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K:\H1291be\Internet\MERN-Energie\B-SITE\A-Institutions\"/>
    </mc:Choice>
  </mc:AlternateContent>
  <xr:revisionPtr revIDLastSave="0" documentId="8_{46520FA9-454E-483C-91FF-85D2F2913B66}" xr6:coauthVersionLast="47" xr6:coauthVersionMax="47" xr10:uidLastSave="{00000000-0000-0000-0000-000000000000}"/>
  <bookViews>
    <workbookView xWindow="-120" yWindow="-120" windowWidth="29040" windowHeight="17640" xr2:uid="{00000000-000D-0000-FFFF-FFFF00000000}"/>
  </bookViews>
  <sheets>
    <sheet name="À lire" sheetId="8" r:id="rId1"/>
    <sheet name="Nouv. bâtiments" sheetId="1" r:id="rId2"/>
    <sheet name="Bât. existants" sheetId="10" r:id="rId3"/>
    <sheet name="Listes_deroulantes" sheetId="3" state="hidden" r:id="rId4"/>
    <sheet name="TableConversion" sheetId="7" r:id="rId5"/>
  </sheets>
  <externalReferences>
    <externalReference r:id="rId6"/>
  </externalReferences>
  <definedNames>
    <definedName name="_xlnm._FilterDatabase" localSheetId="2" hidden="1">'Bât. existants'!$A$4:$BS$11</definedName>
    <definedName name="_xlnm._FilterDatabase" localSheetId="3" hidden="1">Listes_deroulantes!$F$34:$H$34</definedName>
    <definedName name="_xlnm._FilterDatabase" localSheetId="1" hidden="1">'Nouv. bâtiments'!$A$4:$CL$13</definedName>
    <definedName name="Après2030">Listes_deroulantes!$F$50</definedName>
    <definedName name="autre">Listes_deroulantes!$F$4</definedName>
    <definedName name="Avant2025">Listes_deroulantes!$F$48</definedName>
    <definedName name="Avant2030">Listes_deroulantes!$F$49</definedName>
    <definedName name="bureau">Listes_deroulantes!$F$5</definedName>
    <definedName name="cegep">Listes_deroulantes!$F$6</definedName>
    <definedName name="Centre">Listes_deroulantes!$F$7</definedName>
    <definedName name="CHSLD">Listes_deroulantes!$F$8</definedName>
    <definedName name="D_GES_BatimentReference">Listes_deroulantes!$F$23:$G$30</definedName>
    <definedName name="datevigueur">Listes_deroulantes!$F$53</definedName>
    <definedName name="ecole">Listes_deroulantes!$F$9</definedName>
    <definedName name="ecolesec">Listes_deroulantes!$F$10</definedName>
    <definedName name="Exist20205Apres">Listes_deroulantes!$J$48</definedName>
    <definedName name="Exist2025Avant">Listes_deroulantes!$I$48</definedName>
    <definedName name="Exist2030Apres">Listes_deroulantes!$J$49</definedName>
    <definedName name="Exist2030Avant">Listes_deroulantes!$I$49</definedName>
    <definedName name="Exist2031Apres">Listes_deroulantes!$J$50</definedName>
    <definedName name="Exist2031Avant">Listes_deroulantes!$I$50</definedName>
    <definedName name="GESreference">#REF!</definedName>
    <definedName name="_xlnm.Print_Titles" localSheetId="2">'Bât. existants'!$1:$4</definedName>
    <definedName name="_xlnm.Print_Titles" localSheetId="1">'Nouv. bâtiments'!$1:$4</definedName>
    <definedName name="kgCO2eq_Essence_VehiculeLeger">TableConversion!#REF!</definedName>
    <definedName name="L_100km_vehicules_legers">'[1]Table de conversion'!$P$64</definedName>
    <definedName name="L_Agrandissement">Listes_deroulantes!$B$48:$B$49</definedName>
    <definedName name="L_Annee">Listes_deroulantes!$B$4:$B$11</definedName>
    <definedName name="L_Annees">Listes_deroulantes!$A$55:$A$69</definedName>
    <definedName name="L_DocumentNormatif">Listes_deroulantes!$B$40:$B$45</definedName>
    <definedName name="L_FormesEnergieGES">Listes_deroulantes!$F$35:$F$42</definedName>
    <definedName name="L_Secteur">Listes_deroulantes!$B$14:$B$20</definedName>
    <definedName name="L_StatutConversion">Listes_deroulantes!$A$48:$A$51</definedName>
    <definedName name="L_StatutProjet">Listes_deroulantes!$A$40:$A$45</definedName>
    <definedName name="L_TypeBatiment">Listes_deroulantes!$A$4:$A$20</definedName>
    <definedName name="L_TypeCombustible">Listes_deroulantes!$B$34:$B$37</definedName>
    <definedName name="L_TypeEnergieRenouvelable">Listes_deroulantes!$B$27:$B$30</definedName>
    <definedName name="L_TypeProjet">Listes_deroulantes!$A$34:$A$37</definedName>
    <definedName name="L_UniteEnergie">Listes_deroulantes!$B$23:$B$25</definedName>
    <definedName name="L_VocationPrincipale">Listes_deroulantes!$F$4:$F$11</definedName>
    <definedName name="LD_VocationPrincipale">Listes_deroulantes!$A$23:$A$30</definedName>
    <definedName name="NEW2025Apres">Listes_deroulantes!$H$48</definedName>
    <definedName name="New2025Avant">Listes_deroulantes!$G$48</definedName>
    <definedName name="New2030Apres">Listes_deroulantes!$H$49</definedName>
    <definedName name="New2030Avant">Listes_deroulantes!$G$49</definedName>
    <definedName name="New2031Apres">Listes_deroulantes!$H$50</definedName>
    <definedName name="New2031Avant">Listes_deroulantes!$G$50</definedName>
    <definedName name="Plage_EquivColonne_Facteurs_Periode_3">TableConversion!$D$44:$Z$44</definedName>
    <definedName name="Plage_EquivLigne_Facteurs_Periode_3">TableConversion!$C$45:$C$71</definedName>
    <definedName name="Plage_Facteurs_Periode_3">TableConversion!$D$45:$Z$71</definedName>
    <definedName name="regionadm">Listes_deroulantes!$B$54:$B$70</definedName>
    <definedName name="TableConversion">#REF!</definedName>
    <definedName name="Type_projet">Listes_deroulantes!$D$4:$D$8</definedName>
    <definedName name="Universite">Listes_deroulantes!$F$11</definedName>
    <definedName name="V_CriteresBE_AvantConversion">Listes_deroulantes!$I$4:$I$11</definedName>
    <definedName name="V_CriteresBE_PostConversion">Listes_deroulantes!$J$4:$J$11</definedName>
    <definedName name="V_CriteresNB_ApresTravaux">Listes_deroulantes!$H$4:$H$11</definedName>
    <definedName name="V_CriteresNB_AvantTravaux">Listes_deroulantes!$G$4:$G$11</definedName>
    <definedName name="V_EcartMinimalPerformance_CNEB2011">Listes_deroulantes!$G$14</definedName>
    <definedName name="V_GES_GJ">Listes_deroulantes!$I$35:$I$42</definedName>
    <definedName name="V_GES_GJ_GazNaturel">Listes_deroulantes!$I$36</definedName>
    <definedName name="V_GES_GJ_Mazout2Leger">Listes_deroulantes!$I$37</definedName>
    <definedName name="V_GES_GJ_Propane">Listes_deroulantes!$I$39</definedName>
    <definedName name="V_GES_kWh">Listes_deroulantes!$J$35:$J$42</definedName>
    <definedName name="V_GES_kWhEq_GazNaturel">Listes_deroulantes!$J$36</definedName>
    <definedName name="V_GES_kWhEq_Mazout2Leger">Listes_deroulantes!$J$37</definedName>
    <definedName name="V_GES_kWhEq_Propane">Listes_deroulantes!$J$39</definedName>
    <definedName name="V_GJ_kWh">TableConversion!$F$4</definedName>
    <definedName name="_xlnm.Print_Area" localSheetId="2">'Bât. existants'!$C$1:$BM$11</definedName>
    <definedName name="_xlnm.Print_Area" localSheetId="1">'Nouv. bâtiments'!$C$1:$BR$4</definedName>
    <definedName name="_xlnm.Print_Area" localSheetId="4">TableConversion!$A$1:$M$22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P200" i="10" l="1" a="1"/>
  <c r="BP200" i="10" s="1"/>
  <c r="AO200" i="10" a="1"/>
  <c r="AO200" i="10" s="1"/>
  <c r="BP199" i="10" a="1"/>
  <c r="BP199" i="10" s="1"/>
  <c r="AO199" i="10" a="1"/>
  <c r="AO199" i="10" s="1"/>
  <c r="BP198" i="10" a="1"/>
  <c r="BP198" i="10" s="1"/>
  <c r="AO198" i="10" a="1"/>
  <c r="AO198" i="10" s="1"/>
  <c r="BP197" i="10" a="1"/>
  <c r="BP197" i="10" s="1"/>
  <c r="AO197" i="10"/>
  <c r="AO197" i="10" a="1"/>
  <c r="BP196" i="10" a="1"/>
  <c r="BP196" i="10" s="1"/>
  <c r="AO196" i="10" a="1"/>
  <c r="AO196" i="10" s="1"/>
  <c r="BP195" i="10" a="1"/>
  <c r="BP195" i="10" s="1"/>
  <c r="AO195" i="10" a="1"/>
  <c r="AO195" i="10" s="1"/>
  <c r="BP194" i="10"/>
  <c r="BP194" i="10" a="1"/>
  <c r="AO194" i="10" a="1"/>
  <c r="AO194" i="10" s="1"/>
  <c r="BP193" i="10" a="1"/>
  <c r="BP193" i="10" s="1"/>
  <c r="AO193" i="10" a="1"/>
  <c r="AO193" i="10" s="1"/>
  <c r="BP192" i="10" a="1"/>
  <c r="BP192" i="10" s="1"/>
  <c r="AO192" i="10" a="1"/>
  <c r="AO192" i="10" s="1"/>
  <c r="BP191" i="10" a="1"/>
  <c r="BP191" i="10" s="1"/>
  <c r="AO191" i="10" a="1"/>
  <c r="AO191" i="10" s="1"/>
  <c r="BP190" i="10"/>
  <c r="BP190" i="10" a="1"/>
  <c r="AO190" i="10"/>
  <c r="AO190" i="10" a="1"/>
  <c r="BP189" i="10" a="1"/>
  <c r="BP189" i="10" s="1"/>
  <c r="AO189" i="10"/>
  <c r="AO189" i="10" a="1"/>
  <c r="BP188" i="10" a="1"/>
  <c r="BP188" i="10" s="1"/>
  <c r="AO188" i="10" a="1"/>
  <c r="AO188" i="10" s="1"/>
  <c r="BP187" i="10"/>
  <c r="BP187" i="10" a="1"/>
  <c r="AO187" i="10" a="1"/>
  <c r="AO187" i="10" s="1"/>
  <c r="BP186" i="10"/>
  <c r="BP186" i="10" a="1"/>
  <c r="AO186" i="10" a="1"/>
  <c r="AO186" i="10" s="1"/>
  <c r="BP185" i="10" a="1"/>
  <c r="BP185" i="10" s="1"/>
  <c r="AO185" i="10"/>
  <c r="AO185" i="10" a="1"/>
  <c r="BP184" i="10" a="1"/>
  <c r="BP184" i="10" s="1"/>
  <c r="AO184" i="10" a="1"/>
  <c r="AO184" i="10" s="1"/>
  <c r="BP183" i="10"/>
  <c r="BP183" i="10" a="1"/>
  <c r="AO183" i="10" a="1"/>
  <c r="AO183" i="10" s="1"/>
  <c r="BP182" i="10"/>
  <c r="BP182" i="10" a="1"/>
  <c r="AO182" i="10"/>
  <c r="AO182" i="10" a="1"/>
  <c r="BP181" i="10" a="1"/>
  <c r="BP181" i="10" s="1"/>
  <c r="AO181" i="10"/>
  <c r="AO181" i="10" a="1"/>
  <c r="BP180" i="10" a="1"/>
  <c r="BP180" i="10" s="1"/>
  <c r="AO180" i="10" a="1"/>
  <c r="AO180" i="10" s="1"/>
  <c r="BP179" i="10"/>
  <c r="BP179" i="10" a="1"/>
  <c r="AO179" i="10" a="1"/>
  <c r="AO179" i="10" s="1"/>
  <c r="BP178" i="10"/>
  <c r="BP178" i="10" a="1"/>
  <c r="AO178" i="10"/>
  <c r="AO178" i="10" a="1"/>
  <c r="BP177" i="10" a="1"/>
  <c r="BP177" i="10" s="1"/>
  <c r="AO177" i="10"/>
  <c r="AO177" i="10" a="1"/>
  <c r="BP176" i="10" a="1"/>
  <c r="BP176" i="10" s="1"/>
  <c r="AO176" i="10" a="1"/>
  <c r="AO176" i="10" s="1"/>
  <c r="BP175" i="10"/>
  <c r="BP175" i="10" a="1"/>
  <c r="AO175" i="10" a="1"/>
  <c r="AO175" i="10" s="1"/>
  <c r="BP174" i="10"/>
  <c r="BP174" i="10" a="1"/>
  <c r="AO174" i="10"/>
  <c r="AO174" i="10" a="1"/>
  <c r="BP173" i="10" a="1"/>
  <c r="BP173" i="10" s="1"/>
  <c r="AO173" i="10"/>
  <c r="AO173" i="10" a="1"/>
  <c r="BP172" i="10" a="1"/>
  <c r="BP172" i="10" s="1"/>
  <c r="AO172" i="10" a="1"/>
  <c r="AO172" i="10" s="1"/>
  <c r="BP171" i="10"/>
  <c r="BP171" i="10" a="1"/>
  <c r="AO171" i="10" a="1"/>
  <c r="AO171" i="10" s="1"/>
  <c r="BP170" i="10"/>
  <c r="BP170" i="10" a="1"/>
  <c r="AO170" i="10"/>
  <c r="AO170" i="10" a="1"/>
  <c r="BP169" i="10" a="1"/>
  <c r="BP169" i="10" s="1"/>
  <c r="AO169" i="10"/>
  <c r="AO169" i="10" a="1"/>
  <c r="BP168" i="10" a="1"/>
  <c r="BP168" i="10" s="1"/>
  <c r="AO168" i="10" a="1"/>
  <c r="AO168" i="10" s="1"/>
  <c r="BP167" i="10"/>
  <c r="BP167" i="10" a="1"/>
  <c r="AO167" i="10" a="1"/>
  <c r="AO167" i="10" s="1"/>
  <c r="BP166" i="10"/>
  <c r="BP166" i="10" a="1"/>
  <c r="AO166" i="10"/>
  <c r="AO166" i="10" a="1"/>
  <c r="BP165" i="10" a="1"/>
  <c r="BP165" i="10" s="1"/>
  <c r="AO165" i="10"/>
  <c r="AO165" i="10" a="1"/>
  <c r="BP164" i="10" a="1"/>
  <c r="BP164" i="10" s="1"/>
  <c r="AO164" i="10" a="1"/>
  <c r="AO164" i="10" s="1"/>
  <c r="BP163" i="10"/>
  <c r="BP163" i="10" a="1"/>
  <c r="AO163" i="10" a="1"/>
  <c r="AO163" i="10" s="1"/>
  <c r="BP162" i="10"/>
  <c r="BP162" i="10" a="1"/>
  <c r="AO162" i="10"/>
  <c r="AO162" i="10" a="1"/>
  <c r="BP161" i="10" a="1"/>
  <c r="BP161" i="10" s="1"/>
  <c r="AO161" i="10" a="1"/>
  <c r="AO161" i="10" s="1"/>
  <c r="BP160" i="10" a="1"/>
  <c r="BP160" i="10" s="1"/>
  <c r="AO160" i="10" a="1"/>
  <c r="AO160" i="10" s="1"/>
  <c r="BP159" i="10" a="1"/>
  <c r="BP159" i="10" s="1"/>
  <c r="AO159" i="10" a="1"/>
  <c r="AO159" i="10" s="1"/>
  <c r="BP158" i="10"/>
  <c r="BP158" i="10" a="1"/>
  <c r="AO158" i="10"/>
  <c r="AO158" i="10" a="1"/>
  <c r="BP157" i="10" a="1"/>
  <c r="BP157" i="10" s="1"/>
  <c r="AO157" i="10"/>
  <c r="AO157" i="10" a="1"/>
  <c r="BP156" i="10" a="1"/>
  <c r="BP156" i="10" s="1"/>
  <c r="AO156" i="10" a="1"/>
  <c r="AO156" i="10" s="1"/>
  <c r="BP155" i="10"/>
  <c r="BP155" i="10" a="1"/>
  <c r="AO155" i="10" a="1"/>
  <c r="AO155" i="10" s="1"/>
  <c r="BP154" i="10"/>
  <c r="BP154" i="10" a="1"/>
  <c r="AO154" i="10"/>
  <c r="AO154" i="10" a="1"/>
  <c r="BP153" i="10" a="1"/>
  <c r="BP153" i="10" s="1"/>
  <c r="AO153" i="10"/>
  <c r="AO153" i="10" a="1"/>
  <c r="BP152" i="10" a="1"/>
  <c r="BP152" i="10" s="1"/>
  <c r="AO152" i="10" a="1"/>
  <c r="AO152" i="10" s="1"/>
  <c r="BP151" i="10"/>
  <c r="BP151" i="10" a="1"/>
  <c r="AO151" i="10" a="1"/>
  <c r="AO151" i="10" s="1"/>
  <c r="BP150" i="10" a="1"/>
  <c r="BP150" i="10" s="1"/>
  <c r="AO150" i="10"/>
  <c r="AO150" i="10" a="1"/>
  <c r="BP149" i="10" a="1"/>
  <c r="BP149" i="10" s="1"/>
  <c r="AO149" i="10"/>
  <c r="AO149" i="10" a="1"/>
  <c r="BP148" i="10" a="1"/>
  <c r="BP148" i="10" s="1"/>
  <c r="AO148" i="10" a="1"/>
  <c r="AO148" i="10" s="1"/>
  <c r="BP147" i="10"/>
  <c r="BP147" i="10" a="1"/>
  <c r="AO147" i="10" a="1"/>
  <c r="AO147" i="10" s="1"/>
  <c r="BP146" i="10"/>
  <c r="BP146" i="10" a="1"/>
  <c r="AO146" i="10"/>
  <c r="AO146" i="10" a="1"/>
  <c r="BP145" i="10" a="1"/>
  <c r="BP145" i="10" s="1"/>
  <c r="AO145" i="10"/>
  <c r="AO145" i="10" a="1"/>
  <c r="BP144" i="10" a="1"/>
  <c r="BP144" i="10" s="1"/>
  <c r="AO144" i="10" a="1"/>
  <c r="AO144" i="10" s="1"/>
  <c r="BP143" i="10" a="1"/>
  <c r="BP143" i="10" s="1"/>
  <c r="AO143" i="10" a="1"/>
  <c r="AO143" i="10" s="1"/>
  <c r="BP142" i="10"/>
  <c r="BP142" i="10" a="1"/>
  <c r="AO142" i="10"/>
  <c r="AO142" i="10" a="1"/>
  <c r="BP141" i="10" a="1"/>
  <c r="BP141" i="10" s="1"/>
  <c r="AO141" i="10"/>
  <c r="AO141" i="10" a="1"/>
  <c r="BP140" i="10" a="1"/>
  <c r="BP140" i="10" s="1"/>
  <c r="AO140" i="10" a="1"/>
  <c r="AO140" i="10" s="1"/>
  <c r="BP139" i="10"/>
  <c r="BP139" i="10" a="1"/>
  <c r="AO139" i="10" a="1"/>
  <c r="AO139" i="10" s="1"/>
  <c r="BP138" i="10"/>
  <c r="BP138" i="10" a="1"/>
  <c r="AO138" i="10"/>
  <c r="AO138" i="10" a="1"/>
  <c r="BP137" i="10" a="1"/>
  <c r="BP137" i="10" s="1"/>
  <c r="AO137" i="10"/>
  <c r="AO137" i="10" a="1"/>
  <c r="BP136" i="10" a="1"/>
  <c r="BP136" i="10" s="1"/>
  <c r="AO136" i="10" a="1"/>
  <c r="AO136" i="10" s="1"/>
  <c r="BP135" i="10"/>
  <c r="BP135" i="10" a="1"/>
  <c r="AO135" i="10" a="1"/>
  <c r="AO135" i="10" s="1"/>
  <c r="BP134" i="10"/>
  <c r="BP134" i="10" a="1"/>
  <c r="AO134" i="10"/>
  <c r="AO134" i="10" a="1"/>
  <c r="BP133" i="10" a="1"/>
  <c r="BP133" i="10" s="1"/>
  <c r="AO133" i="10" a="1"/>
  <c r="AO133" i="10" s="1"/>
  <c r="BP132" i="10" a="1"/>
  <c r="BP132" i="10" s="1"/>
  <c r="AO132" i="10" a="1"/>
  <c r="AO132" i="10" s="1"/>
  <c r="BP131" i="10"/>
  <c r="BP131" i="10" a="1"/>
  <c r="AO131" i="10" a="1"/>
  <c r="AO131" i="10" s="1"/>
  <c r="BP130" i="10"/>
  <c r="BP130" i="10" a="1"/>
  <c r="AO130" i="10"/>
  <c r="AO130" i="10" a="1"/>
  <c r="BP129" i="10" a="1"/>
  <c r="BP129" i="10" s="1"/>
  <c r="AO129" i="10" a="1"/>
  <c r="AO129" i="10" s="1"/>
  <c r="BP128" i="10" a="1"/>
  <c r="BP128" i="10" s="1"/>
  <c r="AO128" i="10" a="1"/>
  <c r="AO128" i="10" s="1"/>
  <c r="BP127" i="10" a="1"/>
  <c r="BP127" i="10" s="1"/>
  <c r="AO127" i="10" a="1"/>
  <c r="AO127" i="10" s="1"/>
  <c r="BP126" i="10"/>
  <c r="BP126" i="10" a="1"/>
  <c r="AO126" i="10"/>
  <c r="AO126" i="10" a="1"/>
  <c r="BP125" i="10" a="1"/>
  <c r="BP125" i="10" s="1"/>
  <c r="AO125" i="10"/>
  <c r="AO125" i="10" a="1"/>
  <c r="BP124" i="10" a="1"/>
  <c r="BP124" i="10" s="1"/>
  <c r="AO124" i="10" a="1"/>
  <c r="AO124" i="10" s="1"/>
  <c r="BP123" i="10"/>
  <c r="BP123" i="10" a="1"/>
  <c r="AO123" i="10" a="1"/>
  <c r="AO123" i="10" s="1"/>
  <c r="BP122" i="10" a="1"/>
  <c r="BP122" i="10" s="1"/>
  <c r="AO122" i="10"/>
  <c r="AO122" i="10" a="1"/>
  <c r="BP121" i="10" a="1"/>
  <c r="BP121" i="10" s="1"/>
  <c r="AO121" i="10"/>
  <c r="AO121" i="10" a="1"/>
  <c r="BP120" i="10" a="1"/>
  <c r="BP120" i="10" s="1"/>
  <c r="AO120" i="10" a="1"/>
  <c r="AO120" i="10" s="1"/>
  <c r="BP119" i="10"/>
  <c r="BP119" i="10" a="1"/>
  <c r="AO119" i="10" a="1"/>
  <c r="AO119" i="10" s="1"/>
  <c r="BP118" i="10"/>
  <c r="BP118" i="10" a="1"/>
  <c r="AO118" i="10"/>
  <c r="AO118" i="10" a="1"/>
  <c r="BP117" i="10" a="1"/>
  <c r="BP117" i="10" s="1"/>
  <c r="AO117" i="10"/>
  <c r="AO117" i="10" a="1"/>
  <c r="BP116" i="10" a="1"/>
  <c r="BP116" i="10" s="1"/>
  <c r="AO116" i="10" a="1"/>
  <c r="AO116" i="10" s="1"/>
  <c r="BP115" i="10" a="1"/>
  <c r="BP115" i="10" s="1"/>
  <c r="AO115" i="10" a="1"/>
  <c r="AO115" i="10" s="1"/>
  <c r="BP114" i="10"/>
  <c r="BP114" i="10" a="1"/>
  <c r="AO114" i="10"/>
  <c r="AO114" i="10" a="1"/>
  <c r="BP113" i="10" a="1"/>
  <c r="BP113" i="10" s="1"/>
  <c r="AO113" i="10" a="1"/>
  <c r="AO113" i="10" s="1"/>
  <c r="BP112" i="10" a="1"/>
  <c r="BP112" i="10" s="1"/>
  <c r="AO112" i="10" a="1"/>
  <c r="AO112" i="10" s="1"/>
  <c r="BP111" i="10"/>
  <c r="BP111" i="10" a="1"/>
  <c r="AO111" i="10" a="1"/>
  <c r="AO111" i="10" s="1"/>
  <c r="BP110" i="10"/>
  <c r="BP110" i="10" a="1"/>
  <c r="AO110" i="10" a="1"/>
  <c r="AO110" i="10" s="1"/>
  <c r="BP109" i="10" a="1"/>
  <c r="BP109" i="10" s="1"/>
  <c r="AO109" i="10"/>
  <c r="AO109" i="10" a="1"/>
  <c r="BP108" i="10" a="1"/>
  <c r="BP108" i="10" s="1"/>
  <c r="AO108" i="10" a="1"/>
  <c r="AO108" i="10" s="1"/>
  <c r="BP107" i="10"/>
  <c r="BP107" i="10" a="1"/>
  <c r="AO107" i="10" a="1"/>
  <c r="AO107" i="10" s="1"/>
  <c r="BP106" i="10" a="1"/>
  <c r="BP106" i="10" s="1"/>
  <c r="AO106" i="10" a="1"/>
  <c r="AO106" i="10" s="1"/>
  <c r="BP105" i="10" a="1"/>
  <c r="BP105" i="10" s="1"/>
  <c r="AO105" i="10"/>
  <c r="AO105" i="10" a="1"/>
  <c r="BP104" i="10" a="1"/>
  <c r="BP104" i="10" s="1"/>
  <c r="AO104" i="10" a="1"/>
  <c r="AO104" i="10" s="1"/>
  <c r="BP103" i="10"/>
  <c r="BP103" i="10" a="1"/>
  <c r="AO103" i="10" a="1"/>
  <c r="AO103" i="10" s="1"/>
  <c r="BP102" i="10"/>
  <c r="BP102" i="10" a="1"/>
  <c r="AO102" i="10"/>
  <c r="AO102" i="10" a="1"/>
  <c r="BP101" i="10" a="1"/>
  <c r="BP101" i="10" s="1"/>
  <c r="AO101" i="10"/>
  <c r="AO101" i="10" a="1"/>
  <c r="BP100" i="10" a="1"/>
  <c r="BP100" i="10" s="1"/>
  <c r="AO100" i="10" a="1"/>
  <c r="AO100" i="10" s="1"/>
  <c r="BP99" i="10" a="1"/>
  <c r="BP99" i="10" s="1"/>
  <c r="AO99" i="10" a="1"/>
  <c r="AO99" i="10" s="1"/>
  <c r="BP98" i="10"/>
  <c r="BP98" i="10" a="1"/>
  <c r="AO98" i="10"/>
  <c r="AO98" i="10" a="1"/>
  <c r="BP97" i="10" a="1"/>
  <c r="BP97" i="10" s="1"/>
  <c r="AO97" i="10" a="1"/>
  <c r="AO97" i="10" s="1"/>
  <c r="BP96" i="10" a="1"/>
  <c r="BP96" i="10" s="1"/>
  <c r="AO96" i="10" a="1"/>
  <c r="AO96" i="10" s="1"/>
  <c r="BP95" i="10"/>
  <c r="BP95" i="10" a="1"/>
  <c r="AO95" i="10" a="1"/>
  <c r="AO95" i="10" s="1"/>
  <c r="BP94" i="10" a="1"/>
  <c r="BP94" i="10" s="1"/>
  <c r="AO94" i="10" a="1"/>
  <c r="AO94" i="10" s="1"/>
  <c r="BP93" i="10"/>
  <c r="BP93" i="10" a="1"/>
  <c r="AO93" i="10"/>
  <c r="AO93" i="10" a="1"/>
  <c r="BP92" i="10" a="1"/>
  <c r="BP92" i="10" s="1"/>
  <c r="AO92" i="10"/>
  <c r="AO92" i="10" a="1"/>
  <c r="BP91" i="10" a="1"/>
  <c r="BP91" i="10" s="1"/>
  <c r="AO91" i="10" a="1"/>
  <c r="AO91" i="10" s="1"/>
  <c r="BP90" i="10"/>
  <c r="BP90" i="10" a="1"/>
  <c r="AO90" i="10"/>
  <c r="AO90" i="10" a="1"/>
  <c r="BP89" i="10" a="1"/>
  <c r="BP89" i="10" s="1"/>
  <c r="AO89" i="10" a="1"/>
  <c r="AO89" i="10" s="1"/>
  <c r="BP88" i="10" a="1"/>
  <c r="BP88" i="10" s="1"/>
  <c r="AO88" i="10" a="1"/>
  <c r="AO88" i="10" s="1"/>
  <c r="BP87" i="10"/>
  <c r="BP87" i="10" a="1"/>
  <c r="AO87" i="10"/>
  <c r="AO87" i="10" a="1"/>
  <c r="BP86" i="10" a="1"/>
  <c r="BP86" i="10" s="1"/>
  <c r="AO86" i="10"/>
  <c r="AO86" i="10" a="1"/>
  <c r="BP85" i="10"/>
  <c r="BP85" i="10" a="1"/>
  <c r="AO85" i="10"/>
  <c r="AO85" i="10" a="1"/>
  <c r="BP84" i="10"/>
  <c r="BP84" i="10" a="1"/>
  <c r="AO84" i="10"/>
  <c r="AO84" i="10" a="1"/>
  <c r="BP83" i="10"/>
  <c r="BP83" i="10" a="1"/>
  <c r="AO83" i="10"/>
  <c r="AO83" i="10" a="1"/>
  <c r="BP82" i="10" a="1"/>
  <c r="BP82" i="10" s="1"/>
  <c r="AO82" i="10"/>
  <c r="AO82" i="10" a="1"/>
  <c r="BP81" i="10"/>
  <c r="BP81" i="10" a="1"/>
  <c r="AO81" i="10"/>
  <c r="AO81" i="10" a="1"/>
  <c r="BP80" i="10"/>
  <c r="BP80" i="10" a="1"/>
  <c r="AO80" i="10" a="1"/>
  <c r="AO80" i="10" s="1"/>
  <c r="BP79" i="10"/>
  <c r="BP79" i="10" a="1"/>
  <c r="AO79" i="10"/>
  <c r="AO79" i="10" a="1"/>
  <c r="BP78" i="10"/>
  <c r="BP78" i="10" a="1"/>
  <c r="AO78" i="10"/>
  <c r="AO78" i="10" a="1"/>
  <c r="BP77" i="10" a="1"/>
  <c r="BP77" i="10" s="1"/>
  <c r="AO77" i="10"/>
  <c r="AO77" i="10" a="1"/>
  <c r="BP76" i="10"/>
  <c r="BP76" i="10" a="1"/>
  <c r="AO76" i="10" a="1"/>
  <c r="AO76" i="10" s="1"/>
  <c r="BP75" i="10"/>
  <c r="BP75" i="10" a="1"/>
  <c r="AO75" i="10"/>
  <c r="AO75" i="10" a="1"/>
  <c r="BP74" i="10" a="1"/>
  <c r="BP74" i="10" s="1"/>
  <c r="AO74" i="10"/>
  <c r="AO74" i="10" a="1"/>
  <c r="BP73" i="10"/>
  <c r="BP73" i="10" a="1"/>
  <c r="AO73" i="10" a="1"/>
  <c r="AO73" i="10" s="1"/>
  <c r="BP72" i="10"/>
  <c r="BP72" i="10" a="1"/>
  <c r="AO72" i="10" a="1"/>
  <c r="AO72" i="10" s="1"/>
  <c r="BP71" i="10"/>
  <c r="BP71" i="10" a="1"/>
  <c r="AO71" i="10"/>
  <c r="AO71" i="10" a="1"/>
  <c r="BP70" i="10" a="1"/>
  <c r="BP70" i="10" s="1"/>
  <c r="AO70" i="10"/>
  <c r="AO70" i="10" a="1"/>
  <c r="BP69" i="10"/>
  <c r="BP69" i="10" a="1"/>
  <c r="AO69" i="10"/>
  <c r="AO69" i="10" a="1"/>
  <c r="BP68" i="10"/>
  <c r="BP68" i="10" a="1"/>
  <c r="AO68" i="10"/>
  <c r="AO68" i="10" a="1"/>
  <c r="BP67" i="10"/>
  <c r="BP67" i="10" a="1"/>
  <c r="AO67" i="10"/>
  <c r="AO67" i="10" a="1"/>
  <c r="BP66" i="10" a="1"/>
  <c r="BP66" i="10" s="1"/>
  <c r="AO66" i="10"/>
  <c r="AO66" i="10" a="1"/>
  <c r="BP65" i="10"/>
  <c r="BP65" i="10" a="1"/>
  <c r="AO65" i="10"/>
  <c r="AO65" i="10" a="1"/>
  <c r="BP64" i="10"/>
  <c r="BP64" i="10" a="1"/>
  <c r="AO64" i="10" a="1"/>
  <c r="AO64" i="10" s="1"/>
  <c r="BP63" i="10"/>
  <c r="BP63" i="10" a="1"/>
  <c r="AO63" i="10"/>
  <c r="AO63" i="10" a="1"/>
  <c r="BP62" i="10"/>
  <c r="BP62" i="10" a="1"/>
  <c r="AO62" i="10"/>
  <c r="AO62" i="10" a="1"/>
  <c r="BP61" i="10" a="1"/>
  <c r="BP61" i="10" s="1"/>
  <c r="AO61" i="10"/>
  <c r="AO61" i="10" a="1"/>
  <c r="BP60" i="10"/>
  <c r="BP60" i="10" a="1"/>
  <c r="AO60" i="10" a="1"/>
  <c r="AO60" i="10" s="1"/>
  <c r="BP59" i="10"/>
  <c r="BP59" i="10" a="1"/>
  <c r="AO59" i="10"/>
  <c r="AO59" i="10" a="1"/>
  <c r="BP58" i="10" a="1"/>
  <c r="BP58" i="10" s="1"/>
  <c r="AO58" i="10"/>
  <c r="AO58" i="10" a="1"/>
  <c r="BP57" i="10"/>
  <c r="BP57" i="10" a="1"/>
  <c r="AO57" i="10" a="1"/>
  <c r="AO57" i="10" s="1"/>
  <c r="BP56" i="10"/>
  <c r="BP56" i="10" a="1"/>
  <c r="AO56" i="10" a="1"/>
  <c r="AO56" i="10" s="1"/>
  <c r="BP55" i="10"/>
  <c r="BP55" i="10" a="1"/>
  <c r="AO55" i="10"/>
  <c r="AO55" i="10" a="1"/>
  <c r="BP54" i="10" a="1"/>
  <c r="BP54" i="10" s="1"/>
  <c r="AO54" i="10"/>
  <c r="AO54" i="10" a="1"/>
  <c r="BP53" i="10"/>
  <c r="BP53" i="10" a="1"/>
  <c r="AO53" i="10"/>
  <c r="AO53" i="10" a="1"/>
  <c r="BP52" i="10"/>
  <c r="BP52" i="10" a="1"/>
  <c r="AO52" i="10"/>
  <c r="AO52" i="10" a="1"/>
  <c r="BP51" i="10"/>
  <c r="BP51" i="10" a="1"/>
  <c r="AO51" i="10"/>
  <c r="AO51" i="10" a="1"/>
  <c r="BP50" i="10" a="1"/>
  <c r="BP50" i="10" s="1"/>
  <c r="AO50" i="10"/>
  <c r="AO50" i="10" a="1"/>
  <c r="BP49" i="10"/>
  <c r="BP49" i="10" a="1"/>
  <c r="AO49" i="10"/>
  <c r="AO49" i="10" a="1"/>
  <c r="BP48" i="10"/>
  <c r="BP48" i="10" a="1"/>
  <c r="AO48" i="10" a="1"/>
  <c r="AO48" i="10" s="1"/>
  <c r="BP47" i="10"/>
  <c r="BP47" i="10" a="1"/>
  <c r="AO47" i="10"/>
  <c r="AO47" i="10" a="1"/>
  <c r="BP46" i="10"/>
  <c r="BP46" i="10" a="1"/>
  <c r="AO46" i="10"/>
  <c r="AO46" i="10" a="1"/>
  <c r="BP45" i="10" a="1"/>
  <c r="BP45" i="10" s="1"/>
  <c r="AO45" i="10" a="1"/>
  <c r="AO45" i="10" s="1"/>
  <c r="BP44" i="10"/>
  <c r="BP44" i="10" a="1"/>
  <c r="AO44" i="10" a="1"/>
  <c r="AO44" i="10" s="1"/>
  <c r="BP43" i="10"/>
  <c r="BP43" i="10" a="1"/>
  <c r="AO43" i="10"/>
  <c r="AO43" i="10" a="1"/>
  <c r="BP42" i="10" a="1"/>
  <c r="BP42" i="10" s="1"/>
  <c r="AO42" i="10"/>
  <c r="AO42" i="10" a="1"/>
  <c r="BP41" i="10"/>
  <c r="BP41" i="10" a="1"/>
  <c r="AO41" i="10" a="1"/>
  <c r="AO41" i="10" s="1"/>
  <c r="BP40" i="10"/>
  <c r="BP40" i="10" a="1"/>
  <c r="AO40" i="10" a="1"/>
  <c r="AO40" i="10" s="1"/>
  <c r="BP39" i="10"/>
  <c r="BP39" i="10" a="1"/>
  <c r="AO39" i="10"/>
  <c r="AO39" i="10" a="1"/>
  <c r="BP38" i="10" a="1"/>
  <c r="BP38" i="10" s="1"/>
  <c r="AO38" i="10"/>
  <c r="AO38" i="10" a="1"/>
  <c r="BP37" i="10"/>
  <c r="BP37" i="10" a="1"/>
  <c r="AO37" i="10"/>
  <c r="AO37" i="10" a="1"/>
  <c r="BP36" i="10"/>
  <c r="BP36" i="10" a="1"/>
  <c r="AO36" i="10"/>
  <c r="AO36" i="10" a="1"/>
  <c r="BP35" i="10"/>
  <c r="BP35" i="10" a="1"/>
  <c r="AO35" i="10"/>
  <c r="AO35" i="10" a="1"/>
  <c r="BP34" i="10" a="1"/>
  <c r="BP34" i="10" s="1"/>
  <c r="AO34" i="10"/>
  <c r="AO34" i="10" a="1"/>
  <c r="BP33" i="10"/>
  <c r="BP33" i="10" a="1"/>
  <c r="AO33" i="10"/>
  <c r="AO33" i="10" a="1"/>
  <c r="BP32" i="10"/>
  <c r="BP32" i="10" a="1"/>
  <c r="AO32" i="10" a="1"/>
  <c r="AO32" i="10" s="1"/>
  <c r="BP31" i="10"/>
  <c r="BP31" i="10" a="1"/>
  <c r="AO31" i="10"/>
  <c r="AO31" i="10" a="1"/>
  <c r="BP30" i="10"/>
  <c r="BP30" i="10" a="1"/>
  <c r="AO30" i="10"/>
  <c r="AO30" i="10" a="1"/>
  <c r="BP29" i="10" a="1"/>
  <c r="BP29" i="10" s="1"/>
  <c r="AO29" i="10"/>
  <c r="AO29" i="10" a="1"/>
  <c r="BP28" i="10"/>
  <c r="BP28" i="10" a="1"/>
  <c r="AO28" i="10" a="1"/>
  <c r="AO28" i="10" s="1"/>
  <c r="BP27" i="10"/>
  <c r="BP27" i="10" a="1"/>
  <c r="AO27" i="10"/>
  <c r="AO27" i="10" a="1"/>
  <c r="BP26" i="10" a="1"/>
  <c r="BP26" i="10" s="1"/>
  <c r="AO26" i="10"/>
  <c r="AO26" i="10" a="1"/>
  <c r="BP25" i="10"/>
  <c r="BP25" i="10" a="1"/>
  <c r="AO25" i="10" a="1"/>
  <c r="AO25" i="10" s="1"/>
  <c r="BP24" i="10"/>
  <c r="BP24" i="10" a="1"/>
  <c r="AO24" i="10" a="1"/>
  <c r="AO24" i="10" s="1"/>
  <c r="BP23" i="10"/>
  <c r="BP23" i="10" a="1"/>
  <c r="AO23" i="10"/>
  <c r="AO23" i="10" a="1"/>
  <c r="BP22" i="10" a="1"/>
  <c r="BP22" i="10" s="1"/>
  <c r="AO22" i="10"/>
  <c r="AO22" i="10" a="1"/>
  <c r="BP21" i="10"/>
  <c r="BP21" i="10" a="1"/>
  <c r="AO21" i="10"/>
  <c r="AO21" i="10" a="1"/>
  <c r="BP20" i="10"/>
  <c r="BP20" i="10" a="1"/>
  <c r="AO20" i="10"/>
  <c r="AO20" i="10" a="1"/>
  <c r="BP19" i="10"/>
  <c r="BP19" i="10" a="1"/>
  <c r="AO19" i="10"/>
  <c r="AO19" i="10" a="1"/>
  <c r="BP18" i="10" a="1"/>
  <c r="BP18" i="10" s="1"/>
  <c r="AO18" i="10"/>
  <c r="AO18" i="10" a="1"/>
  <c r="BP17" i="10"/>
  <c r="BP17" i="10" a="1"/>
  <c r="AO17" i="10"/>
  <c r="AO17" i="10" a="1"/>
  <c r="BP16" i="10"/>
  <c r="BP16" i="10" a="1"/>
  <c r="AO16" i="10" a="1"/>
  <c r="AO16" i="10" s="1"/>
  <c r="BP15" i="10"/>
  <c r="BP15" i="10" a="1"/>
  <c r="AO15" i="10"/>
  <c r="AO15" i="10" a="1"/>
  <c r="BP14" i="10"/>
  <c r="BP14" i="10" a="1"/>
  <c r="AO14" i="10"/>
  <c r="AO14" i="10" a="1"/>
  <c r="BP13" i="10" a="1"/>
  <c r="BP13" i="10" s="1"/>
  <c r="AO13" i="10"/>
  <c r="AO13" i="10" a="1"/>
  <c r="BP12" i="10"/>
  <c r="BP12" i="10" a="1"/>
  <c r="AO12" i="10" a="1"/>
  <c r="AO12" i="10" s="1"/>
  <c r="BP11" i="10"/>
  <c r="BP11" i="10" a="1"/>
  <c r="AO11" i="10"/>
  <c r="AO11" i="10" a="1"/>
  <c r="BP10" i="10" a="1"/>
  <c r="BP10" i="10" s="1"/>
  <c r="AO10" i="10"/>
  <c r="AO10" i="10" a="1"/>
  <c r="BP9" i="10"/>
  <c r="BP9" i="10" a="1"/>
  <c r="AO9" i="10" a="1"/>
  <c r="AO9" i="10" s="1"/>
  <c r="BP8" i="10"/>
  <c r="BP8" i="10" a="1"/>
  <c r="AO8" i="10" a="1"/>
  <c r="AO8" i="10" s="1"/>
  <c r="BP7" i="10"/>
  <c r="BP7" i="10" a="1"/>
  <c r="AO7" i="10" a="1"/>
  <c r="AO7" i="10" s="1"/>
  <c r="BP6" i="10" a="1"/>
  <c r="BP6" i="10" s="1"/>
  <c r="AO6" i="10"/>
  <c r="AO6" i="10" a="1"/>
  <c r="BP5" i="10" a="1"/>
  <c r="BP5" i="10" s="1"/>
  <c r="AO5" i="10" a="1"/>
  <c r="AO5" i="10" s="1"/>
  <c r="CF200" i="1" a="1"/>
  <c r="CF200" i="1" s="1"/>
  <c r="CE200" i="1"/>
  <c r="BF200" i="1"/>
  <c r="BG200" i="1" s="1"/>
  <c r="BF200" i="1" a="1"/>
  <c r="BE200" i="1"/>
  <c r="BA200" i="1" a="1"/>
  <c r="BA200" i="1" s="1"/>
  <c r="AZ200" i="1"/>
  <c r="AD200" i="1"/>
  <c r="AE200" i="1" s="1"/>
  <c r="AD200" i="1" a="1"/>
  <c r="AA200" i="1" a="1"/>
  <c r="AA200" i="1" s="1"/>
  <c r="AB200" i="1" s="1"/>
  <c r="CF199" i="1" a="1"/>
  <c r="CF199" i="1" s="1"/>
  <c r="CG199" i="1" s="1" a="1"/>
  <c r="CG199" i="1" s="1"/>
  <c r="CE199" i="1"/>
  <c r="BF199" i="1" a="1"/>
  <c r="BF199" i="1" s="1"/>
  <c r="BG199" i="1" s="1"/>
  <c r="BE199" i="1"/>
  <c r="BA199" i="1" a="1"/>
  <c r="BA199" i="1" s="1"/>
  <c r="BB199" i="1" s="1" a="1"/>
  <c r="BB199" i="1" s="1"/>
  <c r="AZ199" i="1"/>
  <c r="AD199" i="1" a="1"/>
  <c r="AD199" i="1" s="1"/>
  <c r="AE199" i="1" s="1"/>
  <c r="AA199" i="1" a="1"/>
  <c r="AA199" i="1" s="1"/>
  <c r="AB199" i="1" s="1"/>
  <c r="CF198" i="1" a="1"/>
  <c r="CF198" i="1" s="1"/>
  <c r="CE198" i="1"/>
  <c r="BF198" i="1" a="1"/>
  <c r="BF198" i="1" s="1"/>
  <c r="BG198" i="1" s="1"/>
  <c r="BE198" i="1"/>
  <c r="BA198" i="1" a="1"/>
  <c r="BA198" i="1" s="1"/>
  <c r="BB198" i="1" s="1" a="1"/>
  <c r="BB198" i="1" s="1"/>
  <c r="AZ198" i="1"/>
  <c r="AD198" i="1"/>
  <c r="AE198" i="1" s="1"/>
  <c r="AD198" i="1" a="1"/>
  <c r="AA198" i="1"/>
  <c r="AB198" i="1" s="1"/>
  <c r="AA198" i="1" a="1"/>
  <c r="CF197" i="1" a="1"/>
  <c r="CF197" i="1" s="1"/>
  <c r="CE197" i="1"/>
  <c r="BF197" i="1"/>
  <c r="BG197" i="1" s="1"/>
  <c r="BF197" i="1" a="1"/>
  <c r="BE197" i="1"/>
  <c r="BA197" i="1" a="1"/>
  <c r="BA197" i="1" s="1"/>
  <c r="BB197" i="1" s="1" a="1"/>
  <c r="BB197" i="1" s="1"/>
  <c r="AZ197" i="1"/>
  <c r="AE197" i="1"/>
  <c r="AD197" i="1"/>
  <c r="AD197" i="1" a="1"/>
  <c r="AB197" i="1"/>
  <c r="AA197" i="1"/>
  <c r="AA197" i="1" a="1"/>
  <c r="CF196" i="1" a="1"/>
  <c r="CF196" i="1" s="1"/>
  <c r="CE196" i="1"/>
  <c r="BG196" i="1"/>
  <c r="BF196" i="1"/>
  <c r="BF196" i="1" a="1"/>
  <c r="BE196" i="1"/>
  <c r="BA196" i="1" a="1"/>
  <c r="BA196" i="1" s="1"/>
  <c r="AZ196" i="1"/>
  <c r="AE196" i="1"/>
  <c r="AD196" i="1"/>
  <c r="AD196" i="1" a="1"/>
  <c r="AA196" i="1" a="1"/>
  <c r="AA196" i="1" s="1"/>
  <c r="AB196" i="1" s="1"/>
  <c r="CF195" i="1" a="1"/>
  <c r="CF195" i="1" s="1"/>
  <c r="CG195" i="1" s="1" a="1"/>
  <c r="CG195" i="1" s="1"/>
  <c r="CE195" i="1"/>
  <c r="BF195" i="1"/>
  <c r="BF195" i="1" a="1"/>
  <c r="BE195" i="1"/>
  <c r="BA195" i="1" a="1"/>
  <c r="BA195" i="1" s="1"/>
  <c r="BB195" i="1" s="1" a="1"/>
  <c r="BB195" i="1" s="1"/>
  <c r="AZ195" i="1"/>
  <c r="AD195" i="1" a="1"/>
  <c r="AD195" i="1" s="1"/>
  <c r="AE195" i="1" s="1"/>
  <c r="AB195" i="1"/>
  <c r="AA195" i="1"/>
  <c r="AA195" i="1" a="1"/>
  <c r="CF194" i="1"/>
  <c r="CF194" i="1" a="1"/>
  <c r="CE194" i="1"/>
  <c r="BF194" i="1" a="1"/>
  <c r="BF194" i="1" s="1"/>
  <c r="BG194" i="1" s="1"/>
  <c r="BE194" i="1"/>
  <c r="BA194" i="1" a="1"/>
  <c r="BA194" i="1" s="1"/>
  <c r="BB194" i="1" s="1" a="1"/>
  <c r="BB194" i="1" s="1"/>
  <c r="AZ194" i="1"/>
  <c r="AD194" i="1"/>
  <c r="AE194" i="1" s="1"/>
  <c r="AD194" i="1" a="1"/>
  <c r="AA194" i="1" a="1"/>
  <c r="AA194" i="1" s="1"/>
  <c r="AB194" i="1" s="1"/>
  <c r="CF193" i="1" a="1"/>
  <c r="CF193" i="1" s="1"/>
  <c r="CE193" i="1"/>
  <c r="BF193" i="1"/>
  <c r="BF193" i="1" a="1"/>
  <c r="BE193" i="1"/>
  <c r="BA193" i="1" a="1"/>
  <c r="BA193" i="1" s="1"/>
  <c r="BB193" i="1" s="1" a="1"/>
  <c r="BB193" i="1" s="1"/>
  <c r="AZ193" i="1"/>
  <c r="AE193" i="1"/>
  <c r="AD193" i="1"/>
  <c r="AD193" i="1" a="1"/>
  <c r="AA193" i="1"/>
  <c r="AB193" i="1" s="1"/>
  <c r="AA193" i="1" a="1"/>
  <c r="CF192" i="1" a="1"/>
  <c r="CF192" i="1" s="1"/>
  <c r="CE192" i="1"/>
  <c r="BG192" i="1"/>
  <c r="BF192" i="1" a="1"/>
  <c r="BF192" i="1" s="1"/>
  <c r="BE192" i="1"/>
  <c r="BA192" i="1" a="1"/>
  <c r="BA192" i="1" s="1"/>
  <c r="AZ192" i="1"/>
  <c r="AE192" i="1"/>
  <c r="AD192" i="1" a="1"/>
  <c r="AD192" i="1" s="1"/>
  <c r="AA192" i="1" a="1"/>
  <c r="AA192" i="1" s="1"/>
  <c r="AB192" i="1" s="1"/>
  <c r="CF191" i="1" a="1"/>
  <c r="CF191" i="1" s="1"/>
  <c r="CG191" i="1" s="1" a="1"/>
  <c r="CG191" i="1" s="1"/>
  <c r="CE191" i="1"/>
  <c r="BF191" i="1"/>
  <c r="BF191" i="1" a="1"/>
  <c r="BE191" i="1"/>
  <c r="BA191" i="1" a="1"/>
  <c r="BA191" i="1" s="1"/>
  <c r="BB191" i="1" s="1" a="1"/>
  <c r="BB191" i="1" s="1"/>
  <c r="AZ191" i="1"/>
  <c r="AD191" i="1" a="1"/>
  <c r="AD191" i="1" s="1"/>
  <c r="AE191" i="1" s="1"/>
  <c r="AA191" i="1"/>
  <c r="AB191" i="1" s="1"/>
  <c r="AA191" i="1" a="1"/>
  <c r="CF190" i="1" a="1"/>
  <c r="CF190" i="1" s="1"/>
  <c r="CE190" i="1"/>
  <c r="BF190" i="1"/>
  <c r="BG190" i="1" s="1"/>
  <c r="BF190" i="1" a="1"/>
  <c r="BE190" i="1"/>
  <c r="BA190" i="1" a="1"/>
  <c r="BA190" i="1" s="1"/>
  <c r="BB190" i="1" s="1" a="1"/>
  <c r="BB190" i="1" s="1"/>
  <c r="AZ190" i="1"/>
  <c r="AD190" i="1" a="1"/>
  <c r="AD190" i="1" s="1"/>
  <c r="AE190" i="1" s="1"/>
  <c r="AA190" i="1"/>
  <c r="AB190" i="1" s="1"/>
  <c r="AA190" i="1" a="1"/>
  <c r="CF189" i="1" a="1"/>
  <c r="CF189" i="1" s="1"/>
  <c r="CE189" i="1"/>
  <c r="BF189" i="1"/>
  <c r="BF189" i="1" a="1"/>
  <c r="BE189" i="1"/>
  <c r="BA189" i="1" a="1"/>
  <c r="BA189" i="1" s="1"/>
  <c r="BB189" i="1" s="1" a="1"/>
  <c r="BB189" i="1" s="1"/>
  <c r="AZ189" i="1"/>
  <c r="AD189" i="1" a="1"/>
  <c r="AD189" i="1" s="1"/>
  <c r="AE189" i="1" s="1"/>
  <c r="AA189" i="1"/>
  <c r="AB189" i="1" s="1"/>
  <c r="AA189" i="1" a="1"/>
  <c r="CF188" i="1" a="1"/>
  <c r="CF188" i="1" s="1"/>
  <c r="CE188" i="1"/>
  <c r="BG188" i="1"/>
  <c r="BF188" i="1" a="1"/>
  <c r="BF188" i="1" s="1"/>
  <c r="BE188" i="1"/>
  <c r="BA188" i="1" a="1"/>
  <c r="BA188" i="1" s="1"/>
  <c r="AZ188" i="1"/>
  <c r="AD188" i="1" a="1"/>
  <c r="AD188" i="1" s="1"/>
  <c r="AE188" i="1" s="1"/>
  <c r="AA188" i="1" a="1"/>
  <c r="AA188" i="1" s="1"/>
  <c r="AB188" i="1" s="1"/>
  <c r="CF187" i="1" a="1"/>
  <c r="CF187" i="1" s="1"/>
  <c r="CG187" i="1" s="1" a="1"/>
  <c r="CG187" i="1" s="1"/>
  <c r="CE187" i="1"/>
  <c r="BF187" i="1"/>
  <c r="BF187" i="1" a="1"/>
  <c r="BE187" i="1"/>
  <c r="BA187" i="1" a="1"/>
  <c r="BA187" i="1" s="1"/>
  <c r="BB187" i="1" s="1" a="1"/>
  <c r="BB187" i="1" s="1"/>
  <c r="AZ187" i="1"/>
  <c r="AD187" i="1" a="1"/>
  <c r="AD187" i="1" s="1"/>
  <c r="AE187" i="1" s="1"/>
  <c r="AB187" i="1"/>
  <c r="AA187" i="1"/>
  <c r="AA187" i="1" a="1"/>
  <c r="CF186" i="1" a="1"/>
  <c r="CF186" i="1" s="1"/>
  <c r="CE186" i="1"/>
  <c r="BF186" i="1" a="1"/>
  <c r="BF186" i="1" s="1"/>
  <c r="BG186" i="1" s="1"/>
  <c r="BE186" i="1"/>
  <c r="BA186" i="1" a="1"/>
  <c r="BA186" i="1" s="1"/>
  <c r="BB186" i="1" s="1" a="1"/>
  <c r="BB186" i="1" s="1"/>
  <c r="AZ186" i="1"/>
  <c r="AD186" i="1" a="1"/>
  <c r="AD186" i="1" s="1"/>
  <c r="AE186" i="1" s="1"/>
  <c r="AA186" i="1" a="1"/>
  <c r="AA186" i="1" s="1"/>
  <c r="AB186" i="1" s="1"/>
  <c r="CF185" i="1" a="1"/>
  <c r="CF185" i="1" s="1"/>
  <c r="CE185" i="1"/>
  <c r="BF185" i="1" a="1"/>
  <c r="BF185" i="1" s="1"/>
  <c r="BG185" i="1" s="1"/>
  <c r="BE185" i="1"/>
  <c r="BA185" i="1" a="1"/>
  <c r="BA185" i="1" s="1"/>
  <c r="BB185" i="1" s="1" a="1"/>
  <c r="BB185" i="1" s="1"/>
  <c r="AZ185" i="1"/>
  <c r="AD185" i="1"/>
  <c r="AE185" i="1" s="1"/>
  <c r="AD185" i="1" a="1"/>
  <c r="AA185" i="1"/>
  <c r="AB185" i="1" s="1"/>
  <c r="AA185" i="1" a="1"/>
  <c r="CF184" i="1" a="1"/>
  <c r="CF184" i="1" s="1"/>
  <c r="CE184" i="1"/>
  <c r="BG184" i="1"/>
  <c r="BF184" i="1" a="1"/>
  <c r="BF184" i="1" s="1"/>
  <c r="BE184" i="1"/>
  <c r="BA184" i="1" a="1"/>
  <c r="BA184" i="1" s="1"/>
  <c r="BB184" i="1" s="1" a="1"/>
  <c r="BB184" i="1" s="1"/>
  <c r="AZ184" i="1"/>
  <c r="AD184" i="1" a="1"/>
  <c r="AD184" i="1" s="1"/>
  <c r="AE184" i="1" s="1"/>
  <c r="AA184" i="1" a="1"/>
  <c r="AA184" i="1" s="1"/>
  <c r="AB184" i="1" s="1"/>
  <c r="CF183" i="1" a="1"/>
  <c r="CF183" i="1" s="1"/>
  <c r="CG183" i="1" s="1" a="1"/>
  <c r="CG183" i="1" s="1"/>
  <c r="CE183" i="1"/>
  <c r="BF183" i="1"/>
  <c r="BF183" i="1" a="1"/>
  <c r="BE183" i="1"/>
  <c r="BA183" i="1" a="1"/>
  <c r="BA183" i="1" s="1"/>
  <c r="BB183" i="1" s="1" a="1"/>
  <c r="BB183" i="1" s="1"/>
  <c r="AZ183" i="1"/>
  <c r="AD183" i="1" a="1"/>
  <c r="AD183" i="1" s="1"/>
  <c r="AE183" i="1" s="1"/>
  <c r="AB183" i="1"/>
  <c r="AA183" i="1"/>
  <c r="AA183" i="1" a="1"/>
  <c r="CF182" i="1" a="1"/>
  <c r="CF182" i="1" s="1"/>
  <c r="CE182" i="1"/>
  <c r="BF182" i="1" a="1"/>
  <c r="BF182" i="1" s="1"/>
  <c r="BG182" i="1" s="1"/>
  <c r="BE182" i="1"/>
  <c r="BA182" i="1" a="1"/>
  <c r="BA182" i="1" s="1"/>
  <c r="BB182" i="1" s="1" a="1"/>
  <c r="BB182" i="1" s="1"/>
  <c r="AZ182" i="1"/>
  <c r="AD182" i="1" a="1"/>
  <c r="AD182" i="1" s="1"/>
  <c r="AE182" i="1" s="1"/>
  <c r="AA182" i="1"/>
  <c r="AB182" i="1" s="1"/>
  <c r="AA182" i="1" a="1"/>
  <c r="CF181" i="1" a="1"/>
  <c r="CF181" i="1" s="1"/>
  <c r="CE181" i="1"/>
  <c r="CG181" i="1" s="1" a="1"/>
  <c r="CG181" i="1" s="1"/>
  <c r="BF181" i="1" a="1"/>
  <c r="BF181" i="1" s="1"/>
  <c r="BG181" i="1" s="1"/>
  <c r="BE181" i="1"/>
  <c r="BA181" i="1" a="1"/>
  <c r="BA181" i="1" s="1"/>
  <c r="BB181" i="1" s="1" a="1"/>
  <c r="BB181" i="1" s="1"/>
  <c r="AZ181" i="1"/>
  <c r="AD181" i="1" a="1"/>
  <c r="AD181" i="1" s="1"/>
  <c r="AE181" i="1" s="1"/>
  <c r="AA181" i="1"/>
  <c r="AB181" i="1" s="1"/>
  <c r="AA181" i="1" a="1"/>
  <c r="CF180" i="1" a="1"/>
  <c r="CF180" i="1" s="1"/>
  <c r="CE180" i="1"/>
  <c r="BF180" i="1" a="1"/>
  <c r="BF180" i="1" s="1"/>
  <c r="BG180" i="1" s="1"/>
  <c r="BE180" i="1"/>
  <c r="BA180" i="1" a="1"/>
  <c r="BA180" i="1" s="1"/>
  <c r="AZ180" i="1"/>
  <c r="AE180" i="1"/>
  <c r="AD180" i="1" a="1"/>
  <c r="AD180" i="1" s="1"/>
  <c r="AA180" i="1"/>
  <c r="AB180" i="1" s="1"/>
  <c r="AA180" i="1" a="1"/>
  <c r="CF179" i="1" a="1"/>
  <c r="CF179" i="1" s="1"/>
  <c r="CG179" i="1" s="1" a="1"/>
  <c r="CG179" i="1" s="1"/>
  <c r="CE179" i="1"/>
  <c r="BF179" i="1" a="1"/>
  <c r="BF179" i="1" s="1"/>
  <c r="BG179" i="1" s="1"/>
  <c r="BE179" i="1"/>
  <c r="BA179" i="1" a="1"/>
  <c r="BA179" i="1" s="1"/>
  <c r="BB179" i="1" s="1" a="1"/>
  <c r="BB179" i="1" s="1"/>
  <c r="AZ179" i="1"/>
  <c r="AD179" i="1" a="1"/>
  <c r="AD179" i="1" s="1"/>
  <c r="AE179" i="1" s="1"/>
  <c r="AA179" i="1"/>
  <c r="AB179" i="1" s="1"/>
  <c r="AA179" i="1" a="1"/>
  <c r="CF178" i="1" a="1"/>
  <c r="CF178" i="1" s="1"/>
  <c r="CE178" i="1"/>
  <c r="BG178" i="1"/>
  <c r="BF178" i="1"/>
  <c r="BF178" i="1" a="1"/>
  <c r="BE178" i="1"/>
  <c r="BA178" i="1" a="1"/>
  <c r="BA178" i="1" s="1"/>
  <c r="BB178" i="1" s="1" a="1"/>
  <c r="BB178" i="1" s="1"/>
  <c r="AZ178" i="1"/>
  <c r="AE178" i="1"/>
  <c r="AD178" i="1" a="1"/>
  <c r="AD178" i="1" s="1"/>
  <c r="AA178" i="1"/>
  <c r="AB178" i="1" s="1"/>
  <c r="AA178" i="1" a="1"/>
  <c r="CF177" i="1"/>
  <c r="CG177" i="1" s="1" a="1"/>
  <c r="CG177" i="1" s="1"/>
  <c r="CF177" i="1" a="1"/>
  <c r="CE177" i="1"/>
  <c r="BF177" i="1" a="1"/>
  <c r="BF177" i="1" s="1"/>
  <c r="BG177" i="1" s="1"/>
  <c r="BE177" i="1"/>
  <c r="BA177" i="1" a="1"/>
  <c r="BA177" i="1" s="1"/>
  <c r="BB177" i="1" s="1" a="1"/>
  <c r="BB177" i="1" s="1"/>
  <c r="AZ177" i="1"/>
  <c r="AD177" i="1" a="1"/>
  <c r="AD177" i="1" s="1"/>
  <c r="AE177" i="1" s="1"/>
  <c r="AA177" i="1"/>
  <c r="AB177" i="1" s="1"/>
  <c r="AA177" i="1" a="1"/>
  <c r="CF176" i="1" a="1"/>
  <c r="CF176" i="1" s="1"/>
  <c r="CE176" i="1"/>
  <c r="BF176" i="1"/>
  <c r="BF176" i="1" a="1"/>
  <c r="BE176" i="1"/>
  <c r="BG176" i="1" s="1"/>
  <c r="BA176" i="1" a="1"/>
  <c r="BA176" i="1" s="1"/>
  <c r="BB176" i="1" s="1" a="1"/>
  <c r="BB176" i="1" s="1"/>
  <c r="AZ176" i="1"/>
  <c r="AE176" i="1"/>
  <c r="AD176" i="1" a="1"/>
  <c r="AD176" i="1" s="1"/>
  <c r="AA176" i="1" a="1"/>
  <c r="AA176" i="1" s="1"/>
  <c r="AB176" i="1" s="1"/>
  <c r="CF175" i="1" a="1"/>
  <c r="CF175" i="1" s="1"/>
  <c r="CE175" i="1"/>
  <c r="BF175" i="1" a="1"/>
  <c r="BF175" i="1" s="1"/>
  <c r="BG175" i="1" s="1"/>
  <c r="BE175" i="1"/>
  <c r="BA175" i="1" a="1"/>
  <c r="BA175" i="1" s="1"/>
  <c r="BB175" i="1" s="1" a="1"/>
  <c r="BB175" i="1" s="1"/>
  <c r="AZ175" i="1"/>
  <c r="AD175" i="1" a="1"/>
  <c r="AD175" i="1" s="1"/>
  <c r="AE175" i="1" s="1"/>
  <c r="AA175" i="1"/>
  <c r="AB175" i="1" s="1"/>
  <c r="AA175" i="1" a="1"/>
  <c r="CF174" i="1" a="1"/>
  <c r="CF174" i="1" s="1"/>
  <c r="CE174" i="1"/>
  <c r="BG174" i="1"/>
  <c r="BF174" i="1"/>
  <c r="BF174" i="1" a="1"/>
  <c r="BE174" i="1"/>
  <c r="BA174" i="1" a="1"/>
  <c r="BA174" i="1" s="1"/>
  <c r="BB174" i="1" s="1" a="1"/>
  <c r="BB174" i="1" s="1"/>
  <c r="AZ174" i="1"/>
  <c r="AE174" i="1"/>
  <c r="AD174" i="1" a="1"/>
  <c r="AD174" i="1" s="1"/>
  <c r="AA174" i="1"/>
  <c r="AB174" i="1" s="1"/>
  <c r="AA174" i="1" a="1"/>
  <c r="CF173" i="1" a="1"/>
  <c r="CF173" i="1" s="1"/>
  <c r="CE173" i="1"/>
  <c r="BF173" i="1" a="1"/>
  <c r="BF173" i="1" s="1"/>
  <c r="BG173" i="1" s="1"/>
  <c r="BE173" i="1"/>
  <c r="BA173" i="1" a="1"/>
  <c r="BA173" i="1" s="1"/>
  <c r="BB173" i="1" s="1" a="1"/>
  <c r="BB173" i="1" s="1"/>
  <c r="AZ173" i="1"/>
  <c r="AD173" i="1" a="1"/>
  <c r="AD173" i="1" s="1"/>
  <c r="AE173" i="1" s="1"/>
  <c r="AA173" i="1"/>
  <c r="AB173" i="1" s="1"/>
  <c r="AA173" i="1" a="1"/>
  <c r="CF172" i="1" a="1"/>
  <c r="CF172" i="1" s="1"/>
  <c r="CE172" i="1"/>
  <c r="BG172" i="1"/>
  <c r="BF172" i="1"/>
  <c r="BF172" i="1" a="1"/>
  <c r="BE172" i="1"/>
  <c r="BA172" i="1" a="1"/>
  <c r="BA172" i="1" s="1"/>
  <c r="AZ172" i="1"/>
  <c r="BB172" i="1" s="1" a="1"/>
  <c r="BB172" i="1" s="1"/>
  <c r="AE172" i="1"/>
  <c r="AD172" i="1" a="1"/>
  <c r="AD172" i="1" s="1"/>
  <c r="AA172" i="1"/>
  <c r="AB172" i="1" s="1"/>
  <c r="AA172" i="1" a="1"/>
  <c r="CF171" i="1"/>
  <c r="CF171" i="1" a="1"/>
  <c r="CE171" i="1"/>
  <c r="BF171" i="1" a="1"/>
  <c r="BF171" i="1" s="1"/>
  <c r="BG171" i="1" s="1"/>
  <c r="BE171" i="1"/>
  <c r="BA171" i="1" a="1"/>
  <c r="BA171" i="1" s="1"/>
  <c r="BB171" i="1" s="1" a="1"/>
  <c r="BB171" i="1" s="1"/>
  <c r="AZ171" i="1"/>
  <c r="AD171" i="1"/>
  <c r="AE171" i="1" s="1"/>
  <c r="AD171" i="1" a="1"/>
  <c r="AA171" i="1" a="1"/>
  <c r="AA171" i="1" s="1"/>
  <c r="AB171" i="1" s="1"/>
  <c r="CF170" i="1"/>
  <c r="CF170" i="1" a="1"/>
  <c r="CE170" i="1"/>
  <c r="BF170" i="1"/>
  <c r="BG170" i="1" s="1"/>
  <c r="BF170" i="1" a="1"/>
  <c r="BE170" i="1"/>
  <c r="BA170" i="1" a="1"/>
  <c r="BA170" i="1" s="1"/>
  <c r="AZ170" i="1"/>
  <c r="AD170" i="1"/>
  <c r="AE170" i="1" s="1"/>
  <c r="AD170" i="1" a="1"/>
  <c r="AA170" i="1"/>
  <c r="AB170" i="1" s="1"/>
  <c r="AA170" i="1" a="1"/>
  <c r="CF169" i="1"/>
  <c r="CF169" i="1" a="1"/>
  <c r="CE169" i="1"/>
  <c r="BF169" i="1" a="1"/>
  <c r="BF169" i="1" s="1"/>
  <c r="BG169" i="1" s="1"/>
  <c r="BE169" i="1"/>
  <c r="BA169" i="1"/>
  <c r="BB169" i="1" s="1" a="1"/>
  <c r="BB169" i="1" s="1"/>
  <c r="BA169" i="1" a="1"/>
  <c r="AZ169" i="1"/>
  <c r="AD169" i="1"/>
  <c r="AE169" i="1" s="1"/>
  <c r="AD169" i="1" a="1"/>
  <c r="AB169" i="1"/>
  <c r="AA169" i="1" a="1"/>
  <c r="AA169" i="1" s="1"/>
  <c r="CF168" i="1" a="1"/>
  <c r="CF168" i="1" s="1"/>
  <c r="CE168" i="1"/>
  <c r="BF168" i="1"/>
  <c r="BG168" i="1" s="1"/>
  <c r="BF168" i="1" a="1"/>
  <c r="BE168" i="1"/>
  <c r="BA168" i="1"/>
  <c r="BA168" i="1" a="1"/>
  <c r="AZ168" i="1"/>
  <c r="AD168" i="1"/>
  <c r="AE168" i="1" s="1"/>
  <c r="AD168" i="1" a="1"/>
  <c r="AA168" i="1"/>
  <c r="AB168" i="1" s="1"/>
  <c r="AA168" i="1" a="1"/>
  <c r="CF167" i="1" a="1"/>
  <c r="CF167" i="1" s="1"/>
  <c r="CE167" i="1"/>
  <c r="BF167" i="1" a="1"/>
  <c r="BF167" i="1" s="1"/>
  <c r="BG167" i="1" s="1"/>
  <c r="BE167" i="1"/>
  <c r="BA167" i="1" a="1"/>
  <c r="BA167" i="1" s="1"/>
  <c r="BB167" i="1" s="1" a="1"/>
  <c r="BB167" i="1" s="1"/>
  <c r="AZ167" i="1"/>
  <c r="AD167" i="1"/>
  <c r="AE167" i="1" s="1"/>
  <c r="AD167" i="1" a="1"/>
  <c r="AA167" i="1" a="1"/>
  <c r="AA167" i="1" s="1"/>
  <c r="AB167" i="1" s="1"/>
  <c r="CF166" i="1"/>
  <c r="CF166" i="1" a="1"/>
  <c r="CE166" i="1"/>
  <c r="BF166" i="1"/>
  <c r="BF166" i="1" a="1"/>
  <c r="BE166" i="1"/>
  <c r="BA166" i="1" a="1"/>
  <c r="BA166" i="1" s="1"/>
  <c r="AZ166" i="1"/>
  <c r="AD166" i="1"/>
  <c r="AE166" i="1" s="1"/>
  <c r="AD166" i="1" a="1"/>
  <c r="AA166" i="1"/>
  <c r="AB166" i="1" s="1"/>
  <c r="AA166" i="1" a="1"/>
  <c r="CF165" i="1" a="1"/>
  <c r="CF165" i="1" s="1"/>
  <c r="CE165" i="1"/>
  <c r="BF165" i="1" a="1"/>
  <c r="BF165" i="1" s="1"/>
  <c r="BG165" i="1" s="1"/>
  <c r="BE165" i="1"/>
  <c r="BA165" i="1" a="1"/>
  <c r="BA165" i="1" s="1"/>
  <c r="BB165" i="1" s="1" a="1"/>
  <c r="BB165" i="1" s="1"/>
  <c r="AZ165" i="1"/>
  <c r="AD165" i="1"/>
  <c r="AE165" i="1" s="1"/>
  <c r="AD165" i="1" a="1"/>
  <c r="AB165" i="1"/>
  <c r="AA165" i="1" a="1"/>
  <c r="AA165" i="1" s="1"/>
  <c r="CF164" i="1"/>
  <c r="CF164" i="1" a="1"/>
  <c r="CE164" i="1"/>
  <c r="BG164" i="1"/>
  <c r="BF164" i="1"/>
  <c r="BF164" i="1" a="1"/>
  <c r="BE164" i="1"/>
  <c r="BA164" i="1" a="1"/>
  <c r="BA164" i="1" s="1"/>
  <c r="AZ164" i="1"/>
  <c r="AD164" i="1"/>
  <c r="AE164" i="1" s="1"/>
  <c r="AD164" i="1" a="1"/>
  <c r="AA164" i="1"/>
  <c r="AB164" i="1" s="1"/>
  <c r="AA164" i="1" a="1"/>
  <c r="CF163" i="1" a="1"/>
  <c r="CF163" i="1" s="1"/>
  <c r="CE163" i="1"/>
  <c r="BF163" i="1" a="1"/>
  <c r="BF163" i="1" s="1"/>
  <c r="BG163" i="1" s="1"/>
  <c r="BE163" i="1"/>
  <c r="BA163" i="1"/>
  <c r="BB163" i="1" s="1" a="1"/>
  <c r="BB163" i="1" s="1"/>
  <c r="BA163" i="1" a="1"/>
  <c r="AZ163" i="1"/>
  <c r="AD163" i="1"/>
  <c r="AE163" i="1" s="1"/>
  <c r="AD163" i="1" a="1"/>
  <c r="AA163" i="1" a="1"/>
  <c r="AA163" i="1" s="1"/>
  <c r="AB163" i="1" s="1"/>
  <c r="CF162" i="1"/>
  <c r="CF162" i="1" a="1"/>
  <c r="CE162" i="1"/>
  <c r="BF162" i="1"/>
  <c r="BG162" i="1" s="1"/>
  <c r="BF162" i="1" a="1"/>
  <c r="BE162" i="1"/>
  <c r="BA162" i="1"/>
  <c r="BA162" i="1" a="1"/>
  <c r="AZ162" i="1"/>
  <c r="BB162" i="1" s="1" a="1"/>
  <c r="BB162" i="1" s="1"/>
  <c r="AD162" i="1"/>
  <c r="AE162" i="1" s="1"/>
  <c r="AD162" i="1" a="1"/>
  <c r="AA162" i="1" a="1"/>
  <c r="AA162" i="1" s="1"/>
  <c r="AB162" i="1" s="1"/>
  <c r="CF161" i="1" a="1"/>
  <c r="CF161" i="1" s="1"/>
  <c r="CE161" i="1"/>
  <c r="BF161" i="1" a="1"/>
  <c r="BF161" i="1" s="1"/>
  <c r="BE161" i="1"/>
  <c r="BA161" i="1" a="1"/>
  <c r="BA161" i="1" s="1"/>
  <c r="BB161" i="1" s="1" a="1"/>
  <c r="BB161" i="1" s="1"/>
  <c r="AZ161" i="1"/>
  <c r="AD161" i="1"/>
  <c r="AE161" i="1" s="1"/>
  <c r="AD161" i="1" a="1"/>
  <c r="AA161" i="1" a="1"/>
  <c r="AA161" i="1" s="1"/>
  <c r="AB161" i="1" s="1"/>
  <c r="CF160" i="1" a="1"/>
  <c r="CF160" i="1" s="1"/>
  <c r="CE160" i="1"/>
  <c r="CG160" i="1" s="1" a="1"/>
  <c r="CG160" i="1" s="1"/>
  <c r="BF160" i="1"/>
  <c r="BF160" i="1" a="1"/>
  <c r="BE160" i="1"/>
  <c r="BG160" i="1" s="1"/>
  <c r="BA160" i="1" a="1"/>
  <c r="BA160" i="1" s="1"/>
  <c r="AZ160" i="1"/>
  <c r="BB160" i="1" s="1" a="1"/>
  <c r="BB160" i="1" s="1"/>
  <c r="AD160" i="1"/>
  <c r="AE160" i="1" s="1"/>
  <c r="AD160" i="1" a="1"/>
  <c r="AA160" i="1"/>
  <c r="AB160" i="1" s="1"/>
  <c r="AA160" i="1" a="1"/>
  <c r="CF159" i="1"/>
  <c r="CF159" i="1" a="1"/>
  <c r="CE159" i="1"/>
  <c r="BF159" i="1" a="1"/>
  <c r="BF159" i="1" s="1"/>
  <c r="BG159" i="1" s="1"/>
  <c r="BE159" i="1"/>
  <c r="BA159" i="1" a="1"/>
  <c r="BA159" i="1" s="1"/>
  <c r="BB159" i="1" s="1" a="1"/>
  <c r="BB159" i="1" s="1"/>
  <c r="AZ159" i="1"/>
  <c r="AD159" i="1"/>
  <c r="AE159" i="1" s="1"/>
  <c r="AD159" i="1" a="1"/>
  <c r="AA159" i="1" a="1"/>
  <c r="AA159" i="1" s="1"/>
  <c r="AB159" i="1" s="1"/>
  <c r="CF158" i="1"/>
  <c r="CF158" i="1" a="1"/>
  <c r="CE158" i="1"/>
  <c r="BF158" i="1" a="1"/>
  <c r="BF158" i="1" s="1"/>
  <c r="BG158" i="1" s="1"/>
  <c r="BE158" i="1"/>
  <c r="BA158" i="1"/>
  <c r="BA158" i="1" a="1"/>
  <c r="AZ158" i="1"/>
  <c r="AD158" i="1" a="1"/>
  <c r="AD158" i="1" s="1"/>
  <c r="AE158" i="1" s="1"/>
  <c r="AA158" i="1" a="1"/>
  <c r="AA158" i="1" s="1"/>
  <c r="AB158" i="1" s="1"/>
  <c r="CF157" i="1"/>
  <c r="CG157" i="1" s="1" a="1"/>
  <c r="CG157" i="1" s="1"/>
  <c r="CF157" i="1" a="1"/>
  <c r="CE157" i="1"/>
  <c r="BF157" i="1" a="1"/>
  <c r="BF157" i="1" s="1"/>
  <c r="BG157" i="1" s="1"/>
  <c r="BE157" i="1"/>
  <c r="BB157" i="1"/>
  <c r="BA157" i="1"/>
  <c r="BB157" i="1" s="1" a="1"/>
  <c r="BA157" i="1" a="1"/>
  <c r="AZ157" i="1"/>
  <c r="AD157" i="1" a="1"/>
  <c r="AD157" i="1" s="1"/>
  <c r="AE157" i="1" s="1"/>
  <c r="AA157" i="1" a="1"/>
  <c r="AA157" i="1" s="1"/>
  <c r="AB157" i="1" s="1"/>
  <c r="CF156" i="1" a="1"/>
  <c r="CF156" i="1" s="1"/>
  <c r="CE156" i="1"/>
  <c r="BG156" i="1"/>
  <c r="BF156" i="1"/>
  <c r="BF156" i="1" a="1"/>
  <c r="BE156" i="1"/>
  <c r="BA156" i="1" a="1"/>
  <c r="BA156" i="1" s="1"/>
  <c r="AZ156" i="1"/>
  <c r="BB156" i="1" s="1" a="1"/>
  <c r="BB156" i="1" s="1"/>
  <c r="AE156" i="1"/>
  <c r="AD156" i="1"/>
  <c r="AD156" i="1" a="1"/>
  <c r="AA156" i="1"/>
  <c r="AB156" i="1" s="1"/>
  <c r="AA156" i="1" a="1"/>
  <c r="CF155" i="1" a="1"/>
  <c r="CF155" i="1" s="1"/>
  <c r="CE155" i="1"/>
  <c r="BF155" i="1" a="1"/>
  <c r="BF155" i="1" s="1"/>
  <c r="BG155" i="1" s="1"/>
  <c r="BE155" i="1"/>
  <c r="BA155" i="1" a="1"/>
  <c r="BA155" i="1" s="1"/>
  <c r="BB155" i="1" s="1" a="1"/>
  <c r="BB155" i="1" s="1"/>
  <c r="AZ155" i="1"/>
  <c r="AE155" i="1"/>
  <c r="AD155" i="1"/>
  <c r="AD155" i="1" a="1"/>
  <c r="AA155" i="1" a="1"/>
  <c r="AA155" i="1" s="1"/>
  <c r="AB155" i="1" s="1"/>
  <c r="CF154" i="1" a="1"/>
  <c r="CF154" i="1" s="1"/>
  <c r="CE154" i="1"/>
  <c r="BF154" i="1" a="1"/>
  <c r="BF154" i="1" s="1"/>
  <c r="BE154" i="1"/>
  <c r="BA154" i="1" a="1"/>
  <c r="BA154" i="1" s="1"/>
  <c r="AZ154" i="1"/>
  <c r="BB154" i="1" s="1" a="1"/>
  <c r="BB154" i="1" s="1"/>
  <c r="AD154" i="1" a="1"/>
  <c r="AD154" i="1" s="1"/>
  <c r="AE154" i="1" s="1"/>
  <c r="AA154" i="1"/>
  <c r="AB154" i="1" s="1"/>
  <c r="AA154" i="1" a="1"/>
  <c r="CF153" i="1" a="1"/>
  <c r="CF153" i="1" s="1"/>
  <c r="CG153" i="1" s="1" a="1"/>
  <c r="CG153" i="1" s="1"/>
  <c r="CE153" i="1"/>
  <c r="BF153" i="1"/>
  <c r="BG153" i="1" s="1"/>
  <c r="BF153" i="1" a="1"/>
  <c r="BE153" i="1"/>
  <c r="BA153" i="1"/>
  <c r="BB153" i="1" s="1" a="1"/>
  <c r="BB153" i="1" s="1"/>
  <c r="BA153" i="1" a="1"/>
  <c r="AZ153" i="1"/>
  <c r="AE153" i="1"/>
  <c r="AD153" i="1"/>
  <c r="AD153" i="1" a="1"/>
  <c r="AA153" i="1" a="1"/>
  <c r="AA153" i="1" s="1"/>
  <c r="AB153" i="1" s="1"/>
  <c r="CF152" i="1" a="1"/>
  <c r="CF152" i="1" s="1"/>
  <c r="CE152" i="1"/>
  <c r="CG152" i="1" s="1" a="1"/>
  <c r="CG152" i="1" s="1"/>
  <c r="BF152" i="1" a="1"/>
  <c r="BF152" i="1" s="1"/>
  <c r="BG152" i="1" s="1"/>
  <c r="BE152" i="1"/>
  <c r="BA152" i="1" a="1"/>
  <c r="BA152" i="1" s="1"/>
  <c r="AZ152" i="1"/>
  <c r="AE152" i="1"/>
  <c r="AD152" i="1"/>
  <c r="AD152" i="1" a="1"/>
  <c r="AA152" i="1"/>
  <c r="AB152" i="1" s="1"/>
  <c r="AA152" i="1" a="1"/>
  <c r="CF151" i="1" a="1"/>
  <c r="CF151" i="1" s="1"/>
  <c r="CE151" i="1"/>
  <c r="BF151" i="1"/>
  <c r="BG151" i="1" s="1"/>
  <c r="BF151" i="1" a="1"/>
  <c r="BE151" i="1"/>
  <c r="BA151" i="1" a="1"/>
  <c r="BA151" i="1" s="1"/>
  <c r="BB151" i="1" s="1" a="1"/>
  <c r="BB151" i="1" s="1"/>
  <c r="AZ151" i="1"/>
  <c r="AE151" i="1"/>
  <c r="AD151" i="1"/>
  <c r="AD151" i="1" a="1"/>
  <c r="AA151" i="1"/>
  <c r="AB151" i="1" s="1"/>
  <c r="AA151" i="1" a="1"/>
  <c r="CF150" i="1" a="1"/>
  <c r="CF150" i="1" s="1"/>
  <c r="CE150" i="1"/>
  <c r="BG150" i="1"/>
  <c r="BF150" i="1" a="1"/>
  <c r="BF150" i="1" s="1"/>
  <c r="BE150" i="1"/>
  <c r="BA150" i="1" a="1"/>
  <c r="BA150" i="1" s="1"/>
  <c r="AZ150" i="1"/>
  <c r="BB150" i="1" s="1" a="1"/>
  <c r="BB150" i="1" s="1"/>
  <c r="AE150" i="1"/>
  <c r="AD150" i="1" a="1"/>
  <c r="AD150" i="1" s="1"/>
  <c r="AA150" i="1" a="1"/>
  <c r="AA150" i="1" s="1"/>
  <c r="AB150" i="1" s="1"/>
  <c r="CF149" i="1" a="1"/>
  <c r="CF149" i="1" s="1"/>
  <c r="CG149" i="1" s="1" a="1"/>
  <c r="CG149" i="1" s="1"/>
  <c r="CE149" i="1"/>
  <c r="BF149" i="1"/>
  <c r="BG149" i="1" s="1"/>
  <c r="BF149" i="1" a="1"/>
  <c r="BE149" i="1"/>
  <c r="BA149" i="1"/>
  <c r="BB149" i="1" s="1" a="1"/>
  <c r="BB149" i="1" s="1"/>
  <c r="BA149" i="1" a="1"/>
  <c r="AZ149" i="1"/>
  <c r="AD149" i="1" a="1"/>
  <c r="AD149" i="1" s="1"/>
  <c r="AE149" i="1" s="1"/>
  <c r="AA149" i="1" a="1"/>
  <c r="AA149" i="1" s="1"/>
  <c r="AB149" i="1" s="1"/>
  <c r="CF148" i="1" a="1"/>
  <c r="CF148" i="1" s="1"/>
  <c r="CE148" i="1"/>
  <c r="BF148" i="1"/>
  <c r="BG148" i="1" s="1"/>
  <c r="BF148" i="1" a="1"/>
  <c r="BE148" i="1"/>
  <c r="BA148" i="1" a="1"/>
  <c r="BA148" i="1" s="1"/>
  <c r="AZ148" i="1"/>
  <c r="BB148" i="1" s="1" a="1"/>
  <c r="BB148" i="1" s="1"/>
  <c r="AD148" i="1" a="1"/>
  <c r="AD148" i="1" s="1"/>
  <c r="AE148" i="1" s="1"/>
  <c r="AA148" i="1" a="1"/>
  <c r="AA148" i="1" s="1"/>
  <c r="AB148" i="1" s="1"/>
  <c r="CF147" i="1" a="1"/>
  <c r="CF147" i="1" s="1"/>
  <c r="CG147" i="1" s="1" a="1"/>
  <c r="CG147" i="1" s="1"/>
  <c r="CE147" i="1"/>
  <c r="BF147" i="1" a="1"/>
  <c r="BF147" i="1" s="1"/>
  <c r="BG147" i="1" s="1"/>
  <c r="BE147" i="1"/>
  <c r="BA147" i="1" a="1"/>
  <c r="BA147" i="1" s="1"/>
  <c r="BB147" i="1" s="1" a="1"/>
  <c r="BB147" i="1" s="1"/>
  <c r="AZ147" i="1"/>
  <c r="AD147" i="1" a="1"/>
  <c r="AD147" i="1" s="1"/>
  <c r="AE147" i="1" s="1"/>
  <c r="AA147" i="1" a="1"/>
  <c r="AA147" i="1" s="1"/>
  <c r="AB147" i="1" s="1"/>
  <c r="CF146" i="1" a="1"/>
  <c r="CF146" i="1" s="1"/>
  <c r="CE146" i="1"/>
  <c r="BF146" i="1" a="1"/>
  <c r="BF146" i="1" s="1"/>
  <c r="BG146" i="1" s="1"/>
  <c r="BE146" i="1"/>
  <c r="BA146" i="1" a="1"/>
  <c r="BA146" i="1" s="1"/>
  <c r="AZ146" i="1"/>
  <c r="AE146" i="1"/>
  <c r="AD146" i="1" a="1"/>
  <c r="AD146" i="1" s="1"/>
  <c r="AA146" i="1"/>
  <c r="AB146" i="1" s="1"/>
  <c r="AA146" i="1" a="1"/>
  <c r="CF145" i="1" a="1"/>
  <c r="CF145" i="1" s="1"/>
  <c r="CG145" i="1" s="1" a="1"/>
  <c r="CG145" i="1" s="1"/>
  <c r="CE145" i="1"/>
  <c r="BF145" i="1" a="1"/>
  <c r="BF145" i="1" s="1"/>
  <c r="BG145" i="1" s="1"/>
  <c r="BE145" i="1"/>
  <c r="BA145" i="1" a="1"/>
  <c r="BA145" i="1" s="1"/>
  <c r="BB145" i="1" s="1" a="1"/>
  <c r="BB145" i="1" s="1"/>
  <c r="AZ145" i="1"/>
  <c r="AD145" i="1"/>
  <c r="AE145" i="1" s="1"/>
  <c r="AD145" i="1" a="1"/>
  <c r="AA145" i="1" a="1"/>
  <c r="AA145" i="1" s="1"/>
  <c r="AB145" i="1" s="1"/>
  <c r="CF144" i="1" a="1"/>
  <c r="CF144" i="1" s="1"/>
  <c r="CE144" i="1"/>
  <c r="BF144" i="1" a="1"/>
  <c r="BF144" i="1" s="1"/>
  <c r="BG144" i="1" s="1"/>
  <c r="BE144" i="1"/>
  <c r="BA144" i="1" a="1"/>
  <c r="BA144" i="1" s="1"/>
  <c r="BB144" i="1" s="1" a="1"/>
  <c r="BB144" i="1" s="1"/>
  <c r="AZ144" i="1"/>
  <c r="AD144" i="1"/>
  <c r="AE144" i="1" s="1"/>
  <c r="AD144" i="1" a="1"/>
  <c r="AA144" i="1" a="1"/>
  <c r="AA144" i="1" s="1"/>
  <c r="AB144" i="1" s="1"/>
  <c r="CF143" i="1" a="1"/>
  <c r="CF143" i="1" s="1"/>
  <c r="CG143" i="1" s="1" a="1"/>
  <c r="CG143" i="1" s="1"/>
  <c r="CE143" i="1"/>
  <c r="BF143" i="1"/>
  <c r="BG143" i="1" s="1"/>
  <c r="BF143" i="1" a="1"/>
  <c r="BE143" i="1"/>
  <c r="BA143" i="1" a="1"/>
  <c r="BA143" i="1" s="1"/>
  <c r="BB143" i="1" s="1" a="1"/>
  <c r="BB143" i="1" s="1"/>
  <c r="AZ143" i="1"/>
  <c r="AD143" i="1"/>
  <c r="AE143" i="1" s="1"/>
  <c r="AD143" i="1" a="1"/>
  <c r="AA143" i="1" a="1"/>
  <c r="AA143" i="1" s="1"/>
  <c r="AB143" i="1" s="1"/>
  <c r="CF142" i="1" a="1"/>
  <c r="CF142" i="1" s="1"/>
  <c r="CE142" i="1"/>
  <c r="BG142" i="1"/>
  <c r="BF142" i="1" a="1"/>
  <c r="BF142" i="1" s="1"/>
  <c r="BE142" i="1"/>
  <c r="BA142" i="1" a="1"/>
  <c r="BA142" i="1" s="1"/>
  <c r="AZ142" i="1"/>
  <c r="AD142" i="1" a="1"/>
  <c r="AD142" i="1" s="1"/>
  <c r="AE142" i="1" s="1"/>
  <c r="AA142" i="1" a="1"/>
  <c r="AA142" i="1" s="1"/>
  <c r="AB142" i="1" s="1"/>
  <c r="CF141" i="1" a="1"/>
  <c r="CF141" i="1" s="1"/>
  <c r="CG141" i="1" s="1" a="1"/>
  <c r="CG141" i="1" s="1"/>
  <c r="CE141" i="1"/>
  <c r="BF141" i="1"/>
  <c r="BG141" i="1" s="1"/>
  <c r="BF141" i="1" a="1"/>
  <c r="BE141" i="1"/>
  <c r="BA141" i="1" a="1"/>
  <c r="BA141" i="1" s="1"/>
  <c r="BB141" i="1" s="1" a="1"/>
  <c r="BB141" i="1" s="1"/>
  <c r="AZ141" i="1"/>
  <c r="AD141" i="1" a="1"/>
  <c r="AD141" i="1" s="1"/>
  <c r="AE141" i="1" s="1"/>
  <c r="AA141" i="1" a="1"/>
  <c r="AA141" i="1" s="1"/>
  <c r="AB141" i="1" s="1"/>
  <c r="CF140" i="1" a="1"/>
  <c r="CF140" i="1" s="1"/>
  <c r="CE140" i="1"/>
  <c r="BF140" i="1" a="1"/>
  <c r="BF140" i="1" s="1"/>
  <c r="BG140" i="1" s="1"/>
  <c r="BE140" i="1"/>
  <c r="BA140" i="1" a="1"/>
  <c r="BA140" i="1" s="1"/>
  <c r="BB140" i="1" s="1" a="1"/>
  <c r="BB140" i="1" s="1"/>
  <c r="AZ140" i="1"/>
  <c r="AD140" i="1" a="1"/>
  <c r="AD140" i="1" s="1"/>
  <c r="AE140" i="1" s="1"/>
  <c r="AA140" i="1" a="1"/>
  <c r="AA140" i="1" s="1"/>
  <c r="AB140" i="1" s="1"/>
  <c r="CF139" i="1" a="1"/>
  <c r="CF139" i="1" s="1"/>
  <c r="CG139" i="1" s="1" a="1"/>
  <c r="CG139" i="1" s="1"/>
  <c r="CE139" i="1"/>
  <c r="BF139" i="1" a="1"/>
  <c r="BF139" i="1" s="1"/>
  <c r="BG139" i="1" s="1"/>
  <c r="BE139" i="1"/>
  <c r="BA139" i="1" a="1"/>
  <c r="BA139" i="1" s="1"/>
  <c r="BB139" i="1" s="1" a="1"/>
  <c r="BB139" i="1" s="1"/>
  <c r="AZ139" i="1"/>
  <c r="AD139" i="1" a="1"/>
  <c r="AD139" i="1" s="1"/>
  <c r="AE139" i="1" s="1"/>
  <c r="AA139" i="1" a="1"/>
  <c r="AA139" i="1" s="1"/>
  <c r="AB139" i="1" s="1"/>
  <c r="CF138" i="1" a="1"/>
  <c r="CF138" i="1" s="1"/>
  <c r="CE138" i="1"/>
  <c r="BF138" i="1" a="1"/>
  <c r="BF138" i="1" s="1"/>
  <c r="BG138" i="1" s="1"/>
  <c r="BE138" i="1"/>
  <c r="BA138" i="1" a="1"/>
  <c r="BA138" i="1" s="1"/>
  <c r="BB138" i="1" s="1" a="1"/>
  <c r="BB138" i="1" s="1"/>
  <c r="AZ138" i="1"/>
  <c r="AE138" i="1"/>
  <c r="AD138" i="1" a="1"/>
  <c r="AD138" i="1" s="1"/>
  <c r="AA138" i="1" a="1"/>
  <c r="AA138" i="1" s="1"/>
  <c r="AB138" i="1" s="1"/>
  <c r="CF137" i="1"/>
  <c r="CG137" i="1" s="1" a="1"/>
  <c r="CG137" i="1" s="1"/>
  <c r="CF137" i="1" a="1"/>
  <c r="CE137" i="1"/>
  <c r="BF137" i="1" a="1"/>
  <c r="BF137" i="1" s="1"/>
  <c r="BG137" i="1" s="1"/>
  <c r="BE137" i="1"/>
  <c r="BB137" i="1" a="1"/>
  <c r="BB137" i="1" s="1"/>
  <c r="BA137" i="1"/>
  <c r="BA137" i="1" a="1"/>
  <c r="AZ137" i="1"/>
  <c r="AD137" i="1" a="1"/>
  <c r="AD137" i="1" s="1"/>
  <c r="AE137" i="1" s="1"/>
  <c r="AA137" i="1"/>
  <c r="AB137" i="1" s="1"/>
  <c r="AA137" i="1" a="1"/>
  <c r="CF136" i="1" a="1"/>
  <c r="CF136" i="1" s="1"/>
  <c r="CE136" i="1"/>
  <c r="BF136" i="1" a="1"/>
  <c r="BF136" i="1" s="1"/>
  <c r="BE136" i="1"/>
  <c r="BB136" i="1" a="1"/>
  <c r="BB136" i="1" s="1"/>
  <c r="BA136" i="1" a="1"/>
  <c r="BA136" i="1" s="1"/>
  <c r="AZ136" i="1"/>
  <c r="AD136" i="1" a="1"/>
  <c r="AD136" i="1" s="1"/>
  <c r="AE136" i="1" s="1"/>
  <c r="AA136" i="1" a="1"/>
  <c r="AA136" i="1" s="1"/>
  <c r="AB136" i="1" s="1"/>
  <c r="CF135" i="1" a="1"/>
  <c r="CF135" i="1" s="1"/>
  <c r="CG135" i="1" s="1" a="1"/>
  <c r="CG135" i="1" s="1"/>
  <c r="CE135" i="1"/>
  <c r="BF135" i="1" a="1"/>
  <c r="BF135" i="1" s="1"/>
  <c r="BG135" i="1" s="1"/>
  <c r="BE135" i="1"/>
  <c r="BA135" i="1" a="1"/>
  <c r="BA135" i="1" s="1"/>
  <c r="BB135" i="1" s="1" a="1"/>
  <c r="BB135" i="1" s="1"/>
  <c r="AZ135" i="1"/>
  <c r="AD135" i="1" a="1"/>
  <c r="AD135" i="1" s="1"/>
  <c r="AE135" i="1" s="1"/>
  <c r="AA135" i="1" a="1"/>
  <c r="AA135" i="1" s="1"/>
  <c r="AB135" i="1" s="1"/>
  <c r="CF134" i="1" a="1"/>
  <c r="CF134" i="1" s="1"/>
  <c r="CE134" i="1"/>
  <c r="BF134" i="1" a="1"/>
  <c r="BF134" i="1" s="1"/>
  <c r="BG134" i="1" s="1"/>
  <c r="BE134" i="1"/>
  <c r="BA134" i="1"/>
  <c r="BB134" i="1" s="1" a="1"/>
  <c r="BB134" i="1" s="1"/>
  <c r="BA134" i="1" a="1"/>
  <c r="AZ134" i="1"/>
  <c r="AD134" i="1" a="1"/>
  <c r="AD134" i="1" s="1"/>
  <c r="AE134" i="1" s="1"/>
  <c r="AA134" i="1"/>
  <c r="AB134" i="1" s="1"/>
  <c r="AA134" i="1" a="1"/>
  <c r="CF133" i="1" a="1"/>
  <c r="CF133" i="1" s="1"/>
  <c r="CG133" i="1" s="1" a="1"/>
  <c r="CG133" i="1" s="1"/>
  <c r="CE133" i="1"/>
  <c r="BF133" i="1" a="1"/>
  <c r="BF133" i="1" s="1"/>
  <c r="BG133" i="1" s="1"/>
  <c r="BE133" i="1"/>
  <c r="BA133" i="1" a="1"/>
  <c r="BA133" i="1" s="1"/>
  <c r="BB133" i="1" s="1" a="1"/>
  <c r="BB133" i="1" s="1"/>
  <c r="AZ133" i="1"/>
  <c r="AD133" i="1"/>
  <c r="AE133" i="1" s="1"/>
  <c r="AD133" i="1" a="1"/>
  <c r="AB133" i="1"/>
  <c r="AA133" i="1"/>
  <c r="AA133" i="1" a="1"/>
  <c r="CF132" i="1" a="1"/>
  <c r="CF132" i="1" s="1"/>
  <c r="CE132" i="1"/>
  <c r="BF132" i="1" a="1"/>
  <c r="BF132" i="1" s="1"/>
  <c r="BG132" i="1" s="1"/>
  <c r="BE132" i="1"/>
  <c r="BA132" i="1" a="1"/>
  <c r="BA132" i="1" s="1"/>
  <c r="BB132" i="1" s="1" a="1"/>
  <c r="BB132" i="1" s="1"/>
  <c r="AZ132" i="1"/>
  <c r="AD132" i="1"/>
  <c r="AE132" i="1" s="1"/>
  <c r="AD132" i="1" a="1"/>
  <c r="AA132" i="1"/>
  <c r="AB132" i="1" s="1"/>
  <c r="AA132" i="1" a="1"/>
  <c r="CF131" i="1" a="1"/>
  <c r="CF131" i="1" s="1"/>
  <c r="CG131" i="1" s="1" a="1"/>
  <c r="CG131" i="1" s="1"/>
  <c r="CE131" i="1"/>
  <c r="BF131" i="1" a="1"/>
  <c r="BF131" i="1" s="1"/>
  <c r="BE131" i="1"/>
  <c r="BA131" i="1" a="1"/>
  <c r="BA131" i="1" s="1"/>
  <c r="BB131" i="1" s="1" a="1"/>
  <c r="BB131" i="1" s="1"/>
  <c r="AZ131" i="1"/>
  <c r="AD131" i="1" a="1"/>
  <c r="AD131" i="1" s="1"/>
  <c r="AE131" i="1" s="1"/>
  <c r="AB131" i="1"/>
  <c r="AA131" i="1" a="1"/>
  <c r="AA131" i="1" s="1"/>
  <c r="CF130" i="1" a="1"/>
  <c r="CF130" i="1" s="1"/>
  <c r="CE130" i="1"/>
  <c r="BG130" i="1"/>
  <c r="BF130" i="1"/>
  <c r="BF130" i="1" a="1"/>
  <c r="BE130" i="1"/>
  <c r="BA130" i="1" a="1"/>
  <c r="BA130" i="1" s="1"/>
  <c r="AZ130" i="1"/>
  <c r="AE130" i="1"/>
  <c r="AD130" i="1"/>
  <c r="AD130" i="1" a="1"/>
  <c r="AB130" i="1"/>
  <c r="AA130" i="1"/>
  <c r="AA130" i="1" a="1"/>
  <c r="CF129" i="1"/>
  <c r="CF129" i="1" a="1"/>
  <c r="CE129" i="1"/>
  <c r="BG129" i="1"/>
  <c r="BF129" i="1"/>
  <c r="BF129" i="1" a="1"/>
  <c r="BE129" i="1"/>
  <c r="BA129" i="1" a="1"/>
  <c r="BA129" i="1" s="1"/>
  <c r="AZ129" i="1"/>
  <c r="AD129" i="1" a="1"/>
  <c r="AD129" i="1" s="1"/>
  <c r="AE129" i="1" s="1"/>
  <c r="AA129" i="1"/>
  <c r="AB129" i="1" s="1"/>
  <c r="AA129" i="1" a="1"/>
  <c r="CF128" i="1" a="1"/>
  <c r="CF128" i="1" s="1"/>
  <c r="CE128" i="1"/>
  <c r="BF128" i="1" a="1"/>
  <c r="BF128" i="1" s="1"/>
  <c r="BG128" i="1" s="1"/>
  <c r="BE128" i="1"/>
  <c r="BA128" i="1" a="1"/>
  <c r="BA128" i="1" s="1"/>
  <c r="AZ128" i="1"/>
  <c r="AD128" i="1"/>
  <c r="AE128" i="1" s="1"/>
  <c r="AD128" i="1" a="1"/>
  <c r="AB128" i="1"/>
  <c r="AA128" i="1" a="1"/>
  <c r="AA128" i="1" s="1"/>
  <c r="CF127" i="1" a="1"/>
  <c r="CF127" i="1" s="1"/>
  <c r="CE127" i="1"/>
  <c r="BF127" i="1" a="1"/>
  <c r="BF127" i="1" s="1"/>
  <c r="BE127" i="1"/>
  <c r="BG127" i="1" s="1"/>
  <c r="BA127" i="1"/>
  <c r="BA127" i="1" a="1"/>
  <c r="AZ127" i="1"/>
  <c r="AD127" i="1" a="1"/>
  <c r="AD127" i="1" s="1"/>
  <c r="AE127" i="1" s="1"/>
  <c r="AA127" i="1"/>
  <c r="AB127" i="1" s="1"/>
  <c r="AA127" i="1" a="1"/>
  <c r="CF126" i="1" a="1"/>
  <c r="CF126" i="1" s="1"/>
  <c r="CE126" i="1"/>
  <c r="BF126" i="1"/>
  <c r="BF126" i="1" a="1"/>
  <c r="BE126" i="1"/>
  <c r="BA126" i="1" a="1"/>
  <c r="BA126" i="1" s="1"/>
  <c r="AZ126" i="1"/>
  <c r="AD126" i="1" a="1"/>
  <c r="AD126" i="1" s="1"/>
  <c r="AE126" i="1" s="1"/>
  <c r="AA126" i="1" a="1"/>
  <c r="AA126" i="1" s="1"/>
  <c r="AB126" i="1" s="1"/>
  <c r="CF125" i="1" a="1"/>
  <c r="CF125" i="1" s="1"/>
  <c r="CE125" i="1"/>
  <c r="BF125" i="1" a="1"/>
  <c r="BF125" i="1" s="1"/>
  <c r="BG125" i="1" s="1"/>
  <c r="BE125" i="1"/>
  <c r="BA125" i="1" a="1"/>
  <c r="BA125" i="1" s="1"/>
  <c r="BB125" i="1" s="1" a="1"/>
  <c r="BB125" i="1" s="1"/>
  <c r="AZ125" i="1"/>
  <c r="AD125" i="1" a="1"/>
  <c r="AD125" i="1" s="1"/>
  <c r="AE125" i="1" s="1"/>
  <c r="AA125" i="1" a="1"/>
  <c r="AA125" i="1" s="1"/>
  <c r="AB125" i="1" s="1"/>
  <c r="CF124" i="1" a="1"/>
  <c r="CF124" i="1" s="1"/>
  <c r="CE124" i="1"/>
  <c r="BF124" i="1" a="1"/>
  <c r="BF124" i="1" s="1"/>
  <c r="BG124" i="1" s="1"/>
  <c r="BE124" i="1"/>
  <c r="BA124" i="1" a="1"/>
  <c r="BA124" i="1" s="1"/>
  <c r="AZ124" i="1"/>
  <c r="BB124" i="1" s="1" a="1"/>
  <c r="BB124" i="1" s="1"/>
  <c r="AD124" i="1"/>
  <c r="AE124" i="1" s="1"/>
  <c r="AD124" i="1" a="1"/>
  <c r="AB124" i="1"/>
  <c r="AA124" i="1" a="1"/>
  <c r="AA124" i="1" s="1"/>
  <c r="CF123" i="1" a="1"/>
  <c r="CF123" i="1" s="1"/>
  <c r="CE123" i="1"/>
  <c r="BG123" i="1"/>
  <c r="BF123" i="1" a="1"/>
  <c r="BF123" i="1" s="1"/>
  <c r="BE123" i="1"/>
  <c r="BA123" i="1" a="1"/>
  <c r="BA123" i="1" s="1"/>
  <c r="AZ123" i="1"/>
  <c r="AD123" i="1" a="1"/>
  <c r="AD123" i="1" s="1"/>
  <c r="AE123" i="1" s="1"/>
  <c r="AA123" i="1"/>
  <c r="AB123" i="1" s="1"/>
  <c r="AA123" i="1" a="1"/>
  <c r="CF122" i="1" a="1"/>
  <c r="CF122" i="1" s="1"/>
  <c r="CE122" i="1"/>
  <c r="CG122" i="1" s="1" a="1"/>
  <c r="CG122" i="1" s="1"/>
  <c r="BF122" i="1"/>
  <c r="BF122" i="1" a="1"/>
  <c r="BE122" i="1"/>
  <c r="BA122" i="1" a="1"/>
  <c r="BA122" i="1" s="1"/>
  <c r="AZ122" i="1"/>
  <c r="AD122" i="1" a="1"/>
  <c r="AD122" i="1" s="1"/>
  <c r="AE122" i="1" s="1"/>
  <c r="AA122" i="1" a="1"/>
  <c r="AA122" i="1" s="1"/>
  <c r="AB122" i="1" s="1"/>
  <c r="CF121" i="1"/>
  <c r="CF121" i="1" a="1"/>
  <c r="CE121" i="1"/>
  <c r="BF121" i="1" a="1"/>
  <c r="BF121" i="1" s="1"/>
  <c r="BG121" i="1" s="1"/>
  <c r="BE121" i="1"/>
  <c r="BA121" i="1" a="1"/>
  <c r="BA121" i="1" s="1"/>
  <c r="BB121" i="1" s="1" a="1"/>
  <c r="BB121" i="1" s="1"/>
  <c r="AZ121" i="1"/>
  <c r="AD121" i="1" a="1"/>
  <c r="AD121" i="1" s="1"/>
  <c r="AE121" i="1" s="1"/>
  <c r="AA121" i="1" a="1"/>
  <c r="AA121" i="1" s="1"/>
  <c r="AB121" i="1" s="1"/>
  <c r="CG120" i="1" a="1"/>
  <c r="CG120" i="1" s="1"/>
  <c r="CF120" i="1" a="1"/>
  <c r="CF120" i="1" s="1"/>
  <c r="CE120" i="1"/>
  <c r="BF120" i="1" a="1"/>
  <c r="BF120" i="1" s="1"/>
  <c r="BG120" i="1" s="1"/>
  <c r="BE120" i="1"/>
  <c r="BA120" i="1" a="1"/>
  <c r="BA120" i="1" s="1"/>
  <c r="AZ120" i="1"/>
  <c r="BB120" i="1" s="1" a="1"/>
  <c r="BB120" i="1" s="1"/>
  <c r="AD120" i="1"/>
  <c r="AE120" i="1" s="1"/>
  <c r="AD120" i="1" a="1"/>
  <c r="AB120" i="1"/>
  <c r="AA120" i="1" a="1"/>
  <c r="AA120" i="1" s="1"/>
  <c r="CF119" i="1" a="1"/>
  <c r="CF119" i="1" s="1"/>
  <c r="CE119" i="1"/>
  <c r="BG119" i="1"/>
  <c r="BF119" i="1" a="1"/>
  <c r="BF119" i="1" s="1"/>
  <c r="BE119" i="1"/>
  <c r="BA119" i="1"/>
  <c r="BA119" i="1" a="1"/>
  <c r="AZ119" i="1"/>
  <c r="BB119" i="1" s="1" a="1"/>
  <c r="BB119" i="1" s="1"/>
  <c r="AD119" i="1" a="1"/>
  <c r="AD119" i="1" s="1"/>
  <c r="AE119" i="1" s="1"/>
  <c r="AA119" i="1"/>
  <c r="AB119" i="1" s="1"/>
  <c r="AA119" i="1" a="1"/>
  <c r="CF118" i="1" a="1"/>
  <c r="CF118" i="1" s="1"/>
  <c r="CE118" i="1"/>
  <c r="CG118" i="1" s="1" a="1"/>
  <c r="CG118" i="1" s="1"/>
  <c r="BF118" i="1"/>
  <c r="BG118" i="1" s="1"/>
  <c r="BF118" i="1" a="1"/>
  <c r="BE118" i="1"/>
  <c r="BA118" i="1" a="1"/>
  <c r="BA118" i="1" s="1"/>
  <c r="AZ118" i="1"/>
  <c r="AD118" i="1"/>
  <c r="AE118" i="1" s="1"/>
  <c r="AD118" i="1" a="1"/>
  <c r="AB118" i="1"/>
  <c r="AA118" i="1" a="1"/>
  <c r="AA118" i="1" s="1"/>
  <c r="CF117" i="1" a="1"/>
  <c r="CF117" i="1" s="1"/>
  <c r="CE117" i="1"/>
  <c r="BG117" i="1"/>
  <c r="BF117" i="1" a="1"/>
  <c r="BF117" i="1" s="1"/>
  <c r="BE117" i="1"/>
  <c r="BA117" i="1" a="1"/>
  <c r="BA117" i="1" s="1"/>
  <c r="AZ117" i="1"/>
  <c r="BB117" i="1" s="1" a="1"/>
  <c r="BB117" i="1" s="1"/>
  <c r="AD117" i="1" a="1"/>
  <c r="AD117" i="1" s="1"/>
  <c r="AE117" i="1" s="1"/>
  <c r="AA117" i="1" a="1"/>
  <c r="AA117" i="1" s="1"/>
  <c r="AB117" i="1" s="1"/>
  <c r="CF116" i="1" a="1"/>
  <c r="CF116" i="1" s="1"/>
  <c r="CE116" i="1"/>
  <c r="BF116" i="1" a="1"/>
  <c r="BF116" i="1" s="1"/>
  <c r="BG116" i="1" s="1"/>
  <c r="BE116" i="1"/>
  <c r="BA116" i="1" a="1"/>
  <c r="BA116" i="1" s="1"/>
  <c r="AZ116" i="1"/>
  <c r="AD116" i="1" a="1"/>
  <c r="AD116" i="1" s="1"/>
  <c r="AE116" i="1" s="1"/>
  <c r="AA116" i="1" a="1"/>
  <c r="AA116" i="1" s="1"/>
  <c r="AB116" i="1" s="1"/>
  <c r="CF115" i="1" a="1"/>
  <c r="CF115" i="1" s="1"/>
  <c r="CE115" i="1"/>
  <c r="BF115" i="1" a="1"/>
  <c r="BF115" i="1" s="1"/>
  <c r="BG115" i="1" s="1"/>
  <c r="BE115" i="1"/>
  <c r="BA115" i="1" a="1"/>
  <c r="BA115" i="1" s="1"/>
  <c r="BB115" i="1" s="1" a="1"/>
  <c r="BB115" i="1" s="1"/>
  <c r="AZ115" i="1"/>
  <c r="AD115" i="1"/>
  <c r="AE115" i="1" s="1"/>
  <c r="AD115" i="1" a="1"/>
  <c r="AA115" i="1"/>
  <c r="AB115" i="1" s="1"/>
  <c r="AA115" i="1" a="1"/>
  <c r="CF114" i="1" a="1"/>
  <c r="CF114" i="1" s="1"/>
  <c r="CE114" i="1"/>
  <c r="BF114" i="1"/>
  <c r="BF114" i="1" a="1"/>
  <c r="BE114" i="1"/>
  <c r="BA114" i="1" a="1"/>
  <c r="BA114" i="1" s="1"/>
  <c r="AZ114" i="1"/>
  <c r="AE114" i="1"/>
  <c r="AD114" i="1"/>
  <c r="AD114" i="1" a="1"/>
  <c r="AB114" i="1"/>
  <c r="AA114" i="1" a="1"/>
  <c r="AA114" i="1" s="1"/>
  <c r="CF113" i="1" a="1"/>
  <c r="CF113" i="1" s="1"/>
  <c r="CE113" i="1"/>
  <c r="BF113" i="1" a="1"/>
  <c r="BF113" i="1" s="1"/>
  <c r="BE113" i="1"/>
  <c r="BG113" i="1" s="1"/>
  <c r="BA113" i="1" a="1"/>
  <c r="BA113" i="1" s="1"/>
  <c r="AZ113" i="1"/>
  <c r="AD113" i="1"/>
  <c r="AE113" i="1" s="1"/>
  <c r="AD113" i="1" a="1"/>
  <c r="AA113" i="1" a="1"/>
  <c r="AA113" i="1" s="1"/>
  <c r="AB113" i="1" s="1"/>
  <c r="CF112" i="1" a="1"/>
  <c r="CF112" i="1" s="1"/>
  <c r="CG112" i="1" s="1" a="1"/>
  <c r="CG112" i="1" s="1"/>
  <c r="CE112" i="1"/>
  <c r="BF112" i="1"/>
  <c r="BG112" i="1" s="1"/>
  <c r="BF112" i="1" a="1"/>
  <c r="BE112" i="1"/>
  <c r="BA112" i="1" a="1"/>
  <c r="BA112" i="1" s="1"/>
  <c r="AZ112" i="1"/>
  <c r="AD112" i="1"/>
  <c r="AE112" i="1" s="1"/>
  <c r="AD112" i="1" a="1"/>
  <c r="AA112" i="1" a="1"/>
  <c r="AA112" i="1" s="1"/>
  <c r="AB112" i="1" s="1"/>
  <c r="CF111" i="1" a="1"/>
  <c r="CF111" i="1" s="1"/>
  <c r="CE111" i="1"/>
  <c r="BG111" i="1"/>
  <c r="BF111" i="1" a="1"/>
  <c r="BF111" i="1" s="1"/>
  <c r="BE111" i="1"/>
  <c r="BA111" i="1" a="1"/>
  <c r="BA111" i="1" s="1"/>
  <c r="BB111" i="1" s="1" a="1"/>
  <c r="BB111" i="1" s="1"/>
  <c r="AZ111" i="1"/>
  <c r="AD111" i="1" a="1"/>
  <c r="AD111" i="1" s="1"/>
  <c r="AE111" i="1" s="1"/>
  <c r="AA111" i="1"/>
  <c r="AB111" i="1" s="1"/>
  <c r="AA111" i="1" a="1"/>
  <c r="CF110" i="1" a="1"/>
  <c r="CF110" i="1" s="1"/>
  <c r="CE110" i="1"/>
  <c r="CG110" i="1" s="1" a="1"/>
  <c r="CG110" i="1" s="1"/>
  <c r="BF110" i="1" a="1"/>
  <c r="BF110" i="1" s="1"/>
  <c r="BG110" i="1" s="1"/>
  <c r="BE110" i="1"/>
  <c r="BA110" i="1" a="1"/>
  <c r="BA110" i="1" s="1"/>
  <c r="AZ110" i="1"/>
  <c r="AD110" i="1" a="1"/>
  <c r="AD110" i="1" s="1"/>
  <c r="AE110" i="1" s="1"/>
  <c r="AB110" i="1"/>
  <c r="AA110" i="1" a="1"/>
  <c r="AA110" i="1" s="1"/>
  <c r="CF109" i="1" a="1"/>
  <c r="CF109" i="1" s="1"/>
  <c r="CE109" i="1"/>
  <c r="BF109" i="1" a="1"/>
  <c r="BF109" i="1" s="1"/>
  <c r="BG109" i="1" s="1"/>
  <c r="BE109" i="1"/>
  <c r="BA109" i="1"/>
  <c r="BA109" i="1" a="1"/>
  <c r="AZ109" i="1"/>
  <c r="AD109" i="1" a="1"/>
  <c r="AD109" i="1" s="1"/>
  <c r="AE109" i="1" s="1"/>
  <c r="AA109" i="1"/>
  <c r="AB109" i="1" s="1"/>
  <c r="AA109" i="1" a="1"/>
  <c r="CF108" i="1" a="1"/>
  <c r="CF108" i="1" s="1"/>
  <c r="CE108" i="1"/>
  <c r="CG108" i="1" s="1" a="1"/>
  <c r="CG108" i="1" s="1"/>
  <c r="BF108" i="1" a="1"/>
  <c r="BF108" i="1" s="1"/>
  <c r="BG108" i="1" s="1"/>
  <c r="BE108" i="1"/>
  <c r="BA108" i="1" a="1"/>
  <c r="BA108" i="1" s="1"/>
  <c r="AZ108" i="1"/>
  <c r="AD108" i="1" a="1"/>
  <c r="AD108" i="1" s="1"/>
  <c r="AE108" i="1" s="1"/>
  <c r="AB108" i="1"/>
  <c r="AA108" i="1" a="1"/>
  <c r="AA108" i="1" s="1"/>
  <c r="CF107" i="1" a="1"/>
  <c r="CF107" i="1" s="1"/>
  <c r="CE107" i="1"/>
  <c r="BF107" i="1" a="1"/>
  <c r="BF107" i="1" s="1"/>
  <c r="BG107" i="1" s="1"/>
  <c r="BE107" i="1"/>
  <c r="BA107" i="1" a="1"/>
  <c r="BA107" i="1" s="1"/>
  <c r="BB107" i="1" s="1" a="1"/>
  <c r="BB107" i="1" s="1"/>
  <c r="AZ107" i="1"/>
  <c r="AD107" i="1"/>
  <c r="AE107" i="1" s="1"/>
  <c r="AD107" i="1" a="1"/>
  <c r="AA107" i="1" a="1"/>
  <c r="AA107" i="1" s="1"/>
  <c r="AB107" i="1" s="1"/>
  <c r="CF106" i="1" a="1"/>
  <c r="CF106" i="1" s="1"/>
  <c r="CE106" i="1"/>
  <c r="BF106" i="1"/>
  <c r="BG106" i="1" s="1"/>
  <c r="BF106" i="1" a="1"/>
  <c r="BE106" i="1"/>
  <c r="BA106" i="1" a="1"/>
  <c r="BA106" i="1" s="1"/>
  <c r="AZ106" i="1"/>
  <c r="AD106" i="1"/>
  <c r="AE106" i="1" s="1"/>
  <c r="AD106" i="1" a="1"/>
  <c r="AA106" i="1" a="1"/>
  <c r="AA106" i="1" s="1"/>
  <c r="AB106" i="1" s="1"/>
  <c r="CF105" i="1" a="1"/>
  <c r="CF105" i="1" s="1"/>
  <c r="CE105" i="1"/>
  <c r="BG105" i="1"/>
  <c r="BF105" i="1" a="1"/>
  <c r="BF105" i="1" s="1"/>
  <c r="BE105" i="1"/>
  <c r="BA105" i="1" a="1"/>
  <c r="BA105" i="1" s="1"/>
  <c r="AZ105" i="1"/>
  <c r="AD105" i="1" a="1"/>
  <c r="AD105" i="1" s="1"/>
  <c r="AE105" i="1" s="1"/>
  <c r="AA105" i="1" a="1"/>
  <c r="AA105" i="1" s="1"/>
  <c r="AB105" i="1" s="1"/>
  <c r="CF104" i="1" a="1"/>
  <c r="CF104" i="1" s="1"/>
  <c r="CE104" i="1"/>
  <c r="BF104" i="1"/>
  <c r="BG104" i="1" s="1"/>
  <c r="BF104" i="1" a="1"/>
  <c r="BE104" i="1"/>
  <c r="BA104" i="1" a="1"/>
  <c r="BA104" i="1" s="1"/>
  <c r="AZ104" i="1"/>
  <c r="AD104" i="1"/>
  <c r="AE104" i="1" s="1"/>
  <c r="AD104" i="1" a="1"/>
  <c r="AA104" i="1" a="1"/>
  <c r="AA104" i="1" s="1"/>
  <c r="AB104" i="1" s="1"/>
  <c r="CF103" i="1" a="1"/>
  <c r="CF103" i="1" s="1"/>
  <c r="CE103" i="1"/>
  <c r="BF103" i="1" a="1"/>
  <c r="BF103" i="1" s="1"/>
  <c r="BG103" i="1" s="1"/>
  <c r="BE103" i="1"/>
  <c r="BA103" i="1" a="1"/>
  <c r="BA103" i="1" s="1"/>
  <c r="AZ103" i="1"/>
  <c r="AD103" i="1" a="1"/>
  <c r="AD103" i="1" s="1"/>
  <c r="AE103" i="1" s="1"/>
  <c r="AA103" i="1" a="1"/>
  <c r="AA103" i="1" s="1"/>
  <c r="AB103" i="1" s="1"/>
  <c r="CF102" i="1" a="1"/>
  <c r="CF102" i="1" s="1"/>
  <c r="CG102" i="1" s="1" a="1"/>
  <c r="CG102" i="1" s="1"/>
  <c r="CE102" i="1"/>
  <c r="BF102" i="1"/>
  <c r="BG102" i="1" s="1"/>
  <c r="BF102" i="1" a="1"/>
  <c r="BE102" i="1"/>
  <c r="BA102" i="1" a="1"/>
  <c r="BA102" i="1" s="1"/>
  <c r="AZ102" i="1"/>
  <c r="AD102" i="1"/>
  <c r="AE102" i="1" s="1"/>
  <c r="AD102" i="1" a="1"/>
  <c r="AA102" i="1" a="1"/>
  <c r="AA102" i="1" s="1"/>
  <c r="AB102" i="1" s="1"/>
  <c r="CF101" i="1" a="1"/>
  <c r="CF101" i="1" s="1"/>
  <c r="CG101" i="1" s="1" a="1"/>
  <c r="CG101" i="1" s="1"/>
  <c r="CE101" i="1"/>
  <c r="BF101" i="1" a="1"/>
  <c r="BF101" i="1" s="1"/>
  <c r="BG101" i="1" s="1"/>
  <c r="BE101" i="1"/>
  <c r="BA101" i="1" a="1"/>
  <c r="BA101" i="1" s="1"/>
  <c r="BB101" i="1" s="1" a="1"/>
  <c r="BB101" i="1" s="1"/>
  <c r="AZ101" i="1"/>
  <c r="AD101" i="1" a="1"/>
  <c r="AD101" i="1" s="1"/>
  <c r="AE101" i="1" s="1"/>
  <c r="AA101" i="1" a="1"/>
  <c r="AA101" i="1" s="1"/>
  <c r="AB101" i="1" s="1"/>
  <c r="CF100" i="1" a="1"/>
  <c r="CF100" i="1" s="1"/>
  <c r="CG100" i="1" s="1" a="1"/>
  <c r="CG100" i="1" s="1"/>
  <c r="CE100" i="1"/>
  <c r="BF100" i="1"/>
  <c r="BG100" i="1" s="1"/>
  <c r="BF100" i="1" a="1"/>
  <c r="BE100" i="1"/>
  <c r="BA100" i="1" a="1"/>
  <c r="BA100" i="1" s="1"/>
  <c r="AZ100" i="1"/>
  <c r="AD100" i="1"/>
  <c r="AE100" i="1" s="1"/>
  <c r="AD100" i="1" a="1"/>
  <c r="AB100" i="1"/>
  <c r="AA100" i="1" a="1"/>
  <c r="AA100" i="1" s="1"/>
  <c r="CF99" i="1" a="1"/>
  <c r="CF99" i="1" s="1"/>
  <c r="CE99" i="1"/>
  <c r="BF99" i="1" a="1"/>
  <c r="BF99" i="1" s="1"/>
  <c r="BG99" i="1" s="1"/>
  <c r="BE99" i="1"/>
  <c r="BA99" i="1" a="1"/>
  <c r="BA99" i="1" s="1"/>
  <c r="AZ99" i="1"/>
  <c r="BB99" i="1" s="1" a="1"/>
  <c r="BB99" i="1" s="1"/>
  <c r="AD99" i="1" a="1"/>
  <c r="AD99" i="1" s="1"/>
  <c r="AE99" i="1" s="1"/>
  <c r="AA99" i="1" a="1"/>
  <c r="AA99" i="1" s="1"/>
  <c r="AB99" i="1" s="1"/>
  <c r="CF98" i="1" a="1"/>
  <c r="CF98" i="1" s="1"/>
  <c r="CG98" i="1" s="1" a="1"/>
  <c r="CG98" i="1" s="1"/>
  <c r="CE98" i="1"/>
  <c r="BF98" i="1" a="1"/>
  <c r="BF98" i="1" s="1"/>
  <c r="BG98" i="1" s="1"/>
  <c r="BE98" i="1"/>
  <c r="BA98" i="1" a="1"/>
  <c r="BA98" i="1" s="1"/>
  <c r="AZ98" i="1"/>
  <c r="AD98" i="1" a="1"/>
  <c r="AD98" i="1" s="1"/>
  <c r="AE98" i="1" s="1"/>
  <c r="AB98" i="1"/>
  <c r="AA98" i="1" a="1"/>
  <c r="AA98" i="1" s="1"/>
  <c r="CF97" i="1" a="1"/>
  <c r="CF97" i="1" s="1"/>
  <c r="CG97" i="1" s="1" a="1"/>
  <c r="CG97" i="1" s="1"/>
  <c r="CE97" i="1"/>
  <c r="BF97" i="1" a="1"/>
  <c r="BF97" i="1" s="1"/>
  <c r="BG97" i="1" s="1"/>
  <c r="BE97" i="1"/>
  <c r="BA97" i="1" a="1"/>
  <c r="BA97" i="1" s="1"/>
  <c r="BB97" i="1" s="1" a="1"/>
  <c r="BB97" i="1" s="1"/>
  <c r="AZ97" i="1"/>
  <c r="AD97" i="1" a="1"/>
  <c r="AD97" i="1" s="1"/>
  <c r="AE97" i="1" s="1"/>
  <c r="AA97" i="1" a="1"/>
  <c r="AA97" i="1" s="1"/>
  <c r="AB97" i="1" s="1"/>
  <c r="CF96" i="1" a="1"/>
  <c r="CF96" i="1" s="1"/>
  <c r="CG96" i="1" s="1" a="1"/>
  <c r="CG96" i="1" s="1"/>
  <c r="CE96" i="1"/>
  <c r="BF96" i="1" a="1"/>
  <c r="BF96" i="1" s="1"/>
  <c r="BG96" i="1" s="1"/>
  <c r="BE96" i="1"/>
  <c r="BA96" i="1" a="1"/>
  <c r="BA96" i="1" s="1"/>
  <c r="AZ96" i="1"/>
  <c r="AD96" i="1" a="1"/>
  <c r="AD96" i="1" s="1"/>
  <c r="AE96" i="1" s="1"/>
  <c r="AB96" i="1"/>
  <c r="AA96" i="1" a="1"/>
  <c r="AA96" i="1" s="1"/>
  <c r="CF95" i="1" a="1"/>
  <c r="CF95" i="1" s="1"/>
  <c r="CG95" i="1" s="1" a="1"/>
  <c r="CG95" i="1" s="1"/>
  <c r="CE95" i="1"/>
  <c r="BF95" i="1" a="1"/>
  <c r="BF95" i="1" s="1"/>
  <c r="BG95" i="1" s="1"/>
  <c r="BE95" i="1"/>
  <c r="BA95" i="1" a="1"/>
  <c r="BA95" i="1" s="1"/>
  <c r="BB95" i="1" s="1" a="1"/>
  <c r="BB95" i="1" s="1"/>
  <c r="AZ95" i="1"/>
  <c r="AD95" i="1" a="1"/>
  <c r="AD95" i="1" s="1"/>
  <c r="AE95" i="1" s="1"/>
  <c r="AA95" i="1"/>
  <c r="AB95" i="1" s="1"/>
  <c r="AA95" i="1" a="1"/>
  <c r="CG94" i="1" a="1"/>
  <c r="CG94" i="1" s="1"/>
  <c r="CF94" i="1" a="1"/>
  <c r="CF94" i="1" s="1"/>
  <c r="CE94" i="1"/>
  <c r="BF94" i="1" a="1"/>
  <c r="BF94" i="1" s="1"/>
  <c r="BG94" i="1" s="1"/>
  <c r="BE94" i="1"/>
  <c r="BA94" i="1"/>
  <c r="BA94" i="1" a="1"/>
  <c r="AZ94" i="1"/>
  <c r="AD94" i="1" a="1"/>
  <c r="AD94" i="1" s="1"/>
  <c r="AE94" i="1" s="1"/>
  <c r="AA94" i="1" a="1"/>
  <c r="AA94" i="1" s="1"/>
  <c r="AB94" i="1" s="1"/>
  <c r="CF93" i="1" a="1"/>
  <c r="CF93" i="1" s="1"/>
  <c r="CG93" i="1" s="1" a="1"/>
  <c r="CG93" i="1" s="1"/>
  <c r="CE93" i="1"/>
  <c r="BG93" i="1"/>
  <c r="BF93" i="1" a="1"/>
  <c r="BF93" i="1" s="1"/>
  <c r="BE93" i="1"/>
  <c r="BA93" i="1" a="1"/>
  <c r="BA93" i="1" s="1"/>
  <c r="BB93" i="1" s="1" a="1"/>
  <c r="BB93" i="1" s="1"/>
  <c r="AZ93" i="1"/>
  <c r="AD93" i="1"/>
  <c r="AE93" i="1" s="1"/>
  <c r="AD93" i="1" a="1"/>
  <c r="AA93" i="1"/>
  <c r="AB93" i="1" s="1"/>
  <c r="AA93" i="1" a="1"/>
  <c r="CG92" i="1" a="1"/>
  <c r="CG92" i="1" s="1"/>
  <c r="CF92" i="1" a="1"/>
  <c r="CF92" i="1" s="1"/>
  <c r="CE92" i="1"/>
  <c r="BF92" i="1" a="1"/>
  <c r="BF92" i="1" s="1"/>
  <c r="BG92" i="1" s="1"/>
  <c r="BE92" i="1"/>
  <c r="BA92" i="1"/>
  <c r="BA92" i="1" a="1"/>
  <c r="AZ92" i="1"/>
  <c r="AD92" i="1" a="1"/>
  <c r="AD92" i="1" s="1"/>
  <c r="AE92" i="1" s="1"/>
  <c r="AA92" i="1" a="1"/>
  <c r="AA92" i="1" s="1"/>
  <c r="AB92" i="1" s="1"/>
  <c r="CF91" i="1" a="1"/>
  <c r="CF91" i="1" s="1"/>
  <c r="CG91" i="1" s="1" a="1"/>
  <c r="CG91" i="1" s="1"/>
  <c r="CE91" i="1"/>
  <c r="BG91" i="1"/>
  <c r="BF91" i="1" a="1"/>
  <c r="BF91" i="1" s="1"/>
  <c r="BE91" i="1"/>
  <c r="BA91" i="1"/>
  <c r="BB91" i="1" s="1" a="1"/>
  <c r="BB91" i="1" s="1"/>
  <c r="BA91" i="1" a="1"/>
  <c r="AZ91" i="1"/>
  <c r="AD91" i="1"/>
  <c r="AE91" i="1" s="1"/>
  <c r="AD91" i="1" a="1"/>
  <c r="AA91" i="1"/>
  <c r="AB91" i="1" s="1"/>
  <c r="AA91" i="1" a="1"/>
  <c r="CF90" i="1" a="1"/>
  <c r="CF90" i="1" s="1"/>
  <c r="CE90" i="1"/>
  <c r="CG90" i="1" s="1" a="1"/>
  <c r="CG90" i="1" s="1"/>
  <c r="BF90" i="1" a="1"/>
  <c r="BF90" i="1" s="1"/>
  <c r="BG90" i="1" s="1"/>
  <c r="BE90" i="1"/>
  <c r="BA90" i="1" a="1"/>
  <c r="BA90" i="1" s="1"/>
  <c r="AZ90" i="1"/>
  <c r="AD90" i="1" a="1"/>
  <c r="AD90" i="1" s="1"/>
  <c r="AE90" i="1" s="1"/>
  <c r="AA90" i="1" a="1"/>
  <c r="AA90" i="1" s="1"/>
  <c r="AB90" i="1" s="1"/>
  <c r="CF89" i="1" a="1"/>
  <c r="CF89" i="1" s="1"/>
  <c r="CE89" i="1"/>
  <c r="BG89" i="1"/>
  <c r="BF89" i="1" a="1"/>
  <c r="BF89" i="1" s="1"/>
  <c r="BE89" i="1"/>
  <c r="BA89" i="1"/>
  <c r="BA89" i="1" a="1"/>
  <c r="AZ89" i="1"/>
  <c r="AD89" i="1"/>
  <c r="AE89" i="1" s="1"/>
  <c r="AD89" i="1" a="1"/>
  <c r="AA89" i="1" a="1"/>
  <c r="AA89" i="1" s="1"/>
  <c r="AB89" i="1" s="1"/>
  <c r="CG88" i="1"/>
  <c r="CF88" i="1" a="1"/>
  <c r="CF88" i="1" s="1"/>
  <c r="CE88" i="1"/>
  <c r="CG88" i="1" s="1" a="1"/>
  <c r="BF88" i="1"/>
  <c r="BG88" i="1" s="1"/>
  <c r="BF88" i="1" a="1"/>
  <c r="BE88" i="1"/>
  <c r="BA88" i="1" a="1"/>
  <c r="BA88" i="1" s="1"/>
  <c r="AZ88" i="1"/>
  <c r="AD88" i="1"/>
  <c r="AE88" i="1" s="1"/>
  <c r="AD88" i="1" a="1"/>
  <c r="AA88" i="1" a="1"/>
  <c r="AA88" i="1" s="1"/>
  <c r="AB88" i="1" s="1"/>
  <c r="CF87" i="1" a="1"/>
  <c r="CF87" i="1" s="1"/>
  <c r="CE87" i="1"/>
  <c r="BF87" i="1" a="1"/>
  <c r="BF87" i="1" s="1"/>
  <c r="BG87" i="1" s="1"/>
  <c r="BE87" i="1"/>
  <c r="BA87" i="1"/>
  <c r="BA87" i="1" a="1"/>
  <c r="AZ87" i="1"/>
  <c r="AD87" i="1" a="1"/>
  <c r="AD87" i="1" s="1"/>
  <c r="AE87" i="1" s="1"/>
  <c r="AA87" i="1" a="1"/>
  <c r="AA87" i="1" s="1"/>
  <c r="AB87" i="1" s="1"/>
  <c r="CF86" i="1" a="1"/>
  <c r="CF86" i="1" s="1"/>
  <c r="CG86" i="1" s="1" a="1"/>
  <c r="CG86" i="1" s="1"/>
  <c r="CE86" i="1"/>
  <c r="BF86" i="1"/>
  <c r="BG86" i="1" s="1"/>
  <c r="BF86" i="1" a="1"/>
  <c r="BE86" i="1"/>
  <c r="BA86" i="1" a="1"/>
  <c r="BA86" i="1" s="1"/>
  <c r="AZ86" i="1"/>
  <c r="AD86" i="1"/>
  <c r="AE86" i="1" s="1"/>
  <c r="AD86" i="1" a="1"/>
  <c r="AA86" i="1" a="1"/>
  <c r="AA86" i="1" s="1"/>
  <c r="AB86" i="1" s="1"/>
  <c r="CF85" i="1" a="1"/>
  <c r="CF85" i="1" s="1"/>
  <c r="CE85" i="1"/>
  <c r="CG85" i="1" s="1" a="1"/>
  <c r="CG85" i="1" s="1"/>
  <c r="BF85" i="1" a="1"/>
  <c r="BF85" i="1" s="1"/>
  <c r="BG85" i="1" s="1"/>
  <c r="BE85" i="1"/>
  <c r="BA85" i="1" a="1"/>
  <c r="BA85" i="1" s="1"/>
  <c r="BB85" i="1" s="1" a="1"/>
  <c r="BB85" i="1" s="1"/>
  <c r="AZ85" i="1"/>
  <c r="AD85" i="1" a="1"/>
  <c r="AD85" i="1" s="1"/>
  <c r="AE85" i="1" s="1"/>
  <c r="AA85" i="1" a="1"/>
  <c r="AA85" i="1" s="1"/>
  <c r="AB85" i="1" s="1"/>
  <c r="CF84" i="1" a="1"/>
  <c r="CF84" i="1" s="1"/>
  <c r="CG84" i="1" s="1" a="1"/>
  <c r="CG84" i="1" s="1"/>
  <c r="CE84" i="1"/>
  <c r="BG84" i="1"/>
  <c r="BF84" i="1"/>
  <c r="BF84" i="1" a="1"/>
  <c r="BE84" i="1"/>
  <c r="BA84" i="1" a="1"/>
  <c r="BA84" i="1" s="1"/>
  <c r="AZ84" i="1"/>
  <c r="AE84" i="1"/>
  <c r="AD84" i="1"/>
  <c r="AD84" i="1" a="1"/>
  <c r="AB84" i="1"/>
  <c r="AA84" i="1" a="1"/>
  <c r="AA84" i="1" s="1"/>
  <c r="CF83" i="1" a="1"/>
  <c r="CF83" i="1" s="1"/>
  <c r="CE83" i="1"/>
  <c r="BF83" i="1" a="1"/>
  <c r="BF83" i="1" s="1"/>
  <c r="BG83" i="1" s="1"/>
  <c r="BE83" i="1"/>
  <c r="BA83" i="1" a="1"/>
  <c r="BA83" i="1" s="1"/>
  <c r="BB83" i="1" s="1" a="1"/>
  <c r="BB83" i="1" s="1"/>
  <c r="AZ83" i="1"/>
  <c r="AD83" i="1" a="1"/>
  <c r="AD83" i="1" s="1"/>
  <c r="AE83" i="1" s="1"/>
  <c r="AA83" i="1" a="1"/>
  <c r="AA83" i="1" s="1"/>
  <c r="AB83" i="1" s="1"/>
  <c r="CF82" i="1" a="1"/>
  <c r="CF82" i="1" s="1"/>
  <c r="CG82" i="1" s="1" a="1"/>
  <c r="CG82" i="1" s="1"/>
  <c r="CE82" i="1"/>
  <c r="BG82" i="1"/>
  <c r="BF82" i="1" a="1"/>
  <c r="BF82" i="1" s="1"/>
  <c r="BE82" i="1"/>
  <c r="BA82" i="1" a="1"/>
  <c r="BA82" i="1" s="1"/>
  <c r="AZ82" i="1"/>
  <c r="AE82" i="1"/>
  <c r="AD82" i="1" a="1"/>
  <c r="AD82" i="1" s="1"/>
  <c r="AB82" i="1"/>
  <c r="AA82" i="1" a="1"/>
  <c r="AA82" i="1" s="1"/>
  <c r="CF81" i="1" a="1"/>
  <c r="CF81" i="1" s="1"/>
  <c r="CG81" i="1" s="1" a="1"/>
  <c r="CG81" i="1" s="1"/>
  <c r="CE81" i="1"/>
  <c r="BF81" i="1" a="1"/>
  <c r="BF81" i="1" s="1"/>
  <c r="BG81" i="1" s="1"/>
  <c r="BE81" i="1"/>
  <c r="BB81" i="1"/>
  <c r="BB81" i="1" a="1"/>
  <c r="BA81" i="1" a="1"/>
  <c r="BA81" i="1" s="1"/>
  <c r="AZ81" i="1"/>
  <c r="AD81" i="1" a="1"/>
  <c r="AD81" i="1" s="1"/>
  <c r="AE81" i="1" s="1"/>
  <c r="AA81" i="1" a="1"/>
  <c r="AA81" i="1" s="1"/>
  <c r="AB81" i="1" s="1"/>
  <c r="CF80" i="1" a="1"/>
  <c r="CF80" i="1" s="1"/>
  <c r="CG80" i="1" s="1" a="1"/>
  <c r="CG80" i="1" s="1"/>
  <c r="CE80" i="1"/>
  <c r="BF80" i="1" a="1"/>
  <c r="BF80" i="1" s="1"/>
  <c r="BG80" i="1" s="1"/>
  <c r="BE80" i="1"/>
  <c r="BA80" i="1"/>
  <c r="BA80" i="1" a="1"/>
  <c r="AZ80" i="1"/>
  <c r="AE80" i="1"/>
  <c r="AD80" i="1" a="1"/>
  <c r="AD80" i="1" s="1"/>
  <c r="AB80" i="1"/>
  <c r="AA80" i="1" a="1"/>
  <c r="AA80" i="1" s="1"/>
  <c r="CF79" i="1" a="1"/>
  <c r="CF79" i="1" s="1"/>
  <c r="CG79" i="1" s="1" a="1"/>
  <c r="CG79" i="1" s="1"/>
  <c r="CE79" i="1"/>
  <c r="BF79" i="1" a="1"/>
  <c r="BF79" i="1" s="1"/>
  <c r="BG79" i="1" s="1"/>
  <c r="BE79" i="1"/>
  <c r="BA79" i="1" a="1"/>
  <c r="BA79" i="1" s="1"/>
  <c r="BB79" i="1" s="1" a="1"/>
  <c r="BB79" i="1" s="1"/>
  <c r="AZ79" i="1"/>
  <c r="AD79" i="1" a="1"/>
  <c r="AD79" i="1" s="1"/>
  <c r="AE79" i="1" s="1"/>
  <c r="AA79" i="1"/>
  <c r="AB79" i="1" s="1"/>
  <c r="AA79" i="1" a="1"/>
  <c r="CF78" i="1" a="1"/>
  <c r="CF78" i="1" s="1"/>
  <c r="CG78" i="1" s="1" a="1"/>
  <c r="CG78" i="1" s="1"/>
  <c r="CE78" i="1"/>
  <c r="BF78" i="1"/>
  <c r="BG78" i="1" s="1"/>
  <c r="BF78" i="1" a="1"/>
  <c r="BE78" i="1"/>
  <c r="BA78" i="1" a="1"/>
  <c r="BA78" i="1" s="1"/>
  <c r="AZ78" i="1"/>
  <c r="AD78" i="1" a="1"/>
  <c r="AD78" i="1" s="1"/>
  <c r="AE78" i="1" s="1"/>
  <c r="AA78" i="1" a="1"/>
  <c r="AA78" i="1" s="1"/>
  <c r="AB78" i="1" s="1"/>
  <c r="CF77" i="1" a="1"/>
  <c r="CF77" i="1" s="1"/>
  <c r="CG77" i="1" s="1" a="1"/>
  <c r="CG77" i="1" s="1"/>
  <c r="CE77" i="1"/>
  <c r="BF77" i="1" a="1"/>
  <c r="BF77" i="1" s="1"/>
  <c r="BG77" i="1" s="1"/>
  <c r="BE77" i="1"/>
  <c r="BA77" i="1" a="1"/>
  <c r="BA77" i="1" s="1"/>
  <c r="BB77" i="1" s="1" a="1"/>
  <c r="BB77" i="1" s="1"/>
  <c r="AZ77" i="1"/>
  <c r="AD77" i="1"/>
  <c r="AE77" i="1" s="1"/>
  <c r="AD77" i="1" a="1"/>
  <c r="AA77" i="1"/>
  <c r="AB77" i="1" s="1"/>
  <c r="AA77" i="1" a="1"/>
  <c r="CF76" i="1" a="1"/>
  <c r="CF76" i="1" s="1"/>
  <c r="CG76" i="1" s="1" a="1"/>
  <c r="CG76" i="1" s="1"/>
  <c r="CE76" i="1"/>
  <c r="BF76" i="1"/>
  <c r="BG76" i="1" s="1"/>
  <c r="BF76" i="1" a="1"/>
  <c r="BE76" i="1"/>
  <c r="BA76" i="1"/>
  <c r="BA76" i="1" a="1"/>
  <c r="AZ76" i="1"/>
  <c r="AD76" i="1" a="1"/>
  <c r="AD76" i="1" s="1"/>
  <c r="AE76" i="1" s="1"/>
  <c r="AB76" i="1"/>
  <c r="AA76" i="1" a="1"/>
  <c r="AA76" i="1" s="1"/>
  <c r="CF75" i="1" a="1"/>
  <c r="CF75" i="1" s="1"/>
  <c r="CE75" i="1"/>
  <c r="BF75" i="1" a="1"/>
  <c r="BF75" i="1" s="1"/>
  <c r="BG75" i="1" s="1"/>
  <c r="BE75" i="1"/>
  <c r="BA75" i="1" a="1"/>
  <c r="BA75" i="1" s="1"/>
  <c r="AZ75" i="1"/>
  <c r="AD75" i="1" a="1"/>
  <c r="AD75" i="1" s="1"/>
  <c r="AE75" i="1" s="1"/>
  <c r="AA75" i="1" a="1"/>
  <c r="AA75" i="1" s="1"/>
  <c r="AB75" i="1" s="1"/>
  <c r="CF74" i="1" a="1"/>
  <c r="CF74" i="1" s="1"/>
  <c r="CE74" i="1"/>
  <c r="CG74" i="1" s="1" a="1"/>
  <c r="CG74" i="1" s="1"/>
  <c r="BF74" i="1" a="1"/>
  <c r="BF74" i="1" s="1"/>
  <c r="BG74" i="1" s="1"/>
  <c r="BE74" i="1"/>
  <c r="BA74" i="1"/>
  <c r="BA74" i="1" a="1"/>
  <c r="AZ74" i="1"/>
  <c r="AD74" i="1" a="1"/>
  <c r="AD74" i="1" s="1"/>
  <c r="AE74" i="1" s="1"/>
  <c r="AA74" i="1" a="1"/>
  <c r="AA74" i="1" s="1"/>
  <c r="AB74" i="1" s="1"/>
  <c r="CF73" i="1" a="1"/>
  <c r="CF73" i="1" s="1"/>
  <c r="CE73" i="1"/>
  <c r="BF73" i="1" a="1"/>
  <c r="BF73" i="1" s="1"/>
  <c r="BG73" i="1" s="1"/>
  <c r="BE73" i="1"/>
  <c r="BA73" i="1"/>
  <c r="BB73" i="1" s="1" a="1"/>
  <c r="BB73" i="1" s="1"/>
  <c r="BA73" i="1" a="1"/>
  <c r="AZ73" i="1"/>
  <c r="AD73" i="1"/>
  <c r="AE73" i="1" s="1"/>
  <c r="AD73" i="1" a="1"/>
  <c r="AA73" i="1"/>
  <c r="AB73" i="1" s="1"/>
  <c r="AA73" i="1" a="1"/>
  <c r="CG72" i="1" a="1"/>
  <c r="CG72" i="1" s="1"/>
  <c r="CF72" i="1" a="1"/>
  <c r="CF72" i="1" s="1"/>
  <c r="CE72" i="1"/>
  <c r="BF72" i="1"/>
  <c r="BF72" i="1" a="1"/>
  <c r="BE72" i="1"/>
  <c r="BA72" i="1"/>
  <c r="BA72" i="1" a="1"/>
  <c r="AZ72" i="1"/>
  <c r="AD72" i="1"/>
  <c r="AE72" i="1" s="1"/>
  <c r="AD72" i="1" a="1"/>
  <c r="AB72" i="1"/>
  <c r="AA72" i="1" a="1"/>
  <c r="AA72" i="1" s="1"/>
  <c r="CF71" i="1" a="1"/>
  <c r="CF71" i="1" s="1"/>
  <c r="CE71" i="1"/>
  <c r="BF71" i="1" a="1"/>
  <c r="BF71" i="1" s="1"/>
  <c r="BE71" i="1"/>
  <c r="BG71" i="1" s="1"/>
  <c r="BA71" i="1" a="1"/>
  <c r="BA71" i="1" s="1"/>
  <c r="AZ71" i="1"/>
  <c r="AD71" i="1" a="1"/>
  <c r="AD71" i="1" s="1"/>
  <c r="AE71" i="1" s="1"/>
  <c r="AA71" i="1" a="1"/>
  <c r="AA71" i="1" s="1"/>
  <c r="AB71" i="1" s="1"/>
  <c r="CF70" i="1" a="1"/>
  <c r="CF70" i="1" s="1"/>
  <c r="CG70" i="1" s="1" a="1"/>
  <c r="CG70" i="1" s="1"/>
  <c r="CE70" i="1"/>
  <c r="BF70" i="1" a="1"/>
  <c r="BF70" i="1" s="1"/>
  <c r="BG70" i="1" s="1"/>
  <c r="BE70" i="1"/>
  <c r="BA70" i="1" a="1"/>
  <c r="BA70" i="1" s="1"/>
  <c r="AZ70" i="1"/>
  <c r="AD70" i="1" a="1"/>
  <c r="AD70" i="1" s="1"/>
  <c r="AE70" i="1" s="1"/>
  <c r="AA70" i="1" a="1"/>
  <c r="AA70" i="1" s="1"/>
  <c r="AB70" i="1" s="1"/>
  <c r="CF69" i="1" a="1"/>
  <c r="CF69" i="1" s="1"/>
  <c r="CE69" i="1"/>
  <c r="BF69" i="1" a="1"/>
  <c r="BF69" i="1" s="1"/>
  <c r="BG69" i="1" s="1"/>
  <c r="BE69" i="1"/>
  <c r="BA69" i="1" a="1"/>
  <c r="BA69" i="1" s="1"/>
  <c r="BB69" i="1" s="1" a="1"/>
  <c r="BB69" i="1" s="1"/>
  <c r="AZ69" i="1"/>
  <c r="AD69" i="1"/>
  <c r="AE69" i="1" s="1"/>
  <c r="AD69" i="1" a="1"/>
  <c r="AA69" i="1"/>
  <c r="AB69" i="1" s="1"/>
  <c r="AA69" i="1" a="1"/>
  <c r="CF68" i="1" a="1"/>
  <c r="CF68" i="1" s="1"/>
  <c r="CE68" i="1"/>
  <c r="CG68" i="1" s="1" a="1"/>
  <c r="CG68" i="1" s="1"/>
  <c r="BF68" i="1"/>
  <c r="BF68" i="1" a="1"/>
  <c r="BE68" i="1"/>
  <c r="BA68" i="1"/>
  <c r="BA68" i="1" a="1"/>
  <c r="AZ68" i="1"/>
  <c r="AE68" i="1"/>
  <c r="AD68" i="1"/>
  <c r="AD68" i="1" a="1"/>
  <c r="AB68" i="1"/>
  <c r="AA68" i="1" a="1"/>
  <c r="AA68" i="1" s="1"/>
  <c r="CF67" i="1" a="1"/>
  <c r="CF67" i="1" s="1"/>
  <c r="CE67" i="1"/>
  <c r="BF67" i="1" a="1"/>
  <c r="BF67" i="1" s="1"/>
  <c r="BE67" i="1"/>
  <c r="BG67" i="1" s="1"/>
  <c r="BA67" i="1" a="1"/>
  <c r="BA67" i="1" s="1"/>
  <c r="AZ67" i="1"/>
  <c r="AD67" i="1"/>
  <c r="AE67" i="1" s="1"/>
  <c r="AD67" i="1" a="1"/>
  <c r="AA67" i="1" a="1"/>
  <c r="AA67" i="1" s="1"/>
  <c r="AB67" i="1" s="1"/>
  <c r="CF66" i="1" a="1"/>
  <c r="CF66" i="1" s="1"/>
  <c r="CE66" i="1"/>
  <c r="BF66" i="1"/>
  <c r="BF66" i="1" a="1"/>
  <c r="BE66" i="1"/>
  <c r="BG66" i="1" s="1"/>
  <c r="BA66" i="1" a="1"/>
  <c r="BA66" i="1" s="1"/>
  <c r="AZ66" i="1"/>
  <c r="AE66" i="1"/>
  <c r="AD66" i="1"/>
  <c r="AD66" i="1" a="1"/>
  <c r="AB66" i="1"/>
  <c r="AA66" i="1" a="1"/>
  <c r="AA66" i="1" s="1"/>
  <c r="CF65" i="1" a="1"/>
  <c r="CF65" i="1" s="1"/>
  <c r="CE65" i="1"/>
  <c r="BF65" i="1" a="1"/>
  <c r="BF65" i="1" s="1"/>
  <c r="BG65" i="1" s="1"/>
  <c r="BE65" i="1"/>
  <c r="BA65" i="1" a="1"/>
  <c r="BA65" i="1" s="1"/>
  <c r="AZ65" i="1"/>
  <c r="AD65" i="1" a="1"/>
  <c r="AD65" i="1" s="1"/>
  <c r="AE65" i="1" s="1"/>
  <c r="AA65" i="1"/>
  <c r="AB65" i="1" s="1"/>
  <c r="AA65" i="1" a="1"/>
  <c r="CF64" i="1" a="1"/>
  <c r="CF64" i="1" s="1"/>
  <c r="CG64" i="1" s="1" a="1"/>
  <c r="CG64" i="1" s="1"/>
  <c r="CE64" i="1"/>
  <c r="BF64" i="1" a="1"/>
  <c r="BF64" i="1" s="1"/>
  <c r="BG64" i="1" s="1"/>
  <c r="BE64" i="1"/>
  <c r="BA64" i="1"/>
  <c r="BA64" i="1" a="1"/>
  <c r="AZ64" i="1"/>
  <c r="AD64" i="1" a="1"/>
  <c r="AD64" i="1" s="1"/>
  <c r="AE64" i="1" s="1"/>
  <c r="AA64" i="1" a="1"/>
  <c r="AA64" i="1" s="1"/>
  <c r="AB64" i="1" s="1"/>
  <c r="CF63" i="1" a="1"/>
  <c r="CF63" i="1" s="1"/>
  <c r="CG63" i="1" s="1" a="1"/>
  <c r="CG63" i="1" s="1"/>
  <c r="CE63" i="1"/>
  <c r="BF63" i="1" a="1"/>
  <c r="BF63" i="1" s="1"/>
  <c r="BE63" i="1"/>
  <c r="BG63" i="1" s="1"/>
  <c r="BA63" i="1" a="1"/>
  <c r="BA63" i="1" s="1"/>
  <c r="BB63" i="1" s="1" a="1"/>
  <c r="BB63" i="1" s="1"/>
  <c r="AZ63" i="1"/>
  <c r="AD63" i="1"/>
  <c r="AE63" i="1" s="1"/>
  <c r="AD63" i="1" a="1"/>
  <c r="AB63" i="1"/>
  <c r="AA63" i="1"/>
  <c r="AA63" i="1" a="1"/>
  <c r="CG62" i="1" a="1"/>
  <c r="CG62" i="1" s="1"/>
  <c r="CF62" i="1" a="1"/>
  <c r="CF62" i="1" s="1"/>
  <c r="CE62" i="1"/>
  <c r="BF62" i="1"/>
  <c r="BG62" i="1" s="1"/>
  <c r="BF62" i="1" a="1"/>
  <c r="BE62" i="1"/>
  <c r="BA62" i="1"/>
  <c r="BA62" i="1" a="1"/>
  <c r="AZ62" i="1"/>
  <c r="AD62" i="1"/>
  <c r="AE62" i="1" s="1"/>
  <c r="AD62" i="1" a="1"/>
  <c r="AB62" i="1"/>
  <c r="AA62" i="1" a="1"/>
  <c r="AA62" i="1" s="1"/>
  <c r="CF61" i="1"/>
  <c r="CF61" i="1" a="1"/>
  <c r="CE61" i="1"/>
  <c r="BG61" i="1"/>
  <c r="BF61" i="1" a="1"/>
  <c r="BF61" i="1" s="1"/>
  <c r="BE61" i="1"/>
  <c r="BA61" i="1" a="1"/>
  <c r="BA61" i="1" s="1"/>
  <c r="AZ61" i="1"/>
  <c r="AD61" i="1"/>
  <c r="AE61" i="1" s="1"/>
  <c r="AD61" i="1" a="1"/>
  <c r="AA61" i="1"/>
  <c r="AB61" i="1" s="1"/>
  <c r="AA61" i="1" a="1"/>
  <c r="CF60" i="1" a="1"/>
  <c r="CF60" i="1" s="1"/>
  <c r="CE60" i="1"/>
  <c r="BF60" i="1" a="1"/>
  <c r="BF60" i="1" s="1"/>
  <c r="BG60" i="1" s="1"/>
  <c r="BE60" i="1"/>
  <c r="BA60" i="1" a="1"/>
  <c r="BA60" i="1" s="1"/>
  <c r="AZ60" i="1"/>
  <c r="AD60" i="1" a="1"/>
  <c r="AD60" i="1" s="1"/>
  <c r="AE60" i="1" s="1"/>
  <c r="AA60" i="1" a="1"/>
  <c r="AA60" i="1" s="1"/>
  <c r="AB60" i="1" s="1"/>
  <c r="CF59" i="1" a="1"/>
  <c r="CF59" i="1" s="1"/>
  <c r="CG59" i="1" s="1" a="1"/>
  <c r="CG59" i="1" s="1"/>
  <c r="CE59" i="1"/>
  <c r="BG59" i="1"/>
  <c r="BF59" i="1" a="1"/>
  <c r="BF59" i="1" s="1"/>
  <c r="BE59" i="1"/>
  <c r="BA59" i="1"/>
  <c r="BB59" i="1" s="1" a="1"/>
  <c r="BB59" i="1" s="1"/>
  <c r="BA59" i="1" a="1"/>
  <c r="AZ59" i="1"/>
  <c r="AD59" i="1"/>
  <c r="AE59" i="1" s="1"/>
  <c r="AD59" i="1" a="1"/>
  <c r="AA59" i="1" a="1"/>
  <c r="AA59" i="1" s="1"/>
  <c r="AB59" i="1" s="1"/>
  <c r="CF58" i="1" a="1"/>
  <c r="CF58" i="1" s="1"/>
  <c r="CE58" i="1"/>
  <c r="BF58" i="1"/>
  <c r="BG58" i="1" s="1"/>
  <c r="BF58" i="1" a="1"/>
  <c r="BE58" i="1"/>
  <c r="BA58" i="1"/>
  <c r="BA58" i="1" a="1"/>
  <c r="AZ58" i="1"/>
  <c r="AD58" i="1"/>
  <c r="AE58" i="1" s="1"/>
  <c r="AD58" i="1" a="1"/>
  <c r="AB58" i="1"/>
  <c r="AA58" i="1" a="1"/>
  <c r="AA58" i="1" s="1"/>
  <c r="CF57" i="1" a="1"/>
  <c r="CF57" i="1" s="1"/>
  <c r="CE57" i="1"/>
  <c r="BF57" i="1" a="1"/>
  <c r="BF57" i="1" s="1"/>
  <c r="BG57" i="1" s="1"/>
  <c r="BE57" i="1"/>
  <c r="BA57" i="1" a="1"/>
  <c r="BA57" i="1" s="1"/>
  <c r="AZ57" i="1"/>
  <c r="AD57" i="1" a="1"/>
  <c r="AD57" i="1" s="1"/>
  <c r="AE57" i="1" s="1"/>
  <c r="AB57" i="1"/>
  <c r="AA57" i="1"/>
  <c r="AA57" i="1" a="1"/>
  <c r="CF56" i="1" a="1"/>
  <c r="CF56" i="1" s="1"/>
  <c r="CG56" i="1" s="1" a="1"/>
  <c r="CG56" i="1" s="1"/>
  <c r="CE56" i="1"/>
  <c r="BG56" i="1"/>
  <c r="BF56" i="1"/>
  <c r="BF56" i="1" a="1"/>
  <c r="BE56" i="1"/>
  <c r="BA56" i="1" a="1"/>
  <c r="BA56" i="1" s="1"/>
  <c r="AZ56" i="1"/>
  <c r="AE56" i="1"/>
  <c r="AD56" i="1"/>
  <c r="AD56" i="1" a="1"/>
  <c r="AA56" i="1" a="1"/>
  <c r="AA56" i="1" s="1"/>
  <c r="AB56" i="1" s="1"/>
  <c r="CF55" i="1" a="1"/>
  <c r="CF55" i="1" s="1"/>
  <c r="CG55" i="1" s="1" a="1"/>
  <c r="CG55" i="1" s="1"/>
  <c r="CE55" i="1"/>
  <c r="BF55" i="1" a="1"/>
  <c r="BF55" i="1" s="1"/>
  <c r="BE55" i="1"/>
  <c r="BG55" i="1" s="1"/>
  <c r="BA55" i="1" a="1"/>
  <c r="BA55" i="1" s="1"/>
  <c r="BB55" i="1" s="1" a="1"/>
  <c r="BB55" i="1" s="1"/>
  <c r="AZ55" i="1"/>
  <c r="AD55" i="1"/>
  <c r="AE55" i="1" s="1"/>
  <c r="AD55" i="1" a="1"/>
  <c r="AA55" i="1" a="1"/>
  <c r="AA55" i="1" s="1"/>
  <c r="AB55" i="1" s="1"/>
  <c r="CG54" i="1" a="1"/>
  <c r="CG54" i="1" s="1"/>
  <c r="CF54" i="1" a="1"/>
  <c r="CF54" i="1" s="1"/>
  <c r="CE54" i="1"/>
  <c r="BF54" i="1"/>
  <c r="BG54" i="1" s="1"/>
  <c r="BF54" i="1" a="1"/>
  <c r="BE54" i="1"/>
  <c r="BA54" i="1" a="1"/>
  <c r="BA54" i="1" s="1"/>
  <c r="AZ54" i="1"/>
  <c r="AD54" i="1"/>
  <c r="AE54" i="1" s="1"/>
  <c r="AD54" i="1" a="1"/>
  <c r="AB54" i="1"/>
  <c r="AA54" i="1" a="1"/>
  <c r="AA54" i="1" s="1"/>
  <c r="CF53" i="1"/>
  <c r="CF53" i="1" a="1"/>
  <c r="CE53" i="1"/>
  <c r="BF53" i="1" a="1"/>
  <c r="BF53" i="1" s="1"/>
  <c r="BG53" i="1" s="1"/>
  <c r="BE53" i="1"/>
  <c r="BA53" i="1" a="1"/>
  <c r="BA53" i="1" s="1"/>
  <c r="AZ53" i="1"/>
  <c r="AD53" i="1" a="1"/>
  <c r="AD53" i="1" s="1"/>
  <c r="AE53" i="1" s="1"/>
  <c r="AA53" i="1"/>
  <c r="AB53" i="1" s="1"/>
  <c r="AA53" i="1" a="1"/>
  <c r="CF52" i="1" a="1"/>
  <c r="CF52" i="1" s="1"/>
  <c r="CG52" i="1" s="1" a="1"/>
  <c r="CG52" i="1" s="1"/>
  <c r="CE52" i="1"/>
  <c r="BF52" i="1" a="1"/>
  <c r="BF52" i="1" s="1"/>
  <c r="BG52" i="1" s="1"/>
  <c r="BE52" i="1"/>
  <c r="BA52" i="1" a="1"/>
  <c r="BA52" i="1" s="1"/>
  <c r="AZ52" i="1"/>
  <c r="AD52" i="1" a="1"/>
  <c r="AD52" i="1" s="1"/>
  <c r="AE52" i="1" s="1"/>
  <c r="AB52" i="1"/>
  <c r="AA52" i="1" a="1"/>
  <c r="AA52" i="1" s="1"/>
  <c r="CF51" i="1" a="1"/>
  <c r="CF51" i="1" s="1"/>
  <c r="CG51" i="1" s="1" a="1"/>
  <c r="CG51" i="1" s="1"/>
  <c r="CE51" i="1"/>
  <c r="BG51" i="1"/>
  <c r="BF51" i="1" a="1"/>
  <c r="BF51" i="1" s="1"/>
  <c r="BE51" i="1"/>
  <c r="BA51" i="1" a="1"/>
  <c r="BA51" i="1" s="1"/>
  <c r="BB51" i="1" s="1" a="1"/>
  <c r="BB51" i="1" s="1"/>
  <c r="AZ51" i="1"/>
  <c r="AD51" i="1"/>
  <c r="AE51" i="1" s="1"/>
  <c r="AD51" i="1" a="1"/>
  <c r="AA51" i="1" a="1"/>
  <c r="AA51" i="1" s="1"/>
  <c r="AB51" i="1" s="1"/>
  <c r="CF50" i="1" a="1"/>
  <c r="CF50" i="1" s="1"/>
  <c r="CE50" i="1"/>
  <c r="BF50" i="1" a="1"/>
  <c r="BF50" i="1" s="1"/>
  <c r="BG50" i="1" s="1"/>
  <c r="BE50" i="1"/>
  <c r="BA50" i="1" a="1"/>
  <c r="BA50" i="1" s="1"/>
  <c r="AZ50" i="1"/>
  <c r="AD50" i="1" a="1"/>
  <c r="AD50" i="1" s="1"/>
  <c r="AE50" i="1" s="1"/>
  <c r="AB50" i="1"/>
  <c r="AA50" i="1" a="1"/>
  <c r="AA50" i="1" s="1"/>
  <c r="CF49" i="1"/>
  <c r="CF49" i="1" a="1"/>
  <c r="CE49" i="1"/>
  <c r="BF49" i="1" a="1"/>
  <c r="BF49" i="1" s="1"/>
  <c r="BG49" i="1" s="1"/>
  <c r="BE49" i="1"/>
  <c r="BA49" i="1" a="1"/>
  <c r="BA49" i="1" s="1"/>
  <c r="AZ49" i="1"/>
  <c r="AD49" i="1" a="1"/>
  <c r="AD49" i="1" s="1"/>
  <c r="AE49" i="1" s="1"/>
  <c r="AA49" i="1"/>
  <c r="AB49" i="1" s="1"/>
  <c r="AA49" i="1" a="1"/>
  <c r="CG48" i="1"/>
  <c r="CG48" i="1" a="1"/>
  <c r="CF48" i="1" a="1"/>
  <c r="CF48" i="1" s="1"/>
  <c r="CE48" i="1"/>
  <c r="BF48" i="1" a="1"/>
  <c r="BF48" i="1" s="1"/>
  <c r="BG48" i="1" s="1"/>
  <c r="BE48" i="1"/>
  <c r="BA48" i="1" a="1"/>
  <c r="BA48" i="1" s="1"/>
  <c r="AZ48" i="1"/>
  <c r="AD48" i="1" a="1"/>
  <c r="AD48" i="1" s="1"/>
  <c r="AE48" i="1" s="1"/>
  <c r="AA48" i="1" a="1"/>
  <c r="AA48" i="1" s="1"/>
  <c r="AB48" i="1" s="1"/>
  <c r="CF47" i="1" a="1"/>
  <c r="CF47" i="1" s="1"/>
  <c r="CG47" i="1" s="1" a="1"/>
  <c r="CG47" i="1" s="1"/>
  <c r="CE47" i="1"/>
  <c r="BF47" i="1" a="1"/>
  <c r="BF47" i="1" s="1"/>
  <c r="BE47" i="1"/>
  <c r="BG47" i="1" s="1"/>
  <c r="BA47" i="1" a="1"/>
  <c r="BA47" i="1" s="1"/>
  <c r="BB47" i="1" s="1" a="1"/>
  <c r="BB47" i="1" s="1"/>
  <c r="AZ47" i="1"/>
  <c r="AD47" i="1"/>
  <c r="AE47" i="1" s="1"/>
  <c r="AD47" i="1" a="1"/>
  <c r="AB47" i="1"/>
  <c r="AA47" i="1"/>
  <c r="AA47" i="1" a="1"/>
  <c r="CF46" i="1" a="1"/>
  <c r="CF46" i="1" s="1"/>
  <c r="CG46" i="1" s="1" a="1"/>
  <c r="CG46" i="1" s="1"/>
  <c r="CE46" i="1"/>
  <c r="BF46" i="1"/>
  <c r="BG46" i="1" s="1"/>
  <c r="BF46" i="1" a="1"/>
  <c r="BE46" i="1"/>
  <c r="BA46" i="1" a="1"/>
  <c r="BA46" i="1" s="1"/>
  <c r="AZ46" i="1"/>
  <c r="AD46" i="1"/>
  <c r="AE46" i="1" s="1"/>
  <c r="AD46" i="1" a="1"/>
  <c r="AB46" i="1"/>
  <c r="AA46" i="1" a="1"/>
  <c r="AA46" i="1" s="1"/>
  <c r="CF45" i="1"/>
  <c r="CF45" i="1" a="1"/>
  <c r="CE45" i="1"/>
  <c r="BG45" i="1"/>
  <c r="BF45" i="1" a="1"/>
  <c r="BF45" i="1" s="1"/>
  <c r="BE45" i="1"/>
  <c r="BA45" i="1"/>
  <c r="BA45" i="1" a="1"/>
  <c r="AZ45" i="1"/>
  <c r="BB45" i="1" s="1" a="1"/>
  <c r="BB45" i="1" s="1"/>
  <c r="AD45" i="1"/>
  <c r="AE45" i="1" s="1"/>
  <c r="AD45" i="1" a="1"/>
  <c r="AA45" i="1"/>
  <c r="AB45" i="1" s="1"/>
  <c r="AA45" i="1" a="1"/>
  <c r="CF44" i="1" a="1"/>
  <c r="CF44" i="1" s="1"/>
  <c r="CE44" i="1"/>
  <c r="BF44" i="1" a="1"/>
  <c r="BF44" i="1" s="1"/>
  <c r="BG44" i="1" s="1"/>
  <c r="BE44" i="1"/>
  <c r="BA44" i="1" a="1"/>
  <c r="BA44" i="1" s="1"/>
  <c r="AZ44" i="1"/>
  <c r="AD44" i="1" a="1"/>
  <c r="AD44" i="1" s="1"/>
  <c r="AE44" i="1" s="1"/>
  <c r="AA44" i="1" a="1"/>
  <c r="AA44" i="1" s="1"/>
  <c r="AB44" i="1" s="1"/>
  <c r="CG43" i="1" a="1"/>
  <c r="CG43" i="1" s="1"/>
  <c r="CF43" i="1"/>
  <c r="CF43" i="1" a="1"/>
  <c r="CE43" i="1"/>
  <c r="BG43" i="1"/>
  <c r="BF43" i="1" a="1"/>
  <c r="BF43" i="1" s="1"/>
  <c r="BE43" i="1"/>
  <c r="BA43" i="1"/>
  <c r="BB43" i="1" s="1" a="1"/>
  <c r="BB43" i="1" s="1"/>
  <c r="BA43" i="1" a="1"/>
  <c r="AZ43" i="1"/>
  <c r="AD43" i="1"/>
  <c r="AE43" i="1" s="1"/>
  <c r="AD43" i="1" a="1"/>
  <c r="AA43" i="1" a="1"/>
  <c r="AA43" i="1" s="1"/>
  <c r="AB43" i="1" s="1"/>
  <c r="CF42" i="1" a="1"/>
  <c r="CF42" i="1" s="1"/>
  <c r="CE42" i="1"/>
  <c r="CG42" i="1" s="1" a="1"/>
  <c r="CG42" i="1" s="1"/>
  <c r="BF42" i="1"/>
  <c r="BG42" i="1" s="1"/>
  <c r="BF42" i="1" a="1"/>
  <c r="BE42" i="1"/>
  <c r="BA42" i="1"/>
  <c r="BA42" i="1" a="1"/>
  <c r="AZ42" i="1"/>
  <c r="AD42" i="1"/>
  <c r="AE42" i="1" s="1"/>
  <c r="AD42" i="1" a="1"/>
  <c r="AB42" i="1"/>
  <c r="AA42" i="1" a="1"/>
  <c r="AA42" i="1" s="1"/>
  <c r="CF41" i="1" a="1"/>
  <c r="CF41" i="1" s="1"/>
  <c r="CE41" i="1"/>
  <c r="BF41" i="1" a="1"/>
  <c r="BF41" i="1" s="1"/>
  <c r="BG41" i="1" s="1"/>
  <c r="BE41" i="1"/>
  <c r="BA41" i="1" a="1"/>
  <c r="BA41" i="1" s="1"/>
  <c r="AZ41" i="1"/>
  <c r="AD41" i="1" a="1"/>
  <c r="AD41" i="1" s="1"/>
  <c r="AE41" i="1" s="1"/>
  <c r="AB41" i="1"/>
  <c r="AA41" i="1"/>
  <c r="AA41" i="1" a="1"/>
  <c r="CF40" i="1" a="1"/>
  <c r="CF40" i="1" s="1"/>
  <c r="CG40" i="1" s="1" a="1"/>
  <c r="CG40" i="1" s="1"/>
  <c r="CE40" i="1"/>
  <c r="BG40" i="1"/>
  <c r="BF40" i="1"/>
  <c r="BF40" i="1" a="1"/>
  <c r="BE40" i="1"/>
  <c r="BA40" i="1" a="1"/>
  <c r="BA40" i="1" s="1"/>
  <c r="AZ40" i="1"/>
  <c r="AE40" i="1"/>
  <c r="AD40" i="1"/>
  <c r="AD40" i="1" a="1"/>
  <c r="AA40" i="1" a="1"/>
  <c r="AA40" i="1" s="1"/>
  <c r="AB40" i="1" s="1"/>
  <c r="CF39" i="1" a="1"/>
  <c r="CF39" i="1" s="1"/>
  <c r="CG39" i="1" s="1" a="1"/>
  <c r="CG39" i="1" s="1"/>
  <c r="CE39" i="1"/>
  <c r="BF39" i="1" a="1"/>
  <c r="BF39" i="1" s="1"/>
  <c r="BE39" i="1"/>
  <c r="BG39" i="1" s="1"/>
  <c r="BA39" i="1" a="1"/>
  <c r="BA39" i="1" s="1"/>
  <c r="AZ39" i="1"/>
  <c r="BB39" i="1" s="1" a="1"/>
  <c r="BB39" i="1" s="1"/>
  <c r="AD39" i="1"/>
  <c r="AE39" i="1" s="1"/>
  <c r="AD39" i="1" a="1"/>
  <c r="AA39" i="1" a="1"/>
  <c r="AA39" i="1" s="1"/>
  <c r="AB39" i="1" s="1"/>
  <c r="CF38" i="1" a="1"/>
  <c r="CF38" i="1" s="1"/>
  <c r="CG38" i="1" s="1" a="1"/>
  <c r="CG38" i="1" s="1"/>
  <c r="CE38" i="1"/>
  <c r="BF38" i="1"/>
  <c r="BG38" i="1" s="1"/>
  <c r="BF38" i="1" a="1"/>
  <c r="BE38" i="1"/>
  <c r="BA38" i="1" a="1"/>
  <c r="BA38" i="1" s="1"/>
  <c r="AZ38" i="1"/>
  <c r="AD38" i="1"/>
  <c r="AE38" i="1" s="1"/>
  <c r="AD38" i="1" a="1"/>
  <c r="AB38" i="1"/>
  <c r="AA38" i="1" a="1"/>
  <c r="AA38" i="1" s="1"/>
  <c r="CF37" i="1" a="1"/>
  <c r="CF37" i="1" s="1"/>
  <c r="CE37" i="1"/>
  <c r="BF37" i="1" a="1"/>
  <c r="BF37" i="1" s="1"/>
  <c r="BG37" i="1" s="1"/>
  <c r="BE37" i="1"/>
  <c r="BA37" i="1" a="1"/>
  <c r="BA37" i="1" s="1"/>
  <c r="AZ37" i="1"/>
  <c r="BB37" i="1" s="1" a="1"/>
  <c r="BB37" i="1" s="1"/>
  <c r="AD37" i="1" a="1"/>
  <c r="AD37" i="1" s="1"/>
  <c r="AE37" i="1" s="1"/>
  <c r="AA37" i="1" a="1"/>
  <c r="AA37" i="1" s="1"/>
  <c r="AB37" i="1" s="1"/>
  <c r="CF36" i="1" a="1"/>
  <c r="CF36" i="1" s="1"/>
  <c r="CG36" i="1" s="1" a="1"/>
  <c r="CG36" i="1" s="1"/>
  <c r="CE36" i="1"/>
  <c r="BF36" i="1" a="1"/>
  <c r="BF36" i="1" s="1"/>
  <c r="BE36" i="1"/>
  <c r="BG36" i="1" s="1"/>
  <c r="BA36" i="1" a="1"/>
  <c r="BA36" i="1" s="1"/>
  <c r="AZ36" i="1"/>
  <c r="AD36" i="1" a="1"/>
  <c r="AD36" i="1" s="1"/>
  <c r="AE36" i="1" s="1"/>
  <c r="AB36" i="1"/>
  <c r="AA36" i="1" a="1"/>
  <c r="AA36" i="1" s="1"/>
  <c r="CF35" i="1" a="1"/>
  <c r="CF35" i="1" s="1"/>
  <c r="CG35" i="1" s="1" a="1"/>
  <c r="CG35" i="1" s="1"/>
  <c r="CE35" i="1"/>
  <c r="BF35" i="1" a="1"/>
  <c r="BF35" i="1" s="1"/>
  <c r="BG35" i="1" s="1"/>
  <c r="BE35" i="1"/>
  <c r="BB35" i="1" a="1"/>
  <c r="BB35" i="1" s="1"/>
  <c r="BA35" i="1" a="1"/>
  <c r="BA35" i="1" s="1"/>
  <c r="AZ35" i="1"/>
  <c r="AD35" i="1"/>
  <c r="AE35" i="1" s="1"/>
  <c r="AD35" i="1" a="1"/>
  <c r="AA35" i="1" a="1"/>
  <c r="AA35" i="1" s="1"/>
  <c r="AB35" i="1" s="1"/>
  <c r="CF34" i="1" a="1"/>
  <c r="CF34" i="1" s="1"/>
  <c r="CE34" i="1"/>
  <c r="BF34" i="1" a="1"/>
  <c r="BF34" i="1" s="1"/>
  <c r="BE34" i="1"/>
  <c r="BG34" i="1" s="1"/>
  <c r="BA34" i="1" a="1"/>
  <c r="BA34" i="1" s="1"/>
  <c r="AZ34" i="1"/>
  <c r="AD34" i="1" a="1"/>
  <c r="AD34" i="1" s="1"/>
  <c r="AE34" i="1" s="1"/>
  <c r="AB34" i="1"/>
  <c r="AA34" i="1" a="1"/>
  <c r="AA34" i="1" s="1"/>
  <c r="CF33" i="1" a="1"/>
  <c r="CF33" i="1" s="1"/>
  <c r="CE33" i="1"/>
  <c r="BF33" i="1"/>
  <c r="BG33" i="1" s="1"/>
  <c r="BF33" i="1" a="1"/>
  <c r="BE33" i="1"/>
  <c r="BA33" i="1" a="1"/>
  <c r="BA33" i="1" s="1"/>
  <c r="BB33" i="1" s="1" a="1"/>
  <c r="BB33" i="1" s="1"/>
  <c r="AZ33" i="1"/>
  <c r="AD33" i="1" a="1"/>
  <c r="AD33" i="1" s="1"/>
  <c r="AE33" i="1" s="1"/>
  <c r="AA33" i="1"/>
  <c r="AB33" i="1" s="1"/>
  <c r="AA33" i="1" a="1"/>
  <c r="CF32" i="1"/>
  <c r="CF32" i="1" a="1"/>
  <c r="CE32" i="1"/>
  <c r="BF32" i="1" a="1"/>
  <c r="BF32" i="1" s="1"/>
  <c r="BG32" i="1" s="1"/>
  <c r="BE32" i="1"/>
  <c r="BB32" i="1" a="1"/>
  <c r="BB32" i="1" s="1"/>
  <c r="BA32" i="1" a="1"/>
  <c r="BA32" i="1" s="1"/>
  <c r="AZ32" i="1"/>
  <c r="AE32" i="1"/>
  <c r="AD32" i="1"/>
  <c r="AD32" i="1" a="1"/>
  <c r="AA32" i="1"/>
  <c r="AB32" i="1" s="1"/>
  <c r="AA32" i="1" a="1"/>
  <c r="CF31" i="1" a="1"/>
  <c r="CF31" i="1" s="1"/>
  <c r="CE31" i="1"/>
  <c r="BF31" i="1"/>
  <c r="BF31" i="1" a="1"/>
  <c r="BE31" i="1"/>
  <c r="BA31" i="1" a="1"/>
  <c r="BA31" i="1" s="1"/>
  <c r="BB31" i="1" s="1" a="1"/>
  <c r="BB31" i="1" s="1"/>
  <c r="AZ31" i="1"/>
  <c r="AE31" i="1"/>
  <c r="AD31" i="1" a="1"/>
  <c r="AD31" i="1" s="1"/>
  <c r="AA31" i="1" a="1"/>
  <c r="AA31" i="1" s="1"/>
  <c r="AB31" i="1" s="1"/>
  <c r="CF30" i="1" a="1"/>
  <c r="CF30" i="1" s="1"/>
  <c r="CE30" i="1"/>
  <c r="BF30" i="1" a="1"/>
  <c r="BF30" i="1" s="1"/>
  <c r="BG30" i="1" s="1"/>
  <c r="BE30" i="1"/>
  <c r="BA30" i="1" a="1"/>
  <c r="BA30" i="1" s="1"/>
  <c r="BB30" i="1" s="1" a="1"/>
  <c r="BB30" i="1" s="1"/>
  <c r="AZ30" i="1"/>
  <c r="AE30" i="1"/>
  <c r="AD30" i="1"/>
  <c r="AD30" i="1" a="1"/>
  <c r="AA30" i="1"/>
  <c r="AB30" i="1" s="1"/>
  <c r="AA30" i="1" a="1"/>
  <c r="CF29" i="1" a="1"/>
  <c r="CF29" i="1" s="1"/>
  <c r="CE29" i="1"/>
  <c r="BF29" i="1"/>
  <c r="BF29" i="1" a="1"/>
  <c r="BE29" i="1"/>
  <c r="BA29" i="1" a="1"/>
  <c r="BA29" i="1" s="1"/>
  <c r="BB29" i="1" s="1" a="1"/>
  <c r="BB29" i="1" s="1"/>
  <c r="AZ29" i="1"/>
  <c r="AE29" i="1"/>
  <c r="AD29" i="1"/>
  <c r="AD29" i="1" a="1"/>
  <c r="AA29" i="1"/>
  <c r="AB29" i="1" s="1"/>
  <c r="AA29" i="1" a="1"/>
  <c r="CF28" i="1" a="1"/>
  <c r="CF28" i="1" s="1"/>
  <c r="CE28" i="1"/>
  <c r="BF28" i="1"/>
  <c r="BF28" i="1" a="1"/>
  <c r="BE28" i="1"/>
  <c r="BA28" i="1" a="1"/>
  <c r="BA28" i="1" s="1"/>
  <c r="BB28" i="1" s="1" a="1"/>
  <c r="BB28" i="1" s="1"/>
  <c r="AZ28" i="1"/>
  <c r="AE28" i="1"/>
  <c r="AD28" i="1"/>
  <c r="AD28" i="1" a="1"/>
  <c r="AA28" i="1"/>
  <c r="AB28" i="1" s="1"/>
  <c r="AA28" i="1" a="1"/>
  <c r="CF27" i="1" a="1"/>
  <c r="CF27" i="1" s="1"/>
  <c r="CE27" i="1"/>
  <c r="BF27" i="1"/>
  <c r="BF27" i="1" a="1"/>
  <c r="BE27" i="1"/>
  <c r="BA27" i="1" a="1"/>
  <c r="BA27" i="1" s="1"/>
  <c r="BB27" i="1" s="1" a="1"/>
  <c r="BB27" i="1" s="1"/>
  <c r="AZ27" i="1"/>
  <c r="AE27" i="1"/>
  <c r="AD27" i="1"/>
  <c r="AD27" i="1" a="1"/>
  <c r="AA27" i="1"/>
  <c r="AB27" i="1" s="1"/>
  <c r="AA27" i="1" a="1"/>
  <c r="CF26" i="1" a="1"/>
  <c r="CF26" i="1" s="1"/>
  <c r="CE26" i="1"/>
  <c r="BF26" i="1"/>
  <c r="BF26" i="1" a="1"/>
  <c r="BE26" i="1"/>
  <c r="BA26" i="1" a="1"/>
  <c r="BA26" i="1" s="1"/>
  <c r="BB26" i="1" s="1" a="1"/>
  <c r="BB26" i="1" s="1"/>
  <c r="AZ26" i="1"/>
  <c r="AE26" i="1"/>
  <c r="AD26" i="1"/>
  <c r="AD26" i="1" a="1"/>
  <c r="AA26" i="1"/>
  <c r="AB26" i="1" s="1"/>
  <c r="AA26" i="1" a="1"/>
  <c r="CF25" i="1" a="1"/>
  <c r="CF25" i="1" s="1"/>
  <c r="CE25" i="1"/>
  <c r="BF25" i="1"/>
  <c r="BF25" i="1" a="1"/>
  <c r="BE25" i="1"/>
  <c r="BA25" i="1" a="1"/>
  <c r="BA25" i="1" s="1"/>
  <c r="BB25" i="1" s="1" a="1"/>
  <c r="BB25" i="1" s="1"/>
  <c r="AZ25" i="1"/>
  <c r="AD25" i="1" a="1"/>
  <c r="AD25" i="1" s="1"/>
  <c r="AE25" i="1" s="1"/>
  <c r="AA25" i="1" a="1"/>
  <c r="AA25" i="1" s="1"/>
  <c r="AB25" i="1" s="1"/>
  <c r="CF24" i="1" a="1"/>
  <c r="CF24" i="1" s="1"/>
  <c r="CE24" i="1"/>
  <c r="BF24" i="1"/>
  <c r="BF24" i="1" a="1"/>
  <c r="BE24" i="1"/>
  <c r="BG24" i="1" s="1"/>
  <c r="BA24" i="1" a="1"/>
  <c r="BA24" i="1" s="1"/>
  <c r="BB24" i="1" s="1" a="1"/>
  <c r="BB24" i="1" s="1"/>
  <c r="AZ24" i="1"/>
  <c r="AE24" i="1"/>
  <c r="AD24" i="1"/>
  <c r="AD24" i="1" a="1"/>
  <c r="AA24" i="1" a="1"/>
  <c r="AA24" i="1" s="1"/>
  <c r="AB24" i="1" s="1"/>
  <c r="CF23" i="1" a="1"/>
  <c r="CF23" i="1" s="1"/>
  <c r="CG23" i="1" s="1" a="1"/>
  <c r="CG23" i="1" s="1"/>
  <c r="CE23" i="1"/>
  <c r="BF23" i="1" a="1"/>
  <c r="BF23" i="1" s="1"/>
  <c r="BG23" i="1" s="1"/>
  <c r="BE23" i="1"/>
  <c r="BA23" i="1" a="1"/>
  <c r="BA23" i="1" s="1"/>
  <c r="BB23" i="1" s="1" a="1"/>
  <c r="BB23" i="1" s="1"/>
  <c r="AZ23" i="1"/>
  <c r="AD23" i="1" a="1"/>
  <c r="AD23" i="1" s="1"/>
  <c r="AE23" i="1" s="1"/>
  <c r="AB23" i="1"/>
  <c r="AA23" i="1"/>
  <c r="AA23" i="1" a="1"/>
  <c r="CF22" i="1" a="1"/>
  <c r="CF22" i="1" s="1"/>
  <c r="CE22" i="1"/>
  <c r="BG22" i="1"/>
  <c r="BF22" i="1"/>
  <c r="BF22" i="1" a="1"/>
  <c r="BE22" i="1"/>
  <c r="BA22" i="1" a="1"/>
  <c r="BA22" i="1" s="1"/>
  <c r="AZ22" i="1"/>
  <c r="AE22" i="1"/>
  <c r="AD22" i="1"/>
  <c r="AD22" i="1" a="1"/>
  <c r="AA22" i="1" a="1"/>
  <c r="AA22" i="1" s="1"/>
  <c r="AB22" i="1" s="1"/>
  <c r="CF21" i="1" a="1"/>
  <c r="CF21" i="1" s="1"/>
  <c r="CE21" i="1"/>
  <c r="BF21" i="1"/>
  <c r="BF21" i="1" a="1"/>
  <c r="BE21" i="1"/>
  <c r="BA21" i="1" a="1"/>
  <c r="BA21" i="1" s="1"/>
  <c r="BB21" i="1" s="1" a="1"/>
  <c r="BB21" i="1" s="1"/>
  <c r="AZ21" i="1"/>
  <c r="AD21" i="1" a="1"/>
  <c r="AD21" i="1" s="1"/>
  <c r="AE21" i="1" s="1"/>
  <c r="AA21" i="1" a="1"/>
  <c r="AA21" i="1" s="1"/>
  <c r="AB21" i="1" s="1"/>
  <c r="CF20" i="1" a="1"/>
  <c r="CF20" i="1" s="1"/>
  <c r="CE20" i="1"/>
  <c r="BF20" i="1" a="1"/>
  <c r="BF20" i="1" s="1"/>
  <c r="BG20" i="1" s="1"/>
  <c r="BE20" i="1"/>
  <c r="BA20" i="1" a="1"/>
  <c r="BA20" i="1" s="1"/>
  <c r="BB20" i="1" s="1" a="1"/>
  <c r="BB20" i="1" s="1"/>
  <c r="AZ20" i="1"/>
  <c r="AD20" i="1" a="1"/>
  <c r="AD20" i="1" s="1"/>
  <c r="AE20" i="1" s="1"/>
  <c r="AA20" i="1" a="1"/>
  <c r="AA20" i="1" s="1"/>
  <c r="AB20" i="1" s="1"/>
  <c r="CF19" i="1" a="1"/>
  <c r="CF19" i="1" s="1"/>
  <c r="CG19" i="1" s="1" a="1"/>
  <c r="CG19" i="1" s="1"/>
  <c r="CE19" i="1"/>
  <c r="BF19" i="1" a="1"/>
  <c r="BF19" i="1" s="1"/>
  <c r="BG19" i="1" s="1"/>
  <c r="BE19" i="1"/>
  <c r="BA19" i="1"/>
  <c r="BA19" i="1" a="1"/>
  <c r="AZ19" i="1"/>
  <c r="AD19" i="1"/>
  <c r="AE19" i="1" s="1"/>
  <c r="AD19" i="1" a="1"/>
  <c r="AA19" i="1" a="1"/>
  <c r="AA19" i="1" s="1"/>
  <c r="AB19" i="1" s="1"/>
  <c r="CF18" i="1" a="1"/>
  <c r="CF18" i="1" s="1"/>
  <c r="CE18" i="1"/>
  <c r="BF18" i="1" a="1"/>
  <c r="BF18" i="1" s="1"/>
  <c r="BG18" i="1" s="1"/>
  <c r="BE18" i="1"/>
  <c r="BA18" i="1"/>
  <c r="BB18" i="1" s="1" a="1"/>
  <c r="BB18" i="1" s="1"/>
  <c r="BA18" i="1" a="1"/>
  <c r="AZ18" i="1"/>
  <c r="AD18" i="1"/>
  <c r="AE18" i="1" s="1"/>
  <c r="AD18" i="1" a="1"/>
  <c r="AA18" i="1" a="1"/>
  <c r="AA18" i="1" s="1"/>
  <c r="AB18" i="1" s="1"/>
  <c r="CF17" i="1" a="1"/>
  <c r="CF17" i="1" s="1"/>
  <c r="CG17" i="1" s="1" a="1"/>
  <c r="CG17" i="1" s="1"/>
  <c r="CE17" i="1"/>
  <c r="BF17" i="1" a="1"/>
  <c r="BF17" i="1" s="1"/>
  <c r="BG17" i="1" s="1"/>
  <c r="BE17" i="1"/>
  <c r="BA17" i="1" a="1"/>
  <c r="BA17" i="1" s="1"/>
  <c r="AZ17" i="1"/>
  <c r="AD17" i="1"/>
  <c r="AE17" i="1" s="1"/>
  <c r="AD17" i="1" a="1"/>
  <c r="AA17" i="1" a="1"/>
  <c r="AA17" i="1" s="1"/>
  <c r="AB17" i="1" s="1"/>
  <c r="CF16" i="1" a="1"/>
  <c r="CF16" i="1" s="1"/>
  <c r="CE16" i="1"/>
  <c r="BF16" i="1" a="1"/>
  <c r="BF16" i="1" s="1"/>
  <c r="BG16" i="1" s="1"/>
  <c r="BE16" i="1"/>
  <c r="BA16" i="1"/>
  <c r="BB16" i="1" s="1" a="1"/>
  <c r="BB16" i="1" s="1"/>
  <c r="BA16" i="1" a="1"/>
  <c r="AZ16" i="1"/>
  <c r="AD16" i="1"/>
  <c r="AE16" i="1" s="1"/>
  <c r="AD16" i="1" a="1"/>
  <c r="AA16" i="1" a="1"/>
  <c r="AA16" i="1" s="1"/>
  <c r="AB16" i="1" s="1"/>
  <c r="CF15" i="1" a="1"/>
  <c r="CF15" i="1" s="1"/>
  <c r="CG15" i="1" s="1" a="1"/>
  <c r="CG15" i="1" s="1"/>
  <c r="CE15" i="1"/>
  <c r="BF15" i="1" a="1"/>
  <c r="BF15" i="1" s="1"/>
  <c r="BG15" i="1" s="1"/>
  <c r="BE15" i="1"/>
  <c r="BA15" i="1"/>
  <c r="BA15" i="1" a="1"/>
  <c r="AZ15" i="1"/>
  <c r="AD15" i="1"/>
  <c r="AE15" i="1" s="1"/>
  <c r="AD15" i="1" a="1"/>
  <c r="AA15" i="1" a="1"/>
  <c r="AA15" i="1" s="1"/>
  <c r="AB15" i="1" s="1"/>
  <c r="CF14" i="1" a="1"/>
  <c r="CF14" i="1" s="1"/>
  <c r="CE14" i="1"/>
  <c r="BF14" i="1" a="1"/>
  <c r="BF14" i="1" s="1"/>
  <c r="BG14" i="1" s="1"/>
  <c r="BE14" i="1"/>
  <c r="BA14" i="1"/>
  <c r="BB14" i="1" s="1" a="1"/>
  <c r="BB14" i="1" s="1"/>
  <c r="BA14" i="1" a="1"/>
  <c r="AZ14" i="1"/>
  <c r="AD14" i="1"/>
  <c r="AE14" i="1" s="1"/>
  <c r="AD14" i="1" a="1"/>
  <c r="AA14" i="1" a="1"/>
  <c r="AA14" i="1" s="1"/>
  <c r="AB14" i="1" s="1"/>
  <c r="CF13" i="1" a="1"/>
  <c r="CF13" i="1" s="1"/>
  <c r="CG13" i="1" s="1" a="1"/>
  <c r="CG13" i="1" s="1"/>
  <c r="CE13" i="1"/>
  <c r="BF13" i="1" a="1"/>
  <c r="BF13" i="1" s="1"/>
  <c r="BG13" i="1" s="1"/>
  <c r="BE13" i="1"/>
  <c r="BA13" i="1" a="1"/>
  <c r="BA13" i="1" s="1"/>
  <c r="AZ13" i="1"/>
  <c r="AD13" i="1"/>
  <c r="AE13" i="1" s="1"/>
  <c r="AD13" i="1" a="1"/>
  <c r="AA13" i="1" a="1"/>
  <c r="AA13" i="1" s="1"/>
  <c r="AB13" i="1" s="1"/>
  <c r="CF12" i="1" a="1"/>
  <c r="CF12" i="1" s="1"/>
  <c r="CE12" i="1"/>
  <c r="BF12" i="1" a="1"/>
  <c r="BF12" i="1" s="1"/>
  <c r="BG12" i="1" s="1"/>
  <c r="BE12" i="1"/>
  <c r="BA12" i="1"/>
  <c r="BB12" i="1" s="1" a="1"/>
  <c r="BB12" i="1" s="1"/>
  <c r="BA12" i="1" a="1"/>
  <c r="AZ12" i="1"/>
  <c r="AD12" i="1"/>
  <c r="AE12" i="1" s="1"/>
  <c r="AD12" i="1" a="1"/>
  <c r="AA12" i="1" a="1"/>
  <c r="AA12" i="1" s="1"/>
  <c r="AB12" i="1" s="1"/>
  <c r="CF11" i="1" a="1"/>
  <c r="CF11" i="1" s="1"/>
  <c r="CE11" i="1"/>
  <c r="BF11" i="1" a="1"/>
  <c r="BF11" i="1" s="1"/>
  <c r="BG11" i="1" s="1"/>
  <c r="BE11" i="1"/>
  <c r="BA11" i="1"/>
  <c r="BA11" i="1" a="1"/>
  <c r="AZ11" i="1"/>
  <c r="AD11" i="1"/>
  <c r="AE11" i="1" s="1"/>
  <c r="AD11" i="1" a="1"/>
  <c r="AA11" i="1" a="1"/>
  <c r="AA11" i="1" s="1"/>
  <c r="AB11" i="1" s="1"/>
  <c r="CF10" i="1" a="1"/>
  <c r="CF10" i="1" s="1"/>
  <c r="CE10" i="1"/>
  <c r="BF10" i="1" a="1"/>
  <c r="BF10" i="1" s="1"/>
  <c r="BG10" i="1" s="1"/>
  <c r="BE10" i="1"/>
  <c r="BA10" i="1"/>
  <c r="BB10" i="1" s="1" a="1"/>
  <c r="BB10" i="1" s="1"/>
  <c r="BA10" i="1" a="1"/>
  <c r="AZ10" i="1"/>
  <c r="AD10" i="1"/>
  <c r="AE10" i="1" s="1"/>
  <c r="AD10" i="1" a="1"/>
  <c r="AA10" i="1" a="1"/>
  <c r="AA10" i="1" s="1"/>
  <c r="AB10" i="1" s="1"/>
  <c r="CF9" i="1" a="1"/>
  <c r="CF9" i="1" s="1"/>
  <c r="CE9" i="1"/>
  <c r="BF9" i="1" a="1"/>
  <c r="BF9" i="1" s="1"/>
  <c r="BG9" i="1" s="1"/>
  <c r="BE9" i="1"/>
  <c r="BA9" i="1" a="1"/>
  <c r="BA9" i="1" s="1"/>
  <c r="AZ9" i="1"/>
  <c r="AD9" i="1"/>
  <c r="AE9" i="1" s="1"/>
  <c r="AD9" i="1" a="1"/>
  <c r="AA9" i="1" a="1"/>
  <c r="AA9" i="1" s="1"/>
  <c r="AB9" i="1" s="1"/>
  <c r="CF8" i="1" a="1"/>
  <c r="CF8" i="1" s="1"/>
  <c r="CE8" i="1"/>
  <c r="BF8" i="1" a="1"/>
  <c r="BF8" i="1" s="1"/>
  <c r="BG8" i="1" s="1"/>
  <c r="BE8" i="1"/>
  <c r="BA8" i="1"/>
  <c r="BB8" i="1" s="1" a="1"/>
  <c r="BB8" i="1" s="1"/>
  <c r="BA8" i="1" a="1"/>
  <c r="AZ8" i="1"/>
  <c r="AD8" i="1"/>
  <c r="AE8" i="1" s="1"/>
  <c r="AD8" i="1" a="1"/>
  <c r="AA8" i="1" a="1"/>
  <c r="AA8" i="1" s="1"/>
  <c r="AB8" i="1" s="1"/>
  <c r="CF7" i="1" a="1"/>
  <c r="CF7" i="1" s="1"/>
  <c r="CE7" i="1"/>
  <c r="BF7" i="1" a="1"/>
  <c r="BF7" i="1" s="1"/>
  <c r="BG7" i="1" s="1"/>
  <c r="BE7" i="1"/>
  <c r="BA7" i="1"/>
  <c r="BA7" i="1" a="1"/>
  <c r="AZ7" i="1"/>
  <c r="AD7" i="1"/>
  <c r="AE7" i="1" s="1"/>
  <c r="AD7" i="1" a="1"/>
  <c r="AA7" i="1" a="1"/>
  <c r="AA7" i="1" s="1"/>
  <c r="AB7" i="1" s="1"/>
  <c r="CF6" i="1" a="1"/>
  <c r="CF6" i="1" s="1"/>
  <c r="CE6" i="1"/>
  <c r="BF6" i="1" a="1"/>
  <c r="BF6" i="1" s="1"/>
  <c r="BG6" i="1" s="1"/>
  <c r="BE6" i="1"/>
  <c r="BA6" i="1"/>
  <c r="BB6" i="1" s="1" a="1"/>
  <c r="BB6" i="1" s="1"/>
  <c r="BA6" i="1" a="1"/>
  <c r="AZ6" i="1"/>
  <c r="AD6" i="1"/>
  <c r="AE6" i="1" s="1"/>
  <c r="AD6" i="1" a="1"/>
  <c r="AA6" i="1" a="1"/>
  <c r="AA6" i="1" s="1"/>
  <c r="AB6" i="1" s="1"/>
  <c r="CF5" i="1" a="1"/>
  <c r="CF5" i="1" s="1"/>
  <c r="CE5" i="1"/>
  <c r="BF5" i="1" a="1"/>
  <c r="BF5" i="1" s="1"/>
  <c r="BG5" i="1" s="1"/>
  <c r="BE5" i="1"/>
  <c r="BA5" i="1" a="1"/>
  <c r="BA5" i="1" s="1"/>
  <c r="AZ5" i="1"/>
  <c r="AD5" i="1"/>
  <c r="AE5" i="1" s="1"/>
  <c r="AD5" i="1" a="1"/>
  <c r="AA5" i="1" a="1"/>
  <c r="AA5" i="1" s="1"/>
  <c r="AB5" i="1" s="1"/>
  <c r="CG175" i="1" l="1" a="1"/>
  <c r="CG175" i="1" s="1"/>
  <c r="CG32" i="1" a="1"/>
  <c r="CG32" i="1" s="1"/>
  <c r="BB58" i="1" a="1"/>
  <c r="BB58" i="1" s="1"/>
  <c r="CG61" i="1" a="1"/>
  <c r="CG61" i="1" s="1"/>
  <c r="BB76" i="1" a="1"/>
  <c r="BB76" i="1" s="1"/>
  <c r="BB105" i="1" a="1"/>
  <c r="BB105" i="1" s="1"/>
  <c r="CG106" i="1" a="1"/>
  <c r="CG106" i="1" s="1"/>
  <c r="BB109" i="1" a="1"/>
  <c r="BB109" i="1" s="1"/>
  <c r="CG126" i="1" a="1"/>
  <c r="CG126" i="1" s="1"/>
  <c r="CG129" i="1" a="1"/>
  <c r="CG129" i="1" s="1"/>
  <c r="BB168" i="1" a="1"/>
  <c r="BB168" i="1" s="1"/>
  <c r="CG197" i="1" a="1"/>
  <c r="CG197" i="1" s="1"/>
  <c r="BB5" i="1" a="1"/>
  <c r="BB5" i="1" s="1"/>
  <c r="BB9" i="1" a="1"/>
  <c r="BB9" i="1" s="1"/>
  <c r="BB13" i="1" a="1"/>
  <c r="BB13" i="1" s="1"/>
  <c r="BB17" i="1" a="1"/>
  <c r="BB17" i="1" s="1"/>
  <c r="BB34" i="1" a="1"/>
  <c r="BB34" i="1" s="1"/>
  <c r="CG37" i="1" a="1"/>
  <c r="CG37" i="1" s="1"/>
  <c r="CG44" i="1" a="1"/>
  <c r="CG44" i="1" s="1"/>
  <c r="BB50" i="1" a="1"/>
  <c r="BB50" i="1" s="1"/>
  <c r="CG57" i="1" a="1"/>
  <c r="CG57" i="1" s="1"/>
  <c r="BB65" i="1" a="1"/>
  <c r="BB65" i="1" s="1"/>
  <c r="BB67" i="1" a="1"/>
  <c r="BB67" i="1" s="1"/>
  <c r="BB71" i="1" a="1"/>
  <c r="BB71" i="1" s="1"/>
  <c r="CG83" i="1" a="1"/>
  <c r="CG83" i="1" s="1"/>
  <c r="CG89" i="1" a="1"/>
  <c r="CG89" i="1" s="1"/>
  <c r="CG103" i="1" a="1"/>
  <c r="CG103" i="1" s="1"/>
  <c r="BB129" i="1" a="1"/>
  <c r="BB129" i="1" s="1"/>
  <c r="CG140" i="1" a="1"/>
  <c r="CG140" i="1" s="1"/>
  <c r="CG151" i="1" a="1"/>
  <c r="CG151" i="1" s="1"/>
  <c r="BB152" i="1" a="1"/>
  <c r="BB152" i="1" s="1"/>
  <c r="CG161" i="1" a="1"/>
  <c r="CG161" i="1" s="1"/>
  <c r="BB166" i="1" a="1"/>
  <c r="BB166" i="1" s="1"/>
  <c r="CG173" i="1" a="1"/>
  <c r="CG173" i="1" s="1"/>
  <c r="BB61" i="1" a="1"/>
  <c r="BB61" i="1" s="1"/>
  <c r="CG75" i="1" a="1"/>
  <c r="CG75" i="1" s="1"/>
  <c r="CG87" i="1" a="1"/>
  <c r="CG87" i="1" s="1"/>
  <c r="BB106" i="1" a="1"/>
  <c r="BB106" i="1" s="1"/>
  <c r="BB113" i="1" a="1"/>
  <c r="BB113" i="1" s="1"/>
  <c r="CG184" i="1" a="1"/>
  <c r="CG184" i="1" s="1"/>
  <c r="CG31" i="1" a="1"/>
  <c r="CG31" i="1" s="1"/>
  <c r="CG49" i="1" a="1"/>
  <c r="CG49" i="1" s="1"/>
  <c r="CG53" i="1" a="1"/>
  <c r="CG53" i="1" s="1"/>
  <c r="BB89" i="1" a="1"/>
  <c r="BB89" i="1" s="1"/>
  <c r="BB158" i="1" a="1"/>
  <c r="BB158" i="1" s="1"/>
  <c r="CG159" i="1" a="1"/>
  <c r="CG159" i="1" s="1"/>
  <c r="CG169" i="1" a="1"/>
  <c r="CG169" i="1" s="1"/>
  <c r="CG171" i="1" a="1"/>
  <c r="CG171" i="1" s="1"/>
  <c r="BB57" i="1" a="1"/>
  <c r="BB57" i="1" s="1"/>
  <c r="CG60" i="1" a="1"/>
  <c r="CG60" i="1" s="1"/>
  <c r="CG66" i="1" a="1"/>
  <c r="CG66" i="1" s="1"/>
  <c r="BB103" i="1" a="1"/>
  <c r="BB103" i="1" s="1"/>
  <c r="CG104" i="1" a="1"/>
  <c r="CG104" i="1" s="1"/>
  <c r="CG114" i="1" a="1"/>
  <c r="CG114" i="1" s="1"/>
  <c r="CG128" i="1" a="1"/>
  <c r="CG128" i="1" s="1"/>
  <c r="CG132" i="1" a="1"/>
  <c r="CG132" i="1" s="1"/>
  <c r="CG150" i="1" a="1"/>
  <c r="CG150" i="1" s="1"/>
  <c r="CG189" i="1" a="1"/>
  <c r="CG189" i="1" s="1"/>
  <c r="BB196" i="1" a="1"/>
  <c r="BB196" i="1" s="1"/>
  <c r="BB11" i="1" a="1"/>
  <c r="BB11" i="1" s="1"/>
  <c r="BB42" i="1" a="1"/>
  <c r="BB42" i="1" s="1"/>
  <c r="CG45" i="1" a="1"/>
  <c r="CG45" i="1" s="1"/>
  <c r="BB127" i="1" a="1"/>
  <c r="BB127" i="1" s="1"/>
  <c r="CG164" i="1" a="1"/>
  <c r="CG164" i="1" s="1"/>
  <c r="BB7" i="1" a="1"/>
  <c r="BB7" i="1" s="1"/>
  <c r="BB15" i="1" a="1"/>
  <c r="BB15" i="1" s="1"/>
  <c r="BB19" i="1" a="1"/>
  <c r="BB19" i="1" s="1"/>
  <c r="CG34" i="1" a="1"/>
  <c r="CG34" i="1" s="1"/>
  <c r="CG41" i="1" a="1"/>
  <c r="CG41" i="1" s="1"/>
  <c r="CG50" i="1" a="1"/>
  <c r="CG50" i="1" s="1"/>
  <c r="BB53" i="1" a="1"/>
  <c r="BB53" i="1" s="1"/>
  <c r="CG58" i="1" a="1"/>
  <c r="CG58" i="1" s="1"/>
  <c r="CG65" i="1" a="1"/>
  <c r="CG65" i="1" s="1"/>
  <c r="BB66" i="1" a="1"/>
  <c r="BB66" i="1" s="1"/>
  <c r="BB75" i="1" a="1"/>
  <c r="BB75" i="1" s="1"/>
  <c r="BB90" i="1" a="1"/>
  <c r="BB90" i="1" s="1"/>
  <c r="CG116" i="1" a="1"/>
  <c r="CG116" i="1" s="1"/>
  <c r="CG124" i="1" a="1"/>
  <c r="CG124" i="1" s="1"/>
  <c r="BB164" i="1" a="1"/>
  <c r="BB164" i="1" s="1"/>
  <c r="CG168" i="1" a="1"/>
  <c r="CG168" i="1" s="1"/>
  <c r="BB192" i="1" a="1"/>
  <c r="BB192" i="1" s="1"/>
  <c r="BB200" i="1" a="1"/>
  <c r="BB200" i="1" s="1"/>
  <c r="CG6" i="1" a="1"/>
  <c r="CG6" i="1" s="1"/>
  <c r="CG10" i="1" a="1"/>
  <c r="CG10" i="1" s="1"/>
  <c r="CG14" i="1" a="1"/>
  <c r="CG14" i="1" s="1"/>
  <c r="CG18" i="1" a="1"/>
  <c r="CG18" i="1" s="1"/>
  <c r="CG7" i="1" a="1"/>
  <c r="CG7" i="1" s="1"/>
  <c r="CG11" i="1" a="1"/>
  <c r="CG11" i="1" s="1"/>
  <c r="CG8" i="1" a="1"/>
  <c r="CG8" i="1" s="1"/>
  <c r="CG12" i="1" a="1"/>
  <c r="CG12" i="1" s="1"/>
  <c r="CG16" i="1" a="1"/>
  <c r="CG16" i="1" s="1"/>
  <c r="BB22" i="1" a="1"/>
  <c r="BB22" i="1" s="1"/>
  <c r="CG5" i="1" a="1"/>
  <c r="CG5" i="1" s="1"/>
  <c r="CG9" i="1" a="1"/>
  <c r="CG9" i="1" s="1"/>
  <c r="CG21" i="1" a="1"/>
  <c r="CG21" i="1" s="1"/>
  <c r="CG20" i="1" a="1"/>
  <c r="CG20" i="1" s="1"/>
  <c r="CG24" i="1" a="1"/>
  <c r="CG24" i="1" s="1"/>
  <c r="BG21" i="1"/>
  <c r="BG25" i="1"/>
  <c r="BG26" i="1"/>
  <c r="BG27" i="1"/>
  <c r="BG28" i="1"/>
  <c r="BG29" i="1"/>
  <c r="CG30" i="1" a="1"/>
  <c r="CG30" i="1" s="1"/>
  <c r="CG25" i="1" a="1"/>
  <c r="CG25" i="1" s="1"/>
  <c r="CG26" i="1" a="1"/>
  <c r="CG26" i="1" s="1"/>
  <c r="CG27" i="1" a="1"/>
  <c r="CG27" i="1" s="1"/>
  <c r="CG28" i="1" a="1"/>
  <c r="CG28" i="1" s="1"/>
  <c r="CG29" i="1" a="1"/>
  <c r="CG29" i="1" s="1"/>
  <c r="CG22" i="1" a="1"/>
  <c r="CG22" i="1" s="1"/>
  <c r="CG33" i="1" a="1"/>
  <c r="CG33" i="1" s="1"/>
  <c r="BB41" i="1" a="1"/>
  <c r="BB41" i="1" s="1"/>
  <c r="BB49" i="1" a="1"/>
  <c r="BB49" i="1" s="1"/>
  <c r="BG31" i="1"/>
  <c r="BB46" i="1" a="1"/>
  <c r="BB46" i="1" s="1"/>
  <c r="BB62" i="1" a="1"/>
  <c r="BB62" i="1" s="1"/>
  <c r="BB123" i="1" a="1"/>
  <c r="BB123" i="1" s="1"/>
  <c r="BB36" i="1" a="1"/>
  <c r="BB36" i="1" s="1"/>
  <c r="BB52" i="1" a="1"/>
  <c r="BB52" i="1" s="1"/>
  <c r="BG72" i="1"/>
  <c r="CG73" i="1" a="1"/>
  <c r="CG73" i="1" s="1"/>
  <c r="BB48" i="1" a="1"/>
  <c r="BB48" i="1" s="1"/>
  <c r="BB64" i="1" a="1"/>
  <c r="BB64" i="1" s="1"/>
  <c r="CG71" i="1" a="1"/>
  <c r="CG71" i="1" s="1"/>
  <c r="BB74" i="1" a="1"/>
  <c r="BB74" i="1" s="1"/>
  <c r="BB87" i="1" a="1"/>
  <c r="BB87" i="1" s="1"/>
  <c r="BB38" i="1" a="1"/>
  <c r="BB38" i="1" s="1"/>
  <c r="BB54" i="1" a="1"/>
  <c r="BB54" i="1" s="1"/>
  <c r="BG68" i="1"/>
  <c r="CG69" i="1" a="1"/>
  <c r="CG69" i="1" s="1"/>
  <c r="BB72" i="1" a="1"/>
  <c r="BB72" i="1" s="1"/>
  <c r="BB78" i="1" a="1"/>
  <c r="BB78" i="1" s="1"/>
  <c r="CG99" i="1" a="1"/>
  <c r="CG99" i="1" s="1"/>
  <c r="BB44" i="1" a="1"/>
  <c r="BB44" i="1" s="1"/>
  <c r="BB60" i="1" a="1"/>
  <c r="BB60" i="1" s="1"/>
  <c r="CG67" i="1" a="1"/>
  <c r="CG67" i="1" s="1"/>
  <c r="BB70" i="1" a="1"/>
  <c r="BB70" i="1" s="1"/>
  <c r="BB68" i="1" a="1"/>
  <c r="BB68" i="1" s="1"/>
  <c r="BB88" i="1" a="1"/>
  <c r="BB88" i="1" s="1"/>
  <c r="BB40" i="1" a="1"/>
  <c r="BB40" i="1" s="1"/>
  <c r="BB56" i="1" a="1"/>
  <c r="BB56" i="1" s="1"/>
  <c r="BB94" i="1" a="1"/>
  <c r="BB94" i="1" s="1"/>
  <c r="CG117" i="1" a="1"/>
  <c r="CG117" i="1" s="1"/>
  <c r="CG123" i="1" a="1"/>
  <c r="CG123" i="1" s="1"/>
  <c r="BB130" i="1" a="1"/>
  <c r="BB130" i="1" s="1"/>
  <c r="BG131" i="1"/>
  <c r="BB142" i="1" a="1"/>
  <c r="BB142" i="1" s="1"/>
  <c r="BB84" i="1" a="1"/>
  <c r="BB84" i="1" s="1"/>
  <c r="BB100" i="1" a="1"/>
  <c r="BB100" i="1" s="1"/>
  <c r="BG114" i="1"/>
  <c r="CG115" i="1" a="1"/>
  <c r="CG115" i="1" s="1"/>
  <c r="BB118" i="1" a="1"/>
  <c r="BB118" i="1" s="1"/>
  <c r="BG122" i="1"/>
  <c r="CG113" i="1" a="1"/>
  <c r="CG113" i="1" s="1"/>
  <c r="BB116" i="1" a="1"/>
  <c r="BB116" i="1" s="1"/>
  <c r="CG127" i="1" a="1"/>
  <c r="CG127" i="1" s="1"/>
  <c r="BG136" i="1"/>
  <c r="BB146" i="1" a="1"/>
  <c r="BB146" i="1" s="1"/>
  <c r="BB80" i="1" a="1"/>
  <c r="BB80" i="1" s="1"/>
  <c r="BB96" i="1" a="1"/>
  <c r="BB96" i="1" s="1"/>
  <c r="CG111" i="1" a="1"/>
  <c r="CG111" i="1" s="1"/>
  <c r="BB114" i="1" a="1"/>
  <c r="BB114" i="1" s="1"/>
  <c r="CG121" i="1" a="1"/>
  <c r="CG121" i="1" s="1"/>
  <c r="BG126" i="1"/>
  <c r="BB128" i="1" a="1"/>
  <c r="BB128" i="1" s="1"/>
  <c r="BB86" i="1" a="1"/>
  <c r="BB86" i="1" s="1"/>
  <c r="BB102" i="1" a="1"/>
  <c r="BB102" i="1" s="1"/>
  <c r="CG109" i="1" a="1"/>
  <c r="CG109" i="1" s="1"/>
  <c r="BB112" i="1" a="1"/>
  <c r="BB112" i="1" s="1"/>
  <c r="BB122" i="1" a="1"/>
  <c r="BB122" i="1" s="1"/>
  <c r="BB92" i="1" a="1"/>
  <c r="BB92" i="1" s="1"/>
  <c r="CG107" i="1" a="1"/>
  <c r="CG107" i="1" s="1"/>
  <c r="BB110" i="1" a="1"/>
  <c r="BB110" i="1" s="1"/>
  <c r="CG125" i="1" a="1"/>
  <c r="CG125" i="1" s="1"/>
  <c r="BB82" i="1" a="1"/>
  <c r="BB82" i="1" s="1"/>
  <c r="BB98" i="1" a="1"/>
  <c r="BB98" i="1" s="1"/>
  <c r="CG105" i="1" a="1"/>
  <c r="CG105" i="1" s="1"/>
  <c r="BB108" i="1" a="1"/>
  <c r="BB108" i="1" s="1"/>
  <c r="CG119" i="1" a="1"/>
  <c r="CG119" i="1" s="1"/>
  <c r="BB126" i="1" a="1"/>
  <c r="BB126" i="1" s="1"/>
  <c r="CG155" i="1" a="1"/>
  <c r="CG155" i="1" s="1"/>
  <c r="BB104" i="1" a="1"/>
  <c r="BB104" i="1" s="1"/>
  <c r="CG130" i="1" a="1"/>
  <c r="CG130" i="1" s="1"/>
  <c r="CG158" i="1" a="1"/>
  <c r="CG158" i="1" s="1"/>
  <c r="CG167" i="1" a="1"/>
  <c r="CG167" i="1" s="1"/>
  <c r="BB180" i="1" a="1"/>
  <c r="BB180" i="1" s="1"/>
  <c r="CG163" i="1" a="1"/>
  <c r="CG163" i="1" s="1"/>
  <c r="BB170" i="1" a="1"/>
  <c r="BB170" i="1" s="1"/>
  <c r="CG134" i="1" a="1"/>
  <c r="CG134" i="1" s="1"/>
  <c r="CG136" i="1" a="1"/>
  <c r="CG136" i="1" s="1"/>
  <c r="BG166" i="1"/>
  <c r="CG138" i="1" a="1"/>
  <c r="CG138" i="1" s="1"/>
  <c r="CG166" i="1" a="1"/>
  <c r="CG166" i="1" s="1"/>
  <c r="CG142" i="1" a="1"/>
  <c r="CG142" i="1" s="1"/>
  <c r="CG144" i="1" a="1"/>
  <c r="CG144" i="1" s="1"/>
  <c r="BG154" i="1"/>
  <c r="CG156" i="1" a="1"/>
  <c r="CG156" i="1" s="1"/>
  <c r="BG161" i="1"/>
  <c r="CG162" i="1" a="1"/>
  <c r="CG162" i="1" s="1"/>
  <c r="CG165" i="1" a="1"/>
  <c r="CG165" i="1" s="1"/>
  <c r="CG146" i="1" a="1"/>
  <c r="CG146" i="1" s="1"/>
  <c r="CG148" i="1" a="1"/>
  <c r="CG148" i="1" s="1"/>
  <c r="CG154" i="1" a="1"/>
  <c r="CG154" i="1" s="1"/>
  <c r="CG193" i="1" a="1"/>
  <c r="CG193" i="1" s="1"/>
  <c r="CG176" i="1" a="1"/>
  <c r="CG176" i="1" s="1"/>
  <c r="BG189" i="1"/>
  <c r="CG170" i="1" a="1"/>
  <c r="CG170" i="1" s="1"/>
  <c r="CG178" i="1" a="1"/>
  <c r="CG178" i="1" s="1"/>
  <c r="CG192" i="1" a="1"/>
  <c r="CG192" i="1" s="1"/>
  <c r="CG200" i="1" a="1"/>
  <c r="CG200" i="1" s="1"/>
  <c r="CG180" i="1" a="1"/>
  <c r="CG180" i="1" s="1"/>
  <c r="CG185" i="1" a="1"/>
  <c r="CG185" i="1" s="1"/>
  <c r="CG196" i="1" a="1"/>
  <c r="CG196" i="1" s="1"/>
  <c r="CG172" i="1" a="1"/>
  <c r="CG172" i="1" s="1"/>
  <c r="CG188" i="1" a="1"/>
  <c r="CG188" i="1" s="1"/>
  <c r="CG174" i="1" a="1"/>
  <c r="CG174" i="1" s="1"/>
  <c r="BB188" i="1" a="1"/>
  <c r="BB188" i="1" s="1"/>
  <c r="BG193" i="1"/>
  <c r="CG182" i="1" a="1"/>
  <c r="CG182" i="1" s="1"/>
  <c r="CG186" i="1" a="1"/>
  <c r="CG186" i="1" s="1"/>
  <c r="CG190" i="1" a="1"/>
  <c r="CG190" i="1" s="1"/>
  <c r="CG194" i="1" a="1"/>
  <c r="CG194" i="1" s="1"/>
  <c r="CG198" i="1" a="1"/>
  <c r="CG198" i="1" s="1"/>
  <c r="BG183" i="1"/>
  <c r="BG187" i="1"/>
  <c r="BG191" i="1"/>
  <c r="BG195" i="1"/>
  <c r="AL5" i="10" l="1" a="1"/>
  <c r="AL5" i="10" s="1"/>
  <c r="AL8" i="10" a="1"/>
  <c r="AL8" i="10" s="1"/>
  <c r="BH7" i="10"/>
  <c r="BH8" i="10"/>
  <c r="BH9" i="10"/>
  <c r="BH12" i="10"/>
  <c r="BH13" i="10"/>
  <c r="BH14" i="10"/>
  <c r="BH15" i="10"/>
  <c r="BH16" i="10"/>
  <c r="BH17" i="10"/>
  <c r="BH18" i="10"/>
  <c r="BH19" i="10"/>
  <c r="BH20" i="10"/>
  <c r="BH21" i="10"/>
  <c r="BH22" i="10"/>
  <c r="BH23" i="10"/>
  <c r="BH24" i="10"/>
  <c r="BH25" i="10"/>
  <c r="BH26" i="10"/>
  <c r="BH27" i="10"/>
  <c r="BH28" i="10"/>
  <c r="BH29" i="10"/>
  <c r="BH30" i="10"/>
  <c r="BH31" i="10"/>
  <c r="BH32" i="10"/>
  <c r="BH33" i="10"/>
  <c r="BH34" i="10"/>
  <c r="BH35" i="10"/>
  <c r="BH36" i="10"/>
  <c r="BH37" i="10"/>
  <c r="BH38" i="10"/>
  <c r="BH39" i="10"/>
  <c r="BH40" i="10"/>
  <c r="BH41" i="10"/>
  <c r="BH42" i="10"/>
  <c r="BH43" i="10"/>
  <c r="BH44" i="10"/>
  <c r="BH45" i="10"/>
  <c r="BH46" i="10"/>
  <c r="BH47" i="10"/>
  <c r="BH48" i="10"/>
  <c r="BH49" i="10"/>
  <c r="BH50" i="10"/>
  <c r="BH51" i="10"/>
  <c r="BH52" i="10"/>
  <c r="BH53" i="10"/>
  <c r="BH54" i="10"/>
  <c r="BH55" i="10"/>
  <c r="BH56" i="10"/>
  <c r="BH57" i="10"/>
  <c r="BH58" i="10"/>
  <c r="BH59" i="10"/>
  <c r="BH60" i="10"/>
  <c r="BH61" i="10"/>
  <c r="BH62" i="10"/>
  <c r="BH63" i="10"/>
  <c r="BH64" i="10"/>
  <c r="BH65" i="10"/>
  <c r="BH66" i="10"/>
  <c r="BH67" i="10"/>
  <c r="BH68" i="10"/>
  <c r="BH69" i="10"/>
  <c r="BH70" i="10"/>
  <c r="BH71" i="10"/>
  <c r="BH72" i="10"/>
  <c r="BH73" i="10"/>
  <c r="BH74" i="10"/>
  <c r="BH75" i="10"/>
  <c r="BH76" i="10"/>
  <c r="BH77" i="10"/>
  <c r="BH78" i="10"/>
  <c r="BH79" i="10"/>
  <c r="BH80" i="10"/>
  <c r="BH81" i="10"/>
  <c r="BH82" i="10"/>
  <c r="BH83" i="10"/>
  <c r="BH84" i="10"/>
  <c r="BH85" i="10"/>
  <c r="BH86" i="10"/>
  <c r="BH87" i="10"/>
  <c r="BH88" i="10"/>
  <c r="BH89" i="10"/>
  <c r="BH90" i="10"/>
  <c r="BH91" i="10"/>
  <c r="BH92" i="10"/>
  <c r="BH93" i="10"/>
  <c r="BH94" i="10"/>
  <c r="BH95" i="10"/>
  <c r="BH96" i="10"/>
  <c r="BH97" i="10"/>
  <c r="BH98" i="10"/>
  <c r="BH99" i="10"/>
  <c r="BH100" i="10"/>
  <c r="BH101" i="10"/>
  <c r="BH102" i="10"/>
  <c r="BH103" i="10"/>
  <c r="BH104" i="10"/>
  <c r="BH105" i="10"/>
  <c r="BH106" i="10"/>
  <c r="BH107" i="10"/>
  <c r="BH108" i="10"/>
  <c r="BH109" i="10"/>
  <c r="BH110" i="10"/>
  <c r="BH111" i="10"/>
  <c r="BH112" i="10"/>
  <c r="BH113" i="10"/>
  <c r="BH114" i="10"/>
  <c r="BH115" i="10"/>
  <c r="BH116" i="10"/>
  <c r="BH117" i="10"/>
  <c r="BH118" i="10"/>
  <c r="BH119" i="10"/>
  <c r="BH120" i="10"/>
  <c r="BH121" i="10"/>
  <c r="BH122" i="10"/>
  <c r="BH123" i="10"/>
  <c r="BH124" i="10"/>
  <c r="BH125" i="10"/>
  <c r="BH126" i="10"/>
  <c r="BH127" i="10"/>
  <c r="BH128" i="10"/>
  <c r="BH129" i="10"/>
  <c r="BH130" i="10"/>
  <c r="BH131" i="10"/>
  <c r="BH132" i="10"/>
  <c r="BH133" i="10"/>
  <c r="BH134" i="10"/>
  <c r="BH135" i="10"/>
  <c r="BH136" i="10"/>
  <c r="BH137" i="10"/>
  <c r="BH138" i="10"/>
  <c r="BH139" i="10"/>
  <c r="BH140" i="10"/>
  <c r="BH141" i="10"/>
  <c r="BH142" i="10"/>
  <c r="BH143" i="10"/>
  <c r="BH144" i="10"/>
  <c r="BH145" i="10"/>
  <c r="BH146" i="10"/>
  <c r="BH147" i="10"/>
  <c r="BH148" i="10"/>
  <c r="BH149" i="10"/>
  <c r="BH150" i="10"/>
  <c r="BH151" i="10"/>
  <c r="BH152" i="10"/>
  <c r="BH153" i="10"/>
  <c r="BH154" i="10"/>
  <c r="BH155" i="10"/>
  <c r="BH156" i="10"/>
  <c r="BH157" i="10"/>
  <c r="BH158" i="10"/>
  <c r="BH159" i="10"/>
  <c r="BH160" i="10"/>
  <c r="BH161" i="10"/>
  <c r="BH162" i="10"/>
  <c r="BH163" i="10"/>
  <c r="BH164" i="10"/>
  <c r="BH165" i="10"/>
  <c r="BH166" i="10"/>
  <c r="BH167" i="10"/>
  <c r="BH168" i="10"/>
  <c r="BH169" i="10"/>
  <c r="BH170" i="10"/>
  <c r="BH171" i="10"/>
  <c r="BH172" i="10"/>
  <c r="BH173" i="10"/>
  <c r="BH174" i="10"/>
  <c r="BH175" i="10"/>
  <c r="BH176" i="10"/>
  <c r="BH177" i="10"/>
  <c r="BH178" i="10"/>
  <c r="BH179" i="10"/>
  <c r="BH180" i="10"/>
  <c r="BH181" i="10"/>
  <c r="BH182" i="10"/>
  <c r="BH183" i="10"/>
  <c r="BH184" i="10"/>
  <c r="BH185" i="10"/>
  <c r="BH186" i="10"/>
  <c r="BH187" i="10"/>
  <c r="BH188" i="10"/>
  <c r="BH189" i="10"/>
  <c r="BH190" i="10"/>
  <c r="BH191" i="10"/>
  <c r="BH192" i="10"/>
  <c r="BH193" i="10"/>
  <c r="BH194" i="10"/>
  <c r="BH195" i="10"/>
  <c r="BH196" i="10"/>
  <c r="BH197" i="10"/>
  <c r="BH198" i="10"/>
  <c r="BH199" i="10"/>
  <c r="BH200" i="10"/>
  <c r="CC5" i="1"/>
  <c r="CC12" i="1"/>
  <c r="AG5" i="1"/>
  <c r="AG12" i="1"/>
  <c r="AG13" i="1"/>
  <c r="AI11" i="10" a="1"/>
  <c r="AI11" i="10" s="1"/>
  <c r="AH11" i="10"/>
  <c r="AH6" i="10"/>
  <c r="AH7" i="10"/>
  <c r="AH8" i="10"/>
  <c r="AH9" i="10"/>
  <c r="AH10" i="10"/>
  <c r="AH12" i="10"/>
  <c r="AH13" i="10"/>
  <c r="AH14" i="10"/>
  <c r="AH15" i="10"/>
  <c r="AH16" i="10"/>
  <c r="AH17" i="10"/>
  <c r="AH18" i="10"/>
  <c r="AH19" i="10"/>
  <c r="AH20" i="10"/>
  <c r="AH21" i="10"/>
  <c r="AH22" i="10"/>
  <c r="AH23" i="10"/>
  <c r="AH24" i="10"/>
  <c r="AH25" i="10"/>
  <c r="AH26" i="10"/>
  <c r="AH27" i="10"/>
  <c r="AH28" i="10"/>
  <c r="AH29" i="10"/>
  <c r="AH30" i="10"/>
  <c r="AH31" i="10"/>
  <c r="AH32" i="10"/>
  <c r="AH33" i="10"/>
  <c r="AH34" i="10"/>
  <c r="AH35" i="10"/>
  <c r="AH36" i="10"/>
  <c r="AH37" i="10"/>
  <c r="AH38" i="10"/>
  <c r="AH39" i="10"/>
  <c r="AH40" i="10"/>
  <c r="AH41" i="10"/>
  <c r="AH42" i="10"/>
  <c r="AH43" i="10"/>
  <c r="AH44" i="10"/>
  <c r="AH45" i="10"/>
  <c r="AH46" i="10"/>
  <c r="AH47" i="10"/>
  <c r="AH48" i="10"/>
  <c r="AH49" i="10"/>
  <c r="AH50" i="10"/>
  <c r="AH51" i="10"/>
  <c r="AH52" i="10"/>
  <c r="AH53" i="10"/>
  <c r="AH54" i="10"/>
  <c r="AH55" i="10"/>
  <c r="AH56" i="10"/>
  <c r="AH57" i="10"/>
  <c r="AH58" i="10"/>
  <c r="AH59" i="10"/>
  <c r="AH60" i="10"/>
  <c r="AH61" i="10"/>
  <c r="AH62" i="10"/>
  <c r="AH63" i="10"/>
  <c r="AH64" i="10"/>
  <c r="AH65" i="10"/>
  <c r="AH66" i="10"/>
  <c r="AH67" i="10"/>
  <c r="AH68" i="10"/>
  <c r="AH69" i="10"/>
  <c r="AH70" i="10"/>
  <c r="AH71" i="10"/>
  <c r="AH72" i="10"/>
  <c r="AH73" i="10"/>
  <c r="AH74" i="10"/>
  <c r="AH75" i="10"/>
  <c r="AH76" i="10"/>
  <c r="AH77" i="10"/>
  <c r="AH78" i="10"/>
  <c r="AH79" i="10"/>
  <c r="AH80" i="10"/>
  <c r="AH81" i="10"/>
  <c r="AH82" i="10"/>
  <c r="AH83" i="10"/>
  <c r="AH84" i="10"/>
  <c r="AH85" i="10"/>
  <c r="AH86" i="10"/>
  <c r="AH87" i="10"/>
  <c r="AH88" i="10"/>
  <c r="AH89" i="10"/>
  <c r="AH90" i="10"/>
  <c r="AH91" i="10"/>
  <c r="AH92" i="10"/>
  <c r="AH93" i="10"/>
  <c r="AH94" i="10"/>
  <c r="AH95" i="10"/>
  <c r="AH96" i="10"/>
  <c r="AH97" i="10"/>
  <c r="AH98" i="10"/>
  <c r="AH99" i="10"/>
  <c r="AH100" i="10"/>
  <c r="AH101" i="10"/>
  <c r="AH102" i="10"/>
  <c r="AH103" i="10"/>
  <c r="AH104" i="10"/>
  <c r="AH105" i="10"/>
  <c r="AH106" i="10"/>
  <c r="AH107" i="10"/>
  <c r="AH108" i="10"/>
  <c r="AH109" i="10"/>
  <c r="AH110" i="10"/>
  <c r="AH111" i="10"/>
  <c r="AH112" i="10"/>
  <c r="AH113" i="10"/>
  <c r="AH114" i="10"/>
  <c r="AH115" i="10"/>
  <c r="AH116" i="10"/>
  <c r="AH117" i="10"/>
  <c r="AH118" i="10"/>
  <c r="AH119" i="10"/>
  <c r="AH120" i="10"/>
  <c r="AH121" i="10"/>
  <c r="AH122" i="10"/>
  <c r="AH123" i="10"/>
  <c r="AH124" i="10"/>
  <c r="AH125" i="10"/>
  <c r="AH126" i="10"/>
  <c r="AH127" i="10"/>
  <c r="AH128" i="10"/>
  <c r="AH129" i="10"/>
  <c r="AH130" i="10"/>
  <c r="AH131" i="10"/>
  <c r="AH132" i="10"/>
  <c r="AH133" i="10"/>
  <c r="AH134" i="10"/>
  <c r="AH135" i="10"/>
  <c r="AH136" i="10"/>
  <c r="AH137" i="10"/>
  <c r="AH138" i="10"/>
  <c r="AH139" i="10"/>
  <c r="AH140" i="10"/>
  <c r="AH141" i="10"/>
  <c r="AH142" i="10"/>
  <c r="AH143" i="10"/>
  <c r="AH144" i="10"/>
  <c r="AH145" i="10"/>
  <c r="AH146" i="10"/>
  <c r="AH147" i="10"/>
  <c r="AH148" i="10"/>
  <c r="AH149" i="10"/>
  <c r="AH150" i="10"/>
  <c r="AH151" i="10"/>
  <c r="AH152" i="10"/>
  <c r="AH153" i="10"/>
  <c r="AH154" i="10"/>
  <c r="AH155" i="10"/>
  <c r="AH156" i="10"/>
  <c r="AH157" i="10"/>
  <c r="AH158" i="10"/>
  <c r="AH159" i="10"/>
  <c r="AH160" i="10"/>
  <c r="AH161" i="10"/>
  <c r="AH162" i="10"/>
  <c r="AH163" i="10"/>
  <c r="AH164" i="10"/>
  <c r="AH165" i="10"/>
  <c r="AH166" i="10"/>
  <c r="AH167" i="10"/>
  <c r="AH168" i="10"/>
  <c r="AH169" i="10"/>
  <c r="AH170" i="10"/>
  <c r="AH171" i="10"/>
  <c r="AH172" i="10"/>
  <c r="AH173" i="10"/>
  <c r="AH174" i="10"/>
  <c r="AH175" i="10"/>
  <c r="AH176" i="10"/>
  <c r="AH177" i="10"/>
  <c r="AH178" i="10"/>
  <c r="AH179" i="10"/>
  <c r="AH180" i="10"/>
  <c r="AH181" i="10"/>
  <c r="AH182" i="10"/>
  <c r="AH183" i="10"/>
  <c r="AH184" i="10"/>
  <c r="AH185" i="10"/>
  <c r="AH186" i="10"/>
  <c r="AH187" i="10"/>
  <c r="AH188" i="10"/>
  <c r="AH189" i="10"/>
  <c r="AH190" i="10"/>
  <c r="AH191" i="10"/>
  <c r="AH192" i="10"/>
  <c r="AH193" i="10"/>
  <c r="AH194" i="10"/>
  <c r="AH195" i="10"/>
  <c r="AH196" i="10"/>
  <c r="AH197" i="10"/>
  <c r="AH198" i="10"/>
  <c r="AH199" i="10"/>
  <c r="AH200" i="10"/>
  <c r="AH5" i="10"/>
  <c r="CC10" i="1"/>
  <c r="CC200" i="1"/>
  <c r="CC199" i="1"/>
  <c r="CC198" i="1"/>
  <c r="CC197" i="1"/>
  <c r="CC196" i="1"/>
  <c r="CC195" i="1"/>
  <c r="CC194" i="1"/>
  <c r="CC193" i="1"/>
  <c r="CC192" i="1"/>
  <c r="CC191" i="1"/>
  <c r="CC190" i="1"/>
  <c r="CC189" i="1"/>
  <c r="CC188" i="1"/>
  <c r="CC187" i="1"/>
  <c r="CC186" i="1"/>
  <c r="CC185" i="1"/>
  <c r="CC184" i="1"/>
  <c r="CC183" i="1"/>
  <c r="CC182" i="1"/>
  <c r="CC181" i="1"/>
  <c r="CC180" i="1"/>
  <c r="CC179" i="1"/>
  <c r="CC178" i="1"/>
  <c r="CC177" i="1"/>
  <c r="CC176" i="1"/>
  <c r="CC175" i="1"/>
  <c r="CC174" i="1"/>
  <c r="CC173" i="1"/>
  <c r="CC172" i="1"/>
  <c r="CC171" i="1"/>
  <c r="CC170" i="1"/>
  <c r="CC169" i="1"/>
  <c r="CC168" i="1"/>
  <c r="CC167" i="1"/>
  <c r="CC166" i="1"/>
  <c r="CC165" i="1"/>
  <c r="CC164" i="1"/>
  <c r="CC163" i="1"/>
  <c r="CC162" i="1"/>
  <c r="CC161" i="1"/>
  <c r="CC160" i="1"/>
  <c r="CC159" i="1"/>
  <c r="CC158" i="1"/>
  <c r="CC157" i="1"/>
  <c r="CC156" i="1"/>
  <c r="CC155" i="1"/>
  <c r="CC154" i="1"/>
  <c r="CC153" i="1"/>
  <c r="CC152" i="1"/>
  <c r="CC151" i="1"/>
  <c r="CC150" i="1"/>
  <c r="CC149" i="1"/>
  <c r="CC148" i="1"/>
  <c r="CC147" i="1"/>
  <c r="CC146" i="1"/>
  <c r="CC145" i="1"/>
  <c r="CC144" i="1"/>
  <c r="CC143" i="1"/>
  <c r="CC142" i="1"/>
  <c r="CC141" i="1"/>
  <c r="CC140" i="1"/>
  <c r="CC139" i="1"/>
  <c r="CC138" i="1"/>
  <c r="CC137" i="1"/>
  <c r="CC136" i="1"/>
  <c r="CC135" i="1"/>
  <c r="CC134" i="1"/>
  <c r="CC133" i="1"/>
  <c r="CC132" i="1"/>
  <c r="CC131" i="1"/>
  <c r="CC130" i="1"/>
  <c r="CC129" i="1"/>
  <c r="CC128" i="1"/>
  <c r="CC127" i="1"/>
  <c r="CC126" i="1"/>
  <c r="CC125" i="1"/>
  <c r="CC124" i="1"/>
  <c r="CC123" i="1"/>
  <c r="CC122" i="1"/>
  <c r="CC121" i="1"/>
  <c r="CC120" i="1"/>
  <c r="CC119" i="1"/>
  <c r="CC118" i="1"/>
  <c r="CC117" i="1"/>
  <c r="CC116" i="1"/>
  <c r="CC115" i="1"/>
  <c r="CC114" i="1"/>
  <c r="CC113" i="1"/>
  <c r="CC112" i="1"/>
  <c r="CC111" i="1"/>
  <c r="CC110" i="1"/>
  <c r="CC109" i="1"/>
  <c r="CC108" i="1"/>
  <c r="CC107" i="1"/>
  <c r="CC106" i="1"/>
  <c r="CC105" i="1"/>
  <c r="CC104" i="1"/>
  <c r="CC103" i="1"/>
  <c r="CC102" i="1"/>
  <c r="CC101" i="1"/>
  <c r="CC100" i="1"/>
  <c r="CC99" i="1"/>
  <c r="CC98" i="1"/>
  <c r="CC97" i="1"/>
  <c r="CC96" i="1"/>
  <c r="CC95" i="1"/>
  <c r="CC94" i="1"/>
  <c r="CC93" i="1"/>
  <c r="CC92" i="1"/>
  <c r="CC91" i="1"/>
  <c r="CC90" i="1"/>
  <c r="CC89" i="1"/>
  <c r="CC88" i="1"/>
  <c r="CC87" i="1"/>
  <c r="CC86" i="1"/>
  <c r="CC85" i="1"/>
  <c r="CC84" i="1"/>
  <c r="CC83" i="1"/>
  <c r="CC82" i="1"/>
  <c r="CC81" i="1"/>
  <c r="CC80" i="1"/>
  <c r="CC79" i="1"/>
  <c r="CC78" i="1"/>
  <c r="CC77" i="1"/>
  <c r="CC76" i="1"/>
  <c r="CC75" i="1"/>
  <c r="CC74" i="1"/>
  <c r="CC73" i="1"/>
  <c r="CC72" i="1"/>
  <c r="CC71" i="1"/>
  <c r="CC70" i="1"/>
  <c r="CC69" i="1"/>
  <c r="CC68" i="1"/>
  <c r="CC67" i="1"/>
  <c r="CC66" i="1"/>
  <c r="CC65" i="1"/>
  <c r="CC64" i="1"/>
  <c r="CC63" i="1"/>
  <c r="CC62" i="1"/>
  <c r="CC61" i="1"/>
  <c r="CC60" i="1"/>
  <c r="CC59" i="1"/>
  <c r="CC58" i="1"/>
  <c r="CC57" i="1"/>
  <c r="CC56" i="1"/>
  <c r="CC55" i="1"/>
  <c r="CC54" i="1"/>
  <c r="CC53" i="1"/>
  <c r="CC52" i="1"/>
  <c r="CC51" i="1"/>
  <c r="CC50" i="1"/>
  <c r="CC49" i="1"/>
  <c r="CC48" i="1"/>
  <c r="CC47" i="1"/>
  <c r="CC46" i="1"/>
  <c r="CC45" i="1"/>
  <c r="CC44" i="1"/>
  <c r="CC43" i="1"/>
  <c r="CC42" i="1"/>
  <c r="CC41" i="1"/>
  <c r="CC40" i="1"/>
  <c r="CC39" i="1"/>
  <c r="CC38" i="1"/>
  <c r="CC37" i="1"/>
  <c r="CC36" i="1"/>
  <c r="CC35" i="1"/>
  <c r="CC34" i="1"/>
  <c r="CC33" i="1"/>
  <c r="CC32" i="1"/>
  <c r="CC31" i="1"/>
  <c r="CC30" i="1"/>
  <c r="CC29" i="1"/>
  <c r="CC28" i="1"/>
  <c r="CC27" i="1"/>
  <c r="CC26" i="1"/>
  <c r="CC25" i="1"/>
  <c r="CC24" i="1"/>
  <c r="CC23" i="1"/>
  <c r="CC22" i="1"/>
  <c r="CC21" i="1"/>
  <c r="CC20" i="1"/>
  <c r="CC19" i="1"/>
  <c r="CC18" i="1"/>
  <c r="CC17" i="1"/>
  <c r="CC16" i="1"/>
  <c r="CC15" i="1"/>
  <c r="CC14" i="1"/>
  <c r="CC13" i="1"/>
  <c r="CC11" i="1"/>
  <c r="CC9" i="1"/>
  <c r="CC8" i="1"/>
  <c r="CC6" i="1"/>
  <c r="BL9" i="10" a="1"/>
  <c r="BL9" i="10" s="1"/>
  <c r="BF9" i="10"/>
  <c r="AW5" i="10"/>
  <c r="AF5" i="10"/>
  <c r="AW5" i="1"/>
  <c r="AC5" i="10"/>
  <c r="AS5" i="1"/>
  <c r="BL7" i="10" a="1"/>
  <c r="BL7" i="10" s="1"/>
  <c r="BF7" i="10"/>
  <c r="AL14" i="10" a="1"/>
  <c r="AL14" i="10" s="1"/>
  <c r="AL11" i="10" a="1"/>
  <c r="AL11" i="10" s="1"/>
  <c r="G35" i="3"/>
  <c r="BL12" i="10" a="1"/>
  <c r="BL12" i="10" s="1"/>
  <c r="BL13" i="10" a="1"/>
  <c r="BL13" i="10" s="1"/>
  <c r="BL14" i="10" a="1"/>
  <c r="BL14" i="10" s="1"/>
  <c r="BL15" i="10" a="1"/>
  <c r="BL15" i="10" s="1"/>
  <c r="BL16" i="10" a="1"/>
  <c r="BL16" i="10" s="1"/>
  <c r="BL17" i="10" a="1"/>
  <c r="BL17" i="10" s="1"/>
  <c r="BL18" i="10" a="1"/>
  <c r="BL18" i="10" s="1"/>
  <c r="BL19" i="10" a="1"/>
  <c r="BL19" i="10" s="1"/>
  <c r="BL20" i="10" a="1"/>
  <c r="BL20" i="10" s="1"/>
  <c r="BL21" i="10" a="1"/>
  <c r="BL21" i="10" s="1"/>
  <c r="BL22" i="10" a="1"/>
  <c r="BL22" i="10" s="1"/>
  <c r="BL23" i="10" a="1"/>
  <c r="BL23" i="10" s="1"/>
  <c r="BL24" i="10" a="1"/>
  <c r="BL24" i="10" s="1"/>
  <c r="BL25" i="10" a="1"/>
  <c r="BL25" i="10" s="1"/>
  <c r="BL26" i="10" a="1"/>
  <c r="BL26" i="10" s="1"/>
  <c r="BL27" i="10" a="1"/>
  <c r="BL27" i="10" s="1"/>
  <c r="BL28" i="10" a="1"/>
  <c r="BL28" i="10" s="1"/>
  <c r="BL29" i="10" a="1"/>
  <c r="BL29" i="10" s="1"/>
  <c r="BL30" i="10" a="1"/>
  <c r="BL30" i="10" s="1"/>
  <c r="BL31" i="10" a="1"/>
  <c r="BL31" i="10" s="1"/>
  <c r="BL32" i="10" a="1"/>
  <c r="BL32" i="10" s="1"/>
  <c r="BL33" i="10" a="1"/>
  <c r="BL33" i="10" s="1"/>
  <c r="BL34" i="10" a="1"/>
  <c r="BL34" i="10" s="1"/>
  <c r="BL35" i="10" a="1"/>
  <c r="BL35" i="10" s="1"/>
  <c r="BL36" i="10" a="1"/>
  <c r="BL36" i="10" s="1"/>
  <c r="BL37" i="10" a="1"/>
  <c r="BL37" i="10" s="1"/>
  <c r="BL38" i="10" a="1"/>
  <c r="BL38" i="10" s="1"/>
  <c r="BL39" i="10" a="1"/>
  <c r="BL39" i="10" s="1"/>
  <c r="BL40" i="10" a="1"/>
  <c r="BL40" i="10" s="1"/>
  <c r="BL41" i="10" a="1"/>
  <c r="BL41" i="10" s="1"/>
  <c r="BL42" i="10" a="1"/>
  <c r="BL42" i="10" s="1"/>
  <c r="BL43" i="10" a="1"/>
  <c r="BL43" i="10" s="1"/>
  <c r="BL44" i="10" a="1"/>
  <c r="BL44" i="10" s="1"/>
  <c r="BL45" i="10" a="1"/>
  <c r="BL45" i="10" s="1"/>
  <c r="BL46" i="10" a="1"/>
  <c r="BL46" i="10" s="1"/>
  <c r="BL47" i="10" a="1"/>
  <c r="BL47" i="10" s="1"/>
  <c r="BL48" i="10" a="1"/>
  <c r="BL48" i="10" s="1"/>
  <c r="BL49" i="10" a="1"/>
  <c r="BL49" i="10" s="1"/>
  <c r="BL50" i="10" a="1"/>
  <c r="BL50" i="10" s="1"/>
  <c r="BL51" i="10" a="1"/>
  <c r="BL51" i="10" s="1"/>
  <c r="BL52" i="10" a="1"/>
  <c r="BL52" i="10" s="1"/>
  <c r="BL53" i="10" a="1"/>
  <c r="BL53" i="10" s="1"/>
  <c r="BL54" i="10" a="1"/>
  <c r="BL54" i="10" s="1"/>
  <c r="BL55" i="10" a="1"/>
  <c r="BL55" i="10" s="1"/>
  <c r="BL56" i="10" a="1"/>
  <c r="BL56" i="10" s="1"/>
  <c r="BL57" i="10" a="1"/>
  <c r="BL57" i="10" s="1"/>
  <c r="BL58" i="10" a="1"/>
  <c r="BL58" i="10" s="1"/>
  <c r="BL59" i="10" a="1"/>
  <c r="BL59" i="10" s="1"/>
  <c r="BL60" i="10" a="1"/>
  <c r="BL60" i="10" s="1"/>
  <c r="BL61" i="10" a="1"/>
  <c r="BL61" i="10" s="1"/>
  <c r="BL62" i="10" a="1"/>
  <c r="BL62" i="10" s="1"/>
  <c r="BL63" i="10" a="1"/>
  <c r="BL63" i="10" s="1"/>
  <c r="BL64" i="10" a="1"/>
  <c r="BL64" i="10" s="1"/>
  <c r="BL65" i="10" a="1"/>
  <c r="BL65" i="10" s="1"/>
  <c r="BL66" i="10" a="1"/>
  <c r="BL66" i="10" s="1"/>
  <c r="BL67" i="10" a="1"/>
  <c r="BL67" i="10" s="1"/>
  <c r="BL68" i="10" a="1"/>
  <c r="BL68" i="10" s="1"/>
  <c r="BL69" i="10" a="1"/>
  <c r="BL69" i="10" s="1"/>
  <c r="BL70" i="10" a="1"/>
  <c r="BL70" i="10" s="1"/>
  <c r="BL71" i="10" a="1"/>
  <c r="BL71" i="10" s="1"/>
  <c r="BL72" i="10" a="1"/>
  <c r="BL72" i="10" s="1"/>
  <c r="BL73" i="10" a="1"/>
  <c r="BL73" i="10" s="1"/>
  <c r="BL74" i="10" a="1"/>
  <c r="BL74" i="10" s="1"/>
  <c r="BL75" i="10" a="1"/>
  <c r="BL75" i="10" s="1"/>
  <c r="BL76" i="10" a="1"/>
  <c r="BL76" i="10" s="1"/>
  <c r="BL77" i="10" a="1"/>
  <c r="BL77" i="10" s="1"/>
  <c r="BL78" i="10" a="1"/>
  <c r="BL78" i="10" s="1"/>
  <c r="BL79" i="10" a="1"/>
  <c r="BL79" i="10" s="1"/>
  <c r="BL80" i="10" a="1"/>
  <c r="BL80" i="10" s="1"/>
  <c r="BL81" i="10" a="1"/>
  <c r="BL81" i="10" s="1"/>
  <c r="BL82" i="10" a="1"/>
  <c r="BL82" i="10" s="1"/>
  <c r="BL83" i="10" a="1"/>
  <c r="BL83" i="10" s="1"/>
  <c r="BL84" i="10" a="1"/>
  <c r="BL84" i="10" s="1"/>
  <c r="BL85" i="10" a="1"/>
  <c r="BL85" i="10" s="1"/>
  <c r="BL86" i="10" a="1"/>
  <c r="BL86" i="10" s="1"/>
  <c r="BL87" i="10" a="1"/>
  <c r="BL87" i="10" s="1"/>
  <c r="BL88" i="10" a="1"/>
  <c r="BL88" i="10" s="1"/>
  <c r="BL89" i="10" a="1"/>
  <c r="BL89" i="10" s="1"/>
  <c r="BL90" i="10" a="1"/>
  <c r="BL90" i="10" s="1"/>
  <c r="BL91" i="10" a="1"/>
  <c r="BL91" i="10" s="1"/>
  <c r="BL92" i="10" a="1"/>
  <c r="BL92" i="10" s="1"/>
  <c r="BL93" i="10" a="1"/>
  <c r="BL93" i="10" s="1"/>
  <c r="BL94" i="10" a="1"/>
  <c r="BL94" i="10" s="1"/>
  <c r="BL95" i="10" a="1"/>
  <c r="BL95" i="10" s="1"/>
  <c r="BL96" i="10" a="1"/>
  <c r="BL96" i="10" s="1"/>
  <c r="BL97" i="10" a="1"/>
  <c r="BL97" i="10" s="1"/>
  <c r="BL98" i="10" a="1"/>
  <c r="BL98" i="10" s="1"/>
  <c r="BL99" i="10" a="1"/>
  <c r="BL99" i="10" s="1"/>
  <c r="BL100" i="10" a="1"/>
  <c r="BL100" i="10" s="1"/>
  <c r="BL101" i="10" a="1"/>
  <c r="BL101" i="10" s="1"/>
  <c r="BL102" i="10" a="1"/>
  <c r="BL102" i="10" s="1"/>
  <c r="BL103" i="10" a="1"/>
  <c r="BL103" i="10" s="1"/>
  <c r="BL104" i="10" a="1"/>
  <c r="BL104" i="10" s="1"/>
  <c r="BL105" i="10" a="1"/>
  <c r="BL105" i="10" s="1"/>
  <c r="BL106" i="10" a="1"/>
  <c r="BL106" i="10" s="1"/>
  <c r="BL107" i="10" a="1"/>
  <c r="BL107" i="10" s="1"/>
  <c r="BL108" i="10" a="1"/>
  <c r="BL108" i="10" s="1"/>
  <c r="BL109" i="10" a="1"/>
  <c r="BL109" i="10" s="1"/>
  <c r="BL110" i="10" a="1"/>
  <c r="BL110" i="10" s="1"/>
  <c r="BL111" i="10" a="1"/>
  <c r="BL111" i="10" s="1"/>
  <c r="BL112" i="10" a="1"/>
  <c r="BL112" i="10" s="1"/>
  <c r="BL113" i="10" a="1"/>
  <c r="BL113" i="10" s="1"/>
  <c r="BL114" i="10" a="1"/>
  <c r="BL114" i="10" s="1"/>
  <c r="BL115" i="10" a="1"/>
  <c r="BL115" i="10" s="1"/>
  <c r="BL116" i="10" a="1"/>
  <c r="BL116" i="10" s="1"/>
  <c r="BL117" i="10" a="1"/>
  <c r="BL117" i="10" s="1"/>
  <c r="BL118" i="10" a="1"/>
  <c r="BL118" i="10" s="1"/>
  <c r="BL119" i="10" a="1"/>
  <c r="BL119" i="10" s="1"/>
  <c r="BL120" i="10" a="1"/>
  <c r="BL120" i="10" s="1"/>
  <c r="BL121" i="10" a="1"/>
  <c r="BL121" i="10" s="1"/>
  <c r="BL122" i="10" a="1"/>
  <c r="BL122" i="10" s="1"/>
  <c r="BL123" i="10" a="1"/>
  <c r="BL123" i="10" s="1"/>
  <c r="BL124" i="10" a="1"/>
  <c r="BL124" i="10" s="1"/>
  <c r="BL125" i="10" a="1"/>
  <c r="BL125" i="10" s="1"/>
  <c r="BL126" i="10" a="1"/>
  <c r="BL126" i="10" s="1"/>
  <c r="BL127" i="10" a="1"/>
  <c r="BL127" i="10" s="1"/>
  <c r="BL128" i="10" a="1"/>
  <c r="BL128" i="10" s="1"/>
  <c r="BL129" i="10" a="1"/>
  <c r="BL129" i="10" s="1"/>
  <c r="BL130" i="10" a="1"/>
  <c r="BL130" i="10" s="1"/>
  <c r="BL131" i="10" a="1"/>
  <c r="BL131" i="10"/>
  <c r="BL132" i="10" a="1"/>
  <c r="BL132" i="10" s="1"/>
  <c r="BL133" i="10" a="1"/>
  <c r="BL133" i="10" s="1"/>
  <c r="BL134" i="10" a="1"/>
  <c r="BL134" i="10" s="1"/>
  <c r="BL135" i="10" a="1"/>
  <c r="BL135" i="10" s="1"/>
  <c r="BL136" i="10" a="1"/>
  <c r="BL136" i="10" s="1"/>
  <c r="BL137" i="10" a="1"/>
  <c r="BL137" i="10" s="1"/>
  <c r="BL138" i="10" a="1"/>
  <c r="BL138" i="10" s="1"/>
  <c r="BL139" i="10" a="1"/>
  <c r="BL139" i="10" s="1"/>
  <c r="BL140" i="10" a="1"/>
  <c r="BL140" i="10" s="1"/>
  <c r="BL141" i="10" a="1"/>
  <c r="BL141" i="10" s="1"/>
  <c r="BL142" i="10" a="1"/>
  <c r="BL142" i="10" s="1"/>
  <c r="BL143" i="10" a="1"/>
  <c r="BL143" i="10" s="1"/>
  <c r="BL144" i="10" a="1"/>
  <c r="BL144" i="10" s="1"/>
  <c r="BL145" i="10" a="1"/>
  <c r="BL145" i="10" s="1"/>
  <c r="BL146" i="10" a="1"/>
  <c r="BL146" i="10" s="1"/>
  <c r="BL147" i="10" a="1"/>
  <c r="BL147" i="10" s="1"/>
  <c r="BL148" i="10" a="1"/>
  <c r="BL148" i="10" s="1"/>
  <c r="BL149" i="10" a="1"/>
  <c r="BL149" i="10" s="1"/>
  <c r="BL150" i="10" a="1"/>
  <c r="BL150" i="10" s="1"/>
  <c r="BL151" i="10" a="1"/>
  <c r="BL151" i="10" s="1"/>
  <c r="BL152" i="10" a="1"/>
  <c r="BL152" i="10" s="1"/>
  <c r="BL153" i="10" a="1"/>
  <c r="BL153" i="10" s="1"/>
  <c r="BL154" i="10" a="1"/>
  <c r="BL154" i="10" s="1"/>
  <c r="BL155" i="10" a="1"/>
  <c r="BL155" i="10" s="1"/>
  <c r="BL156" i="10" a="1"/>
  <c r="BL156" i="10" s="1"/>
  <c r="BL157" i="10" a="1"/>
  <c r="BL157" i="10" s="1"/>
  <c r="BL158" i="10" a="1"/>
  <c r="BL158" i="10" s="1"/>
  <c r="BL159" i="10" a="1"/>
  <c r="BL159" i="10" s="1"/>
  <c r="BL160" i="10" a="1"/>
  <c r="BL160" i="10" s="1"/>
  <c r="BL161" i="10" a="1"/>
  <c r="BL161" i="10" s="1"/>
  <c r="BL162" i="10" a="1"/>
  <c r="BL162" i="10" s="1"/>
  <c r="BL163" i="10" a="1"/>
  <c r="BL163" i="10" s="1"/>
  <c r="BL164" i="10" a="1"/>
  <c r="BL164" i="10" s="1"/>
  <c r="BL165" i="10" a="1"/>
  <c r="BL165" i="10" s="1"/>
  <c r="BL166" i="10" a="1"/>
  <c r="BL166" i="10" s="1"/>
  <c r="BL167" i="10" a="1"/>
  <c r="BL167" i="10" s="1"/>
  <c r="BL168" i="10" a="1"/>
  <c r="BL168" i="10" s="1"/>
  <c r="BL169" i="10" a="1"/>
  <c r="BL169" i="10" s="1"/>
  <c r="BL170" i="10" a="1"/>
  <c r="BL170" i="10" s="1"/>
  <c r="BL171" i="10" a="1"/>
  <c r="BL171" i="10" s="1"/>
  <c r="BL172" i="10" a="1"/>
  <c r="BL172" i="10" s="1"/>
  <c r="BL173" i="10" a="1"/>
  <c r="BL173" i="10" s="1"/>
  <c r="BL174" i="10" a="1"/>
  <c r="BL174" i="10" s="1"/>
  <c r="BL175" i="10" a="1"/>
  <c r="BL175" i="10" s="1"/>
  <c r="BL176" i="10" a="1"/>
  <c r="BL176" i="10" s="1"/>
  <c r="BL177" i="10" a="1"/>
  <c r="BL177" i="10" s="1"/>
  <c r="BL178" i="10" a="1"/>
  <c r="BL178" i="10" s="1"/>
  <c r="BL179" i="10" a="1"/>
  <c r="BL179" i="10" s="1"/>
  <c r="BL180" i="10" a="1"/>
  <c r="BL180" i="10" s="1"/>
  <c r="BL181" i="10" a="1"/>
  <c r="BL181" i="10" s="1"/>
  <c r="BL182" i="10" a="1"/>
  <c r="BL182" i="10" s="1"/>
  <c r="BL183" i="10" a="1"/>
  <c r="BL183" i="10" s="1"/>
  <c r="BL184" i="10" a="1"/>
  <c r="BL184" i="10" s="1"/>
  <c r="BL185" i="10" a="1"/>
  <c r="BL185" i="10" s="1"/>
  <c r="BL186" i="10" a="1"/>
  <c r="BL186" i="10" s="1"/>
  <c r="BL187" i="10" a="1"/>
  <c r="BL187" i="10" s="1"/>
  <c r="BL188" i="10" a="1"/>
  <c r="BL188" i="10" s="1"/>
  <c r="BL189" i="10" a="1"/>
  <c r="BL189" i="10" s="1"/>
  <c r="BL190" i="10" a="1"/>
  <c r="BL190" i="10" s="1"/>
  <c r="BL191" i="10" a="1"/>
  <c r="BL191" i="10" s="1"/>
  <c r="BL192" i="10" a="1"/>
  <c r="BL192" i="10" s="1"/>
  <c r="BL193" i="10" a="1"/>
  <c r="BL193" i="10" s="1"/>
  <c r="BL194" i="10" a="1"/>
  <c r="BL194" i="10" s="1"/>
  <c r="BL195" i="10" a="1"/>
  <c r="BL195" i="10" s="1"/>
  <c r="BL196" i="10" a="1"/>
  <c r="BL196" i="10" s="1"/>
  <c r="BL197" i="10" a="1"/>
  <c r="BL197" i="10" s="1"/>
  <c r="BL198" i="10" a="1"/>
  <c r="BL198" i="10" s="1"/>
  <c r="BL199" i="10" a="1"/>
  <c r="BL199" i="10" s="1"/>
  <c r="BL200" i="10" a="1"/>
  <c r="BL200" i="10" s="1"/>
  <c r="BL6" i="10" a="1"/>
  <c r="BL6" i="10" s="1"/>
  <c r="BL8" i="10" a="1"/>
  <c r="BL8" i="10" s="1"/>
  <c r="BL10" i="10" a="1"/>
  <c r="BL10" i="10" s="1"/>
  <c r="BL11" i="10" a="1"/>
  <c r="BL11" i="10" s="1"/>
  <c r="BL5" i="10" a="1"/>
  <c r="BL5" i="10" s="1"/>
  <c r="AL6" i="10" a="1"/>
  <c r="AL6" i="10" s="1"/>
  <c r="AL7" i="10" a="1"/>
  <c r="AL7" i="10" s="1"/>
  <c r="AL9" i="10" a="1"/>
  <c r="AL9" i="10" s="1"/>
  <c r="AL10" i="10" a="1"/>
  <c r="AL10" i="10" s="1"/>
  <c r="BF12" i="10"/>
  <c r="BF13" i="10"/>
  <c r="BF14" i="10"/>
  <c r="BF15" i="10"/>
  <c r="BF16" i="10"/>
  <c r="BF17" i="10"/>
  <c r="BF18" i="10"/>
  <c r="BF19" i="10"/>
  <c r="BF20" i="10"/>
  <c r="BF21" i="10"/>
  <c r="BF22" i="10"/>
  <c r="BF23" i="10"/>
  <c r="BF24" i="10"/>
  <c r="BF25" i="10"/>
  <c r="BF26" i="10"/>
  <c r="BF27" i="10"/>
  <c r="BF28" i="10"/>
  <c r="BF29" i="10"/>
  <c r="BF30" i="10"/>
  <c r="BF31" i="10"/>
  <c r="BG31" i="10"/>
  <c r="BF32" i="10"/>
  <c r="BF33" i="10"/>
  <c r="BF34" i="10"/>
  <c r="BF35" i="10"/>
  <c r="BF36" i="10"/>
  <c r="BF37" i="10"/>
  <c r="BF38" i="10"/>
  <c r="BF39" i="10"/>
  <c r="BF40" i="10"/>
  <c r="BF41" i="10"/>
  <c r="BF42" i="10"/>
  <c r="BF43" i="10"/>
  <c r="BF44" i="10"/>
  <c r="BF45" i="10"/>
  <c r="BF46" i="10"/>
  <c r="BF47" i="10"/>
  <c r="BF48" i="10"/>
  <c r="BF49" i="10"/>
  <c r="BF50" i="10"/>
  <c r="BF51" i="10"/>
  <c r="BF52" i="10"/>
  <c r="BF53" i="10"/>
  <c r="BF54" i="10"/>
  <c r="BF55" i="10"/>
  <c r="BF56" i="10"/>
  <c r="BF57" i="10"/>
  <c r="BF58" i="10"/>
  <c r="BF59" i="10"/>
  <c r="BF60" i="10"/>
  <c r="BF61" i="10"/>
  <c r="BF62" i="10"/>
  <c r="BF63" i="10"/>
  <c r="BF64" i="10"/>
  <c r="BF65" i="10"/>
  <c r="BF66" i="10"/>
  <c r="BF67" i="10"/>
  <c r="BF68" i="10"/>
  <c r="BF69" i="10"/>
  <c r="BF70" i="10"/>
  <c r="BF71" i="10"/>
  <c r="BF72" i="10"/>
  <c r="BF73" i="10"/>
  <c r="BF74" i="10"/>
  <c r="BF75" i="10"/>
  <c r="BF76" i="10"/>
  <c r="BF77" i="10"/>
  <c r="BF78" i="10"/>
  <c r="BF79" i="10"/>
  <c r="BF80" i="10"/>
  <c r="BF81" i="10"/>
  <c r="BF82" i="10"/>
  <c r="BF83" i="10"/>
  <c r="BF84" i="10"/>
  <c r="BF85" i="10"/>
  <c r="BF86" i="10"/>
  <c r="BF87" i="10"/>
  <c r="BF88" i="10"/>
  <c r="BF89" i="10"/>
  <c r="BF90" i="10"/>
  <c r="BF91" i="10"/>
  <c r="BF92" i="10"/>
  <c r="BF93" i="10"/>
  <c r="BF94" i="10"/>
  <c r="BF95" i="10"/>
  <c r="BF96" i="10"/>
  <c r="BF97" i="10"/>
  <c r="BF98" i="10"/>
  <c r="BF99" i="10"/>
  <c r="BF100" i="10"/>
  <c r="BF101" i="10"/>
  <c r="BF102" i="10"/>
  <c r="BF103" i="10"/>
  <c r="BF104" i="10"/>
  <c r="BF105" i="10"/>
  <c r="BF106" i="10"/>
  <c r="BF107" i="10"/>
  <c r="BF108" i="10"/>
  <c r="BF109" i="10"/>
  <c r="BF110" i="10"/>
  <c r="BF111" i="10"/>
  <c r="BF112" i="10"/>
  <c r="BF113" i="10"/>
  <c r="BF114" i="10"/>
  <c r="BF115" i="10"/>
  <c r="BF116" i="10"/>
  <c r="BF117" i="10"/>
  <c r="BF118" i="10"/>
  <c r="BF119" i="10"/>
  <c r="BF120" i="10"/>
  <c r="BF121" i="10"/>
  <c r="BF122" i="10"/>
  <c r="BF123" i="10"/>
  <c r="BI123" i="10" s="1" a="1"/>
  <c r="BI123" i="10" s="1"/>
  <c r="BF124" i="10"/>
  <c r="BF125" i="10"/>
  <c r="BF126" i="10"/>
  <c r="BI126" i="10" s="1" a="1"/>
  <c r="BI126" i="10" s="1"/>
  <c r="BM126" i="10" s="1" a="1"/>
  <c r="BM126" i="10" s="1"/>
  <c r="BF127" i="10"/>
  <c r="BF128" i="10"/>
  <c r="BF129" i="10"/>
  <c r="BF130" i="10"/>
  <c r="BF131" i="10"/>
  <c r="BF132" i="10"/>
  <c r="BF133" i="10"/>
  <c r="BF134" i="10"/>
  <c r="BF135" i="10"/>
  <c r="BF136" i="10"/>
  <c r="BI136" i="10" s="1" a="1"/>
  <c r="BI136" i="10" s="1"/>
  <c r="BF137" i="10"/>
  <c r="BI137" i="10" s="1" a="1"/>
  <c r="BI137" i="10" s="1"/>
  <c r="BM137" i="10" s="1" a="1"/>
  <c r="BM137" i="10" s="1"/>
  <c r="BF138" i="10"/>
  <c r="BF139" i="10"/>
  <c r="BF140" i="10"/>
  <c r="BF141" i="10"/>
  <c r="BF142" i="10"/>
  <c r="BF143" i="10"/>
  <c r="BF144" i="10"/>
  <c r="BI144" i="10" s="1" a="1"/>
  <c r="BI144" i="10" s="1"/>
  <c r="BF145" i="10"/>
  <c r="BF146" i="10"/>
  <c r="BI146" i="10" s="1" a="1"/>
  <c r="BI146" i="10" s="1"/>
  <c r="BF147" i="10"/>
  <c r="BF148" i="10"/>
  <c r="BF149" i="10"/>
  <c r="BF150" i="10"/>
  <c r="BF151" i="10"/>
  <c r="BI151" i="10" s="1" a="1"/>
  <c r="BI151" i="10" s="1"/>
  <c r="BF152" i="10"/>
  <c r="BI152" i="10" s="1" a="1"/>
  <c r="BI152" i="10" s="1"/>
  <c r="BF153" i="10"/>
  <c r="BI153" i="10" s="1" a="1"/>
  <c r="BI153" i="10" s="1"/>
  <c r="BM153" i="10" s="1" a="1"/>
  <c r="BM153" i="10" s="1"/>
  <c r="BF154" i="10"/>
  <c r="BI154" i="10" s="1" a="1"/>
  <c r="BI154" i="10" s="1"/>
  <c r="BF155" i="10"/>
  <c r="BF156" i="10"/>
  <c r="BF157" i="10"/>
  <c r="BF158" i="10"/>
  <c r="BF159" i="10"/>
  <c r="BI159" i="10" s="1" a="1"/>
  <c r="BI159" i="10" s="1"/>
  <c r="BF160" i="10"/>
  <c r="BI160" i="10" s="1" a="1"/>
  <c r="BI160" i="10" s="1"/>
  <c r="BF161" i="10"/>
  <c r="BF162" i="10"/>
  <c r="BF163" i="10"/>
  <c r="BF164" i="10"/>
  <c r="BF165" i="10"/>
  <c r="BF166" i="10"/>
  <c r="BF167" i="10"/>
  <c r="BI167" i="10" s="1" a="1"/>
  <c r="BI167" i="10" s="1"/>
  <c r="BF168" i="10"/>
  <c r="BI168" i="10" s="1" a="1"/>
  <c r="BI168" i="10" s="1"/>
  <c r="BF169" i="10"/>
  <c r="BF170" i="10"/>
  <c r="BF171" i="10"/>
  <c r="BF172" i="10"/>
  <c r="BF173" i="10"/>
  <c r="BF174" i="10"/>
  <c r="BI174" i="10" s="1" a="1"/>
  <c r="BI174" i="10" s="1"/>
  <c r="BM174" i="10" s="1" a="1"/>
  <c r="BM174" i="10" s="1"/>
  <c r="BF175" i="10"/>
  <c r="BI175" i="10" s="1" a="1"/>
  <c r="BI175" i="10" s="1"/>
  <c r="BF176" i="10"/>
  <c r="BF177" i="10"/>
  <c r="BF178" i="10"/>
  <c r="BF179" i="10"/>
  <c r="BF180" i="10"/>
  <c r="BF181" i="10"/>
  <c r="BI181" i="10" s="1" a="1"/>
  <c r="BI181" i="10" s="1"/>
  <c r="BM181" i="10" s="1" a="1"/>
  <c r="BM181" i="10" s="1"/>
  <c r="BF182" i="10"/>
  <c r="BI182" i="10" s="1" a="1"/>
  <c r="BI182" i="10" s="1"/>
  <c r="BF183" i="10"/>
  <c r="BF184" i="10"/>
  <c r="BF185" i="10"/>
  <c r="BF186" i="10"/>
  <c r="BF187" i="10"/>
  <c r="BF188" i="10"/>
  <c r="BF189" i="10"/>
  <c r="BF190" i="10"/>
  <c r="BI190" i="10" s="1" a="1"/>
  <c r="BI190" i="10" s="1"/>
  <c r="BF191" i="10"/>
  <c r="BF192" i="10"/>
  <c r="BF193" i="10"/>
  <c r="BF194" i="10"/>
  <c r="BF195" i="10"/>
  <c r="BF196" i="10"/>
  <c r="BI196" i="10" s="1" a="1"/>
  <c r="BI196" i="10" s="1"/>
  <c r="BM196" i="10" s="1" a="1"/>
  <c r="BM196" i="10" s="1"/>
  <c r="BF197" i="10"/>
  <c r="BF198" i="10"/>
  <c r="BF199" i="10"/>
  <c r="BF200" i="10"/>
  <c r="AW13" i="10"/>
  <c r="AW14" i="10"/>
  <c r="AW15" i="10"/>
  <c r="AW16" i="10"/>
  <c r="AW17" i="10"/>
  <c r="AW18" i="10"/>
  <c r="AW19" i="10"/>
  <c r="BG19" i="10" s="1"/>
  <c r="AW20" i="10"/>
  <c r="AW21" i="10"/>
  <c r="AW22" i="10"/>
  <c r="AW23" i="10"/>
  <c r="BG23" i="10" s="1"/>
  <c r="AW24" i="10"/>
  <c r="AW25" i="10"/>
  <c r="AW26" i="10"/>
  <c r="AW27" i="10"/>
  <c r="AW28" i="10"/>
  <c r="AW29" i="10"/>
  <c r="AW30" i="10"/>
  <c r="AW31" i="10"/>
  <c r="AW32" i="10"/>
  <c r="AW33" i="10"/>
  <c r="AW34" i="10"/>
  <c r="AW35" i="10"/>
  <c r="BG35" i="10" s="1"/>
  <c r="AW36" i="10"/>
  <c r="AW37" i="10"/>
  <c r="AW38" i="10"/>
  <c r="AW39" i="10"/>
  <c r="AW40" i="10"/>
  <c r="AW41" i="10"/>
  <c r="AW42" i="10"/>
  <c r="BA42" i="10"/>
  <c r="AW43" i="10"/>
  <c r="AW44" i="10"/>
  <c r="AW45" i="10"/>
  <c r="AW46" i="10"/>
  <c r="AW47" i="10"/>
  <c r="AW48" i="10"/>
  <c r="AW49" i="10"/>
  <c r="AW50" i="10"/>
  <c r="AW51" i="10"/>
  <c r="BG51" i="10" s="1"/>
  <c r="AW52" i="10"/>
  <c r="AW53" i="10"/>
  <c r="AW54" i="10"/>
  <c r="AW55" i="10"/>
  <c r="BG55" i="10" s="1"/>
  <c r="AW56" i="10"/>
  <c r="AW57" i="10"/>
  <c r="AW58" i="10"/>
  <c r="AW59" i="10"/>
  <c r="AW60" i="10"/>
  <c r="AW61" i="10"/>
  <c r="AW62" i="10"/>
  <c r="AW63" i="10"/>
  <c r="BG63" i="10" s="1"/>
  <c r="AW64" i="10"/>
  <c r="BC64" i="10"/>
  <c r="AW65" i="10"/>
  <c r="AW66" i="10"/>
  <c r="AW67" i="10"/>
  <c r="BG67" i="10" s="1"/>
  <c r="AW68" i="10"/>
  <c r="AW69" i="10"/>
  <c r="AW70" i="10"/>
  <c r="AW71" i="10"/>
  <c r="AW72" i="10"/>
  <c r="AW73" i="10"/>
  <c r="AW74" i="10"/>
  <c r="AW75" i="10"/>
  <c r="BG75" i="10" s="1"/>
  <c r="AW76" i="10"/>
  <c r="AW77" i="10"/>
  <c r="AW78" i="10"/>
  <c r="AW79" i="10"/>
  <c r="BG79" i="10" s="1"/>
  <c r="AW80" i="10"/>
  <c r="AW81" i="10"/>
  <c r="AW82" i="10"/>
  <c r="AW83" i="10"/>
  <c r="AW84" i="10"/>
  <c r="AW85" i="10"/>
  <c r="AW86" i="10"/>
  <c r="AW87" i="10"/>
  <c r="BG87" i="10" s="1"/>
  <c r="AW88" i="10"/>
  <c r="AW89" i="10"/>
  <c r="AW90" i="10"/>
  <c r="AW91" i="10"/>
  <c r="AW92" i="10"/>
  <c r="BA92" i="10"/>
  <c r="AW93" i="10"/>
  <c r="AW94" i="10"/>
  <c r="AW95" i="10"/>
  <c r="AW96" i="10"/>
  <c r="AW97" i="10"/>
  <c r="AW98" i="10"/>
  <c r="AW99" i="10"/>
  <c r="BG99" i="10" s="1"/>
  <c r="AW100" i="10"/>
  <c r="AW101" i="10"/>
  <c r="AW102" i="10"/>
  <c r="AW103" i="10"/>
  <c r="AW104" i="10"/>
  <c r="AW105" i="10"/>
  <c r="AW106" i="10"/>
  <c r="AW107" i="10"/>
  <c r="BG107" i="10" s="1"/>
  <c r="AW108" i="10"/>
  <c r="AW109" i="10"/>
  <c r="AW110" i="10"/>
  <c r="AW111" i="10"/>
  <c r="AW112" i="10"/>
  <c r="AW113" i="10"/>
  <c r="AW114" i="10"/>
  <c r="AW115" i="10"/>
  <c r="BG115" i="10" s="1"/>
  <c r="AW116" i="10"/>
  <c r="AW117" i="10"/>
  <c r="AW118" i="10"/>
  <c r="AW119" i="10"/>
  <c r="AW120" i="10"/>
  <c r="AW121" i="10"/>
  <c r="AW122" i="10"/>
  <c r="AW123" i="10"/>
  <c r="AW124" i="10"/>
  <c r="AW125" i="10"/>
  <c r="AW126" i="10"/>
  <c r="AY126" i="10"/>
  <c r="AW127" i="10"/>
  <c r="AW128" i="10"/>
  <c r="AW129" i="10"/>
  <c r="AW130" i="10"/>
  <c r="AW131" i="10"/>
  <c r="BG131" i="10" s="1"/>
  <c r="AW132" i="10"/>
  <c r="AW133" i="10"/>
  <c r="AW134" i="10"/>
  <c r="AY134" i="10"/>
  <c r="AW135" i="10"/>
  <c r="AW136" i="10"/>
  <c r="AW137" i="10"/>
  <c r="AW138" i="10"/>
  <c r="AW139" i="10"/>
  <c r="BG139" i="10" s="1"/>
  <c r="AW140" i="10"/>
  <c r="AW141" i="10"/>
  <c r="AW142" i="10"/>
  <c r="AW143" i="10"/>
  <c r="AW144" i="10"/>
  <c r="AW145" i="10"/>
  <c r="AW146" i="10"/>
  <c r="AW147" i="10"/>
  <c r="BG147" i="10" s="1"/>
  <c r="AW148" i="10"/>
  <c r="AW149" i="10"/>
  <c r="AW150" i="10"/>
  <c r="AW151" i="10"/>
  <c r="AW152" i="10"/>
  <c r="AW153" i="10"/>
  <c r="AW154" i="10"/>
  <c r="AW155" i="10"/>
  <c r="AW156" i="10"/>
  <c r="AW157" i="10"/>
  <c r="AW158" i="10"/>
  <c r="AW159" i="10"/>
  <c r="AW160" i="10"/>
  <c r="AW161" i="10"/>
  <c r="AW162" i="10"/>
  <c r="AW163" i="10"/>
  <c r="BG163" i="10" s="1"/>
  <c r="AW164" i="10"/>
  <c r="AW165" i="10"/>
  <c r="AW166" i="10"/>
  <c r="AW167" i="10"/>
  <c r="AW168" i="10"/>
  <c r="AW169" i="10"/>
  <c r="AW170" i="10"/>
  <c r="AW171" i="10"/>
  <c r="AW172" i="10"/>
  <c r="AW173" i="10"/>
  <c r="AW174" i="10"/>
  <c r="BA174" i="10"/>
  <c r="AW175" i="10"/>
  <c r="AW176" i="10"/>
  <c r="AW177" i="10"/>
  <c r="AW178" i="10"/>
  <c r="AW179" i="10"/>
  <c r="BG179" i="10" s="1"/>
  <c r="AW180" i="10"/>
  <c r="AW181" i="10"/>
  <c r="AW182" i="10"/>
  <c r="AW183" i="10"/>
  <c r="BG183" i="10" s="1"/>
  <c r="AW184" i="10"/>
  <c r="AW185" i="10"/>
  <c r="AW186" i="10"/>
  <c r="AW187" i="10"/>
  <c r="AW188" i="10"/>
  <c r="AW189" i="10"/>
  <c r="AW190" i="10"/>
  <c r="AW191" i="10"/>
  <c r="AW192" i="10"/>
  <c r="AW193" i="10"/>
  <c r="AW194" i="10"/>
  <c r="AW195" i="10"/>
  <c r="BG195" i="10" s="1"/>
  <c r="AW196" i="10"/>
  <c r="AW197" i="10"/>
  <c r="AW198" i="10"/>
  <c r="AW199" i="10"/>
  <c r="AW200" i="10"/>
  <c r="AP13" i="10"/>
  <c r="AP14" i="10"/>
  <c r="BC14" i="10" s="1"/>
  <c r="AP15" i="10"/>
  <c r="BC15" i="10" s="1"/>
  <c r="AP16" i="10"/>
  <c r="BA16" i="10" s="1"/>
  <c r="AP17" i="10"/>
  <c r="BC17" i="10" s="1"/>
  <c r="AP18" i="10"/>
  <c r="AY18" i="10" s="1"/>
  <c r="AP19" i="10"/>
  <c r="AP20" i="10"/>
  <c r="AY20" i="10" s="1"/>
  <c r="AP21" i="10"/>
  <c r="AP22" i="10"/>
  <c r="AP23" i="10"/>
  <c r="BA23" i="10" s="1"/>
  <c r="AP24" i="10"/>
  <c r="AY24" i="10" s="1"/>
  <c r="AP25" i="10"/>
  <c r="AY25" i="10" s="1"/>
  <c r="AP26" i="10"/>
  <c r="BC26" i="10" s="1"/>
  <c r="AP27" i="10"/>
  <c r="AP28" i="10"/>
  <c r="AY28" i="10" s="1"/>
  <c r="AP29" i="10"/>
  <c r="AP30" i="10"/>
  <c r="AY30" i="10" s="1"/>
  <c r="AP31" i="10"/>
  <c r="AY31" i="10" s="1"/>
  <c r="AP32" i="10"/>
  <c r="AY32" i="10" s="1"/>
  <c r="AP33" i="10"/>
  <c r="AY33" i="10" s="1"/>
  <c r="AP34" i="10"/>
  <c r="AY34" i="10" s="1"/>
  <c r="AP35" i="10"/>
  <c r="AP36" i="10"/>
  <c r="AY36" i="10" s="1"/>
  <c r="AP37" i="10"/>
  <c r="AP38" i="10"/>
  <c r="BC38" i="10" s="1"/>
  <c r="AP39" i="10"/>
  <c r="AP40" i="10"/>
  <c r="AY40" i="10" s="1"/>
  <c r="AP41" i="10"/>
  <c r="BC41" i="10" s="1"/>
  <c r="AP42" i="10"/>
  <c r="BC42" i="10" s="1"/>
  <c r="AP43" i="10"/>
  <c r="AP44" i="10"/>
  <c r="BC44" i="10" s="1"/>
  <c r="AP45" i="10"/>
  <c r="AP46" i="10"/>
  <c r="BA46" i="10" s="1"/>
  <c r="AP47" i="10"/>
  <c r="AP48" i="10"/>
  <c r="BC48" i="10" s="1"/>
  <c r="AP49" i="10"/>
  <c r="AY49" i="10" s="1"/>
  <c r="AP50" i="10"/>
  <c r="BA50" i="10" s="1"/>
  <c r="AP51" i="10"/>
  <c r="AP52" i="10"/>
  <c r="AY52" i="10" s="1"/>
  <c r="AP53" i="10"/>
  <c r="AP54" i="10"/>
  <c r="BA54" i="10" s="1"/>
  <c r="AP55" i="10"/>
  <c r="BC55" i="10" s="1"/>
  <c r="AP56" i="10"/>
  <c r="AY56" i="10" s="1"/>
  <c r="AP57" i="10"/>
  <c r="AP58" i="10"/>
  <c r="AP59" i="10"/>
  <c r="AP60" i="10"/>
  <c r="BA60" i="10" s="1"/>
  <c r="AP61" i="10"/>
  <c r="AP62" i="10"/>
  <c r="BA62" i="10" s="1"/>
  <c r="AP63" i="10"/>
  <c r="AP64" i="10"/>
  <c r="BA64" i="10" s="1"/>
  <c r="AP65" i="10"/>
  <c r="BA65" i="10" s="1"/>
  <c r="AP66" i="10"/>
  <c r="BA66" i="10" s="1"/>
  <c r="AP67" i="10"/>
  <c r="AP68" i="10"/>
  <c r="BC68" i="10" s="1"/>
  <c r="AP69" i="10"/>
  <c r="AP70" i="10"/>
  <c r="BA70" i="10" s="1"/>
  <c r="AP71" i="10"/>
  <c r="AP72" i="10"/>
  <c r="BC72" i="10" s="1"/>
  <c r="AP73" i="10"/>
  <c r="BC73" i="10" s="1"/>
  <c r="AP74" i="10"/>
  <c r="BA74" i="10" s="1"/>
  <c r="AP75" i="10"/>
  <c r="AP76" i="10"/>
  <c r="AP77" i="10"/>
  <c r="AP78" i="10"/>
  <c r="BA78" i="10" s="1"/>
  <c r="AP79" i="10"/>
  <c r="AP80" i="10"/>
  <c r="AY80" i="10" s="1"/>
  <c r="AP81" i="10"/>
  <c r="BA81" i="10" s="1"/>
  <c r="AP82" i="10"/>
  <c r="BA82" i="10" s="1"/>
  <c r="AP83" i="10"/>
  <c r="AP84" i="10"/>
  <c r="AP85" i="10"/>
  <c r="AP86" i="10"/>
  <c r="AY86" i="10" s="1"/>
  <c r="AP87" i="10"/>
  <c r="AP88" i="10"/>
  <c r="BC88" i="10" s="1"/>
  <c r="AP89" i="10"/>
  <c r="BA89" i="10" s="1"/>
  <c r="AP90" i="10"/>
  <c r="AY90" i="10" s="1"/>
  <c r="AP91" i="10"/>
  <c r="AP92" i="10"/>
  <c r="BC92" i="10" s="1"/>
  <c r="AP93" i="10"/>
  <c r="AP94" i="10"/>
  <c r="BC94" i="10" s="1"/>
  <c r="AP95" i="10"/>
  <c r="AP96" i="10"/>
  <c r="BC96" i="10" s="1"/>
  <c r="AP97" i="10"/>
  <c r="BC97" i="10" s="1"/>
  <c r="AP98" i="10"/>
  <c r="BC98" i="10" s="1"/>
  <c r="AP99" i="10"/>
  <c r="AP100" i="10"/>
  <c r="BC100" i="10" s="1"/>
  <c r="AP101" i="10"/>
  <c r="AP102" i="10"/>
  <c r="AY102" i="10" s="1"/>
  <c r="AP103" i="10"/>
  <c r="AP104" i="10"/>
  <c r="BC104" i="10" s="1"/>
  <c r="AP105" i="10"/>
  <c r="BA105" i="10" s="1"/>
  <c r="AP106" i="10"/>
  <c r="AY106" i="10" s="1"/>
  <c r="AP107" i="10"/>
  <c r="AP108" i="10"/>
  <c r="BA108" i="10" s="1"/>
  <c r="AP109" i="10"/>
  <c r="AP110" i="10"/>
  <c r="BC110" i="10" s="1"/>
  <c r="AP111" i="10"/>
  <c r="AP112" i="10"/>
  <c r="BA112" i="10" s="1"/>
  <c r="AP113" i="10"/>
  <c r="BC113" i="10" s="1"/>
  <c r="AP114" i="10"/>
  <c r="BC114" i="10" s="1"/>
  <c r="AP115" i="10"/>
  <c r="AP116" i="10"/>
  <c r="BA116" i="10" s="1"/>
  <c r="AP117" i="10"/>
  <c r="AP118" i="10"/>
  <c r="BA118" i="10" s="1"/>
  <c r="AP119" i="10"/>
  <c r="BC119" i="10" s="1"/>
  <c r="AP120" i="10"/>
  <c r="BA120" i="10" s="1"/>
  <c r="AP121" i="10"/>
  <c r="AY121" i="10" s="1"/>
  <c r="AP122" i="10"/>
  <c r="AY122" i="10" s="1"/>
  <c r="AP123" i="10"/>
  <c r="AP124" i="10"/>
  <c r="AY124" i="10" s="1"/>
  <c r="AP125" i="10"/>
  <c r="AP126" i="10"/>
  <c r="BC126" i="10" s="1"/>
  <c r="AP127" i="10"/>
  <c r="AP128" i="10"/>
  <c r="AY128" i="10" s="1"/>
  <c r="AP129" i="10"/>
  <c r="BC129" i="10" s="1"/>
  <c r="AP130" i="10"/>
  <c r="BC130" i="10" s="1"/>
  <c r="AP131" i="10"/>
  <c r="AP132" i="10"/>
  <c r="BA132" i="10" s="1"/>
  <c r="AP133" i="10"/>
  <c r="AP134" i="10"/>
  <c r="BA134" i="10" s="1"/>
  <c r="AP135" i="10"/>
  <c r="AY135" i="10" s="1"/>
  <c r="AP136" i="10"/>
  <c r="BA136" i="10" s="1"/>
  <c r="AP137" i="10"/>
  <c r="AY137" i="10" s="1"/>
  <c r="AP138" i="10"/>
  <c r="AY138" i="10" s="1"/>
  <c r="AP139" i="10"/>
  <c r="BC139" i="10" s="1"/>
  <c r="AP140" i="10"/>
  <c r="BA140" i="10" s="1"/>
  <c r="AP141" i="10"/>
  <c r="AP142" i="10"/>
  <c r="BA142" i="10" s="1"/>
  <c r="AP143" i="10"/>
  <c r="BC143" i="10" s="1"/>
  <c r="AP144" i="10"/>
  <c r="BA144" i="10" s="1"/>
  <c r="AP145" i="10"/>
  <c r="BC145" i="10" s="1"/>
  <c r="AP146" i="10"/>
  <c r="BC146" i="10" s="1"/>
  <c r="AP147" i="10"/>
  <c r="AP148" i="10"/>
  <c r="BA148" i="10" s="1"/>
  <c r="AP149" i="10"/>
  <c r="AP150" i="10"/>
  <c r="BA150" i="10" s="1"/>
  <c r="AP151" i="10"/>
  <c r="AP152" i="10"/>
  <c r="BA152" i="10" s="1"/>
  <c r="AP153" i="10"/>
  <c r="AY153" i="10" s="1"/>
  <c r="AP154" i="10"/>
  <c r="AY154" i="10" s="1"/>
  <c r="AP155" i="10"/>
  <c r="BA155" i="10" s="1"/>
  <c r="AP156" i="10"/>
  <c r="BC156" i="10" s="1"/>
  <c r="AP157" i="10"/>
  <c r="AP158" i="10"/>
  <c r="AY158" i="10" s="1"/>
  <c r="AP159" i="10"/>
  <c r="AP160" i="10"/>
  <c r="BC160" i="10" s="1"/>
  <c r="AP161" i="10"/>
  <c r="BC161" i="10" s="1"/>
  <c r="AP162" i="10"/>
  <c r="BC162" i="10" s="1"/>
  <c r="AP163" i="10"/>
  <c r="AP164" i="10"/>
  <c r="BA164" i="10" s="1"/>
  <c r="AP165" i="10"/>
  <c r="AP166" i="10"/>
  <c r="BA166" i="10" s="1"/>
  <c r="AP167" i="10"/>
  <c r="AP168" i="10"/>
  <c r="BA168" i="10" s="1"/>
  <c r="AP169" i="10"/>
  <c r="AY169" i="10" s="1"/>
  <c r="AP170" i="10"/>
  <c r="AY170" i="10" s="1"/>
  <c r="AP171" i="10"/>
  <c r="AY171" i="10" s="1"/>
  <c r="AP172" i="10"/>
  <c r="BA172" i="10" s="1"/>
  <c r="AP173" i="10"/>
  <c r="AP174" i="10"/>
  <c r="AY174" i="10" s="1"/>
  <c r="AP175" i="10"/>
  <c r="AP176" i="10"/>
  <c r="BA176" i="10" s="1"/>
  <c r="AP177" i="10"/>
  <c r="AY177" i="10" s="1"/>
  <c r="AP178" i="10"/>
  <c r="BC178" i="10" s="1"/>
  <c r="AP179" i="10"/>
  <c r="AP180" i="10"/>
  <c r="BA180" i="10" s="1"/>
  <c r="AP181" i="10"/>
  <c r="AP182" i="10"/>
  <c r="BA182" i="10" s="1"/>
  <c r="AP183" i="10"/>
  <c r="AP184" i="10"/>
  <c r="BA184" i="10" s="1"/>
  <c r="AP185" i="10"/>
  <c r="AP186" i="10"/>
  <c r="AY186" i="10" s="1"/>
  <c r="AP187" i="10"/>
  <c r="AP188" i="10"/>
  <c r="AY188" i="10" s="1"/>
  <c r="AP189" i="10"/>
  <c r="AP190" i="10"/>
  <c r="BC190" i="10" s="1"/>
  <c r="AP191" i="10"/>
  <c r="AP192" i="10"/>
  <c r="AY192" i="10" s="1"/>
  <c r="AP193" i="10"/>
  <c r="AP194" i="10"/>
  <c r="BC194" i="10" s="1"/>
  <c r="AP195" i="10"/>
  <c r="AY195" i="10" s="1"/>
  <c r="AP196" i="10"/>
  <c r="BA196" i="10" s="1"/>
  <c r="AP197" i="10"/>
  <c r="AP198" i="10"/>
  <c r="BA198" i="10" s="1"/>
  <c r="AP199" i="10"/>
  <c r="AP200" i="10"/>
  <c r="BA200" i="10" s="1"/>
  <c r="BH10" i="10"/>
  <c r="BH11" i="10"/>
  <c r="AL12" i="10" a="1"/>
  <c r="AL12" i="10" s="1"/>
  <c r="AL13" i="10" a="1"/>
  <c r="AL13" i="10" s="1"/>
  <c r="AL15" i="10" a="1"/>
  <c r="AL15" i="10" s="1"/>
  <c r="AL16" i="10" a="1"/>
  <c r="AL16" i="10" s="1"/>
  <c r="AL17" i="10" a="1"/>
  <c r="AL17" i="10" s="1"/>
  <c r="AL18" i="10" a="1"/>
  <c r="AL18" i="10" s="1"/>
  <c r="AL19" i="10" a="1"/>
  <c r="AL19" i="10" s="1"/>
  <c r="AL20" i="10" a="1"/>
  <c r="AL20" i="10" s="1"/>
  <c r="AL21" i="10" a="1"/>
  <c r="AL21" i="10" s="1"/>
  <c r="AL22" i="10" a="1"/>
  <c r="AL22" i="10" s="1"/>
  <c r="AL23" i="10" a="1"/>
  <c r="AL23" i="10" s="1"/>
  <c r="AL24" i="10" a="1"/>
  <c r="AL24" i="10" s="1"/>
  <c r="AL25" i="10" a="1"/>
  <c r="AL25" i="10" s="1"/>
  <c r="AL26" i="10" a="1"/>
  <c r="AL26" i="10" s="1"/>
  <c r="AL27" i="10" a="1"/>
  <c r="AL27" i="10" s="1"/>
  <c r="AL28" i="10" a="1"/>
  <c r="AL28" i="10" s="1"/>
  <c r="AL29" i="10" a="1"/>
  <c r="AL29" i="10" s="1"/>
  <c r="AL30" i="10" a="1"/>
  <c r="AL30" i="10" s="1"/>
  <c r="AL31" i="10" a="1"/>
  <c r="AL31" i="10" s="1"/>
  <c r="AL32" i="10" a="1"/>
  <c r="AL32" i="10" s="1"/>
  <c r="AL33" i="10" a="1"/>
  <c r="AL33" i="10" s="1"/>
  <c r="AL34" i="10" a="1"/>
  <c r="AL34" i="10" s="1"/>
  <c r="AL35" i="10" a="1"/>
  <c r="AL35" i="10" s="1"/>
  <c r="AL36" i="10" a="1"/>
  <c r="AL36" i="10" s="1"/>
  <c r="AL37" i="10" a="1"/>
  <c r="AL37" i="10" s="1"/>
  <c r="AL38" i="10" a="1"/>
  <c r="AL38" i="10" s="1"/>
  <c r="AL39" i="10" a="1"/>
  <c r="AL39" i="10" s="1"/>
  <c r="AL40" i="10" a="1"/>
  <c r="AL40" i="10" s="1"/>
  <c r="AL41" i="10" a="1"/>
  <c r="AL41" i="10" s="1"/>
  <c r="AL42" i="10" a="1"/>
  <c r="AL42" i="10" s="1"/>
  <c r="AL43" i="10" a="1"/>
  <c r="AL43" i="10" s="1"/>
  <c r="AL44" i="10" a="1"/>
  <c r="AL44" i="10" s="1"/>
  <c r="AL45" i="10" a="1"/>
  <c r="AL45" i="10" s="1"/>
  <c r="AL46" i="10" a="1"/>
  <c r="AL46" i="10" s="1"/>
  <c r="AL47" i="10" a="1"/>
  <c r="AL47" i="10" s="1"/>
  <c r="AL48" i="10" a="1"/>
  <c r="AL48" i="10" s="1"/>
  <c r="AL49" i="10" a="1"/>
  <c r="AL49" i="10" s="1"/>
  <c r="AL50" i="10" a="1"/>
  <c r="AL50" i="10" s="1"/>
  <c r="AL51" i="10" a="1"/>
  <c r="AL51" i="10" s="1"/>
  <c r="AL52" i="10" a="1"/>
  <c r="AL52" i="10" s="1"/>
  <c r="AL53" i="10" a="1"/>
  <c r="AL53" i="10" s="1"/>
  <c r="AL54" i="10" a="1"/>
  <c r="AL54" i="10" s="1"/>
  <c r="AL55" i="10" a="1"/>
  <c r="AL55" i="10" s="1"/>
  <c r="AL56" i="10" a="1"/>
  <c r="AL56" i="10" s="1"/>
  <c r="AL57" i="10" a="1"/>
  <c r="AL57" i="10" s="1"/>
  <c r="AL58" i="10" a="1"/>
  <c r="AL58" i="10" s="1"/>
  <c r="AL59" i="10" a="1"/>
  <c r="AL59" i="10" s="1"/>
  <c r="AL60" i="10" a="1"/>
  <c r="AL60" i="10" s="1"/>
  <c r="AL61" i="10" a="1"/>
  <c r="AL61" i="10" s="1"/>
  <c r="AL62" i="10" a="1"/>
  <c r="AL62" i="10" s="1"/>
  <c r="AL63" i="10" a="1"/>
  <c r="AL63" i="10" s="1"/>
  <c r="AL64" i="10" a="1"/>
  <c r="AL64" i="10" s="1"/>
  <c r="AL65" i="10" a="1"/>
  <c r="AL65" i="10" s="1"/>
  <c r="AL66" i="10" a="1"/>
  <c r="AL66" i="10" s="1"/>
  <c r="AL67" i="10" a="1"/>
  <c r="AL67" i="10" s="1"/>
  <c r="AL68" i="10" a="1"/>
  <c r="AL68" i="10" s="1"/>
  <c r="AL69" i="10" a="1"/>
  <c r="AL69" i="10" s="1"/>
  <c r="AL70" i="10" a="1"/>
  <c r="AL70" i="10" s="1"/>
  <c r="AL71" i="10" a="1"/>
  <c r="AL71" i="10" s="1"/>
  <c r="AL72" i="10" a="1"/>
  <c r="AL72" i="10" s="1"/>
  <c r="AL73" i="10" a="1"/>
  <c r="AL73" i="10" s="1"/>
  <c r="AL74" i="10" a="1"/>
  <c r="AL74" i="10" s="1"/>
  <c r="AL75" i="10" a="1"/>
  <c r="AL75" i="10" s="1"/>
  <c r="AL76" i="10" a="1"/>
  <c r="AL76" i="10" s="1"/>
  <c r="AL77" i="10" a="1"/>
  <c r="AL77" i="10" s="1"/>
  <c r="AL78" i="10" a="1"/>
  <c r="AL78" i="10" s="1"/>
  <c r="AL79" i="10" a="1"/>
  <c r="AL79" i="10" s="1"/>
  <c r="AL80" i="10" a="1"/>
  <c r="AL80" i="10" s="1"/>
  <c r="AL81" i="10" a="1"/>
  <c r="AL81" i="10" s="1"/>
  <c r="AL82" i="10" a="1"/>
  <c r="AL82" i="10" s="1"/>
  <c r="AL83" i="10" a="1"/>
  <c r="AL83" i="10" s="1"/>
  <c r="AL84" i="10" a="1"/>
  <c r="AL84" i="10" s="1"/>
  <c r="AL85" i="10" a="1"/>
  <c r="AL85" i="10" s="1"/>
  <c r="AL86" i="10" a="1"/>
  <c r="AL86" i="10" s="1"/>
  <c r="AL87" i="10" a="1"/>
  <c r="AL87" i="10" s="1"/>
  <c r="AL88" i="10" a="1"/>
  <c r="AL88" i="10" s="1"/>
  <c r="AL89" i="10" a="1"/>
  <c r="AL89" i="10" s="1"/>
  <c r="AL90" i="10" a="1"/>
  <c r="AL90" i="10" s="1"/>
  <c r="AL91" i="10" a="1"/>
  <c r="AL91" i="10" s="1"/>
  <c r="AL92" i="10" a="1"/>
  <c r="AL92" i="10" s="1"/>
  <c r="AL93" i="10" a="1"/>
  <c r="AL93" i="10" s="1"/>
  <c r="AL94" i="10" a="1"/>
  <c r="AL94" i="10" s="1"/>
  <c r="AL95" i="10" a="1"/>
  <c r="AL95" i="10" s="1"/>
  <c r="AL96" i="10" a="1"/>
  <c r="AL96" i="10" s="1"/>
  <c r="AL97" i="10" a="1"/>
  <c r="AL97" i="10" s="1"/>
  <c r="AL98" i="10" a="1"/>
  <c r="AL98" i="10" s="1"/>
  <c r="AL99" i="10" a="1"/>
  <c r="AL99" i="10" s="1"/>
  <c r="AL100" i="10" a="1"/>
  <c r="AL100" i="10" s="1"/>
  <c r="AL101" i="10" a="1"/>
  <c r="AL101" i="10" s="1"/>
  <c r="AL102" i="10" a="1"/>
  <c r="AL102" i="10" s="1"/>
  <c r="AL103" i="10" a="1"/>
  <c r="AL103" i="10" s="1"/>
  <c r="AL104" i="10" a="1"/>
  <c r="AL104" i="10" s="1"/>
  <c r="AL105" i="10" a="1"/>
  <c r="AL105" i="10" s="1"/>
  <c r="AL106" i="10" a="1"/>
  <c r="AL106" i="10" s="1"/>
  <c r="AL107" i="10" a="1"/>
  <c r="AL107" i="10" s="1"/>
  <c r="AL108" i="10" a="1"/>
  <c r="AL108" i="10" s="1"/>
  <c r="AL109" i="10" a="1"/>
  <c r="AL109" i="10" s="1"/>
  <c r="AL110" i="10" a="1"/>
  <c r="AL110" i="10" s="1"/>
  <c r="AL111" i="10" a="1"/>
  <c r="AL111" i="10" s="1"/>
  <c r="AL112" i="10" a="1"/>
  <c r="AL112" i="10" s="1"/>
  <c r="AL113" i="10" a="1"/>
  <c r="AL113" i="10" s="1"/>
  <c r="AL114" i="10" a="1"/>
  <c r="AL114" i="10" s="1"/>
  <c r="AL115" i="10" a="1"/>
  <c r="AL115" i="10" s="1"/>
  <c r="AL116" i="10" a="1"/>
  <c r="AL116" i="10" s="1"/>
  <c r="AL117" i="10" a="1"/>
  <c r="AL117" i="10" s="1"/>
  <c r="AL118" i="10" a="1"/>
  <c r="AL118" i="10" s="1"/>
  <c r="AL119" i="10" a="1"/>
  <c r="AL119" i="10" s="1"/>
  <c r="AL120" i="10" a="1"/>
  <c r="AL120" i="10" s="1"/>
  <c r="AL121" i="10" a="1"/>
  <c r="AL121" i="10" s="1"/>
  <c r="AL122" i="10" a="1"/>
  <c r="AL122" i="10" s="1"/>
  <c r="AL123" i="10" a="1"/>
  <c r="AL123" i="10" s="1"/>
  <c r="AL124" i="10" a="1"/>
  <c r="AL124" i="10" s="1"/>
  <c r="AL125" i="10" a="1"/>
  <c r="AL125" i="10" s="1"/>
  <c r="AL126" i="10" a="1"/>
  <c r="AL126" i="10" s="1"/>
  <c r="AL127" i="10" a="1"/>
  <c r="AL127" i="10" s="1"/>
  <c r="AL128" i="10" a="1"/>
  <c r="AL128" i="10" s="1"/>
  <c r="AL129" i="10" a="1"/>
  <c r="AL129" i="10" s="1"/>
  <c r="AL130" i="10" a="1"/>
  <c r="AL130" i="10" s="1"/>
  <c r="AL131" i="10" a="1"/>
  <c r="AL131" i="10" s="1"/>
  <c r="AL132" i="10" a="1"/>
  <c r="AL132" i="10" s="1"/>
  <c r="AL133" i="10" a="1"/>
  <c r="AL133" i="10" s="1"/>
  <c r="AL134" i="10" a="1"/>
  <c r="AL134" i="10" s="1"/>
  <c r="AL135" i="10" a="1"/>
  <c r="AL135" i="10" s="1"/>
  <c r="AL136" i="10" a="1"/>
  <c r="AL136" i="10" s="1"/>
  <c r="AL137" i="10" a="1"/>
  <c r="AL137" i="10" s="1"/>
  <c r="AL138" i="10" a="1"/>
  <c r="AL138" i="10" s="1"/>
  <c r="AL139" i="10" a="1"/>
  <c r="AL139" i="10" s="1"/>
  <c r="AL140" i="10" a="1"/>
  <c r="AL140" i="10" s="1"/>
  <c r="AL141" i="10" a="1"/>
  <c r="AL141" i="10" s="1"/>
  <c r="AL142" i="10" a="1"/>
  <c r="AL142" i="10" s="1"/>
  <c r="AL143" i="10" a="1"/>
  <c r="AL143" i="10" s="1"/>
  <c r="AL144" i="10" a="1"/>
  <c r="AL144" i="10" s="1"/>
  <c r="AL145" i="10" a="1"/>
  <c r="AL145" i="10" s="1"/>
  <c r="AL146" i="10" a="1"/>
  <c r="AL146" i="10" s="1"/>
  <c r="AL147" i="10" a="1"/>
  <c r="AL147" i="10" s="1"/>
  <c r="AL148" i="10" a="1"/>
  <c r="AL148" i="10" s="1"/>
  <c r="AL149" i="10" a="1"/>
  <c r="AL149" i="10" s="1"/>
  <c r="AL150" i="10" a="1"/>
  <c r="AL150" i="10" s="1"/>
  <c r="AL151" i="10" a="1"/>
  <c r="AL151" i="10" s="1"/>
  <c r="AL152" i="10" a="1"/>
  <c r="AL152" i="10" s="1"/>
  <c r="AL153" i="10" a="1"/>
  <c r="AL153" i="10" s="1"/>
  <c r="AL154" i="10" a="1"/>
  <c r="AL154" i="10" s="1"/>
  <c r="AL155" i="10" a="1"/>
  <c r="AL155" i="10" s="1"/>
  <c r="AL156" i="10" a="1"/>
  <c r="AL156" i="10" s="1"/>
  <c r="AL157" i="10" a="1"/>
  <c r="AL157" i="10" s="1"/>
  <c r="AL158" i="10" a="1"/>
  <c r="AL158" i="10" s="1"/>
  <c r="AL159" i="10" a="1"/>
  <c r="AL159" i="10" s="1"/>
  <c r="AL160" i="10" a="1"/>
  <c r="AL160" i="10" s="1"/>
  <c r="AL161" i="10" a="1"/>
  <c r="AL161" i="10" s="1"/>
  <c r="AL162" i="10" a="1"/>
  <c r="AL162" i="10" s="1"/>
  <c r="AL163" i="10" a="1"/>
  <c r="AL163" i="10" s="1"/>
  <c r="AL164" i="10" a="1"/>
  <c r="AL164" i="10" s="1"/>
  <c r="AL165" i="10" a="1"/>
  <c r="AL165" i="10" s="1"/>
  <c r="AL166" i="10" a="1"/>
  <c r="AL166" i="10" s="1"/>
  <c r="AL167" i="10" a="1"/>
  <c r="AL167" i="10" s="1"/>
  <c r="AL168" i="10" a="1"/>
  <c r="AL168" i="10" s="1"/>
  <c r="AL169" i="10" a="1"/>
  <c r="AL169" i="10" s="1"/>
  <c r="AL170" i="10" a="1"/>
  <c r="AL170" i="10" s="1"/>
  <c r="AL171" i="10" a="1"/>
  <c r="AL171" i="10" s="1"/>
  <c r="AL172" i="10" a="1"/>
  <c r="AL172" i="10" s="1"/>
  <c r="AL173" i="10" a="1"/>
  <c r="AL173" i="10" s="1"/>
  <c r="AL174" i="10" a="1"/>
  <c r="AL174" i="10" s="1"/>
  <c r="AL175" i="10" a="1"/>
  <c r="AL175" i="10" s="1"/>
  <c r="AL176" i="10" a="1"/>
  <c r="AL176" i="10" s="1"/>
  <c r="AL177" i="10" a="1"/>
  <c r="AL177" i="10" s="1"/>
  <c r="AL178" i="10" a="1"/>
  <c r="AL178" i="10" s="1"/>
  <c r="AL179" i="10" a="1"/>
  <c r="AL179" i="10" s="1"/>
  <c r="AL180" i="10" a="1"/>
  <c r="AL180" i="10" s="1"/>
  <c r="AL181" i="10" a="1"/>
  <c r="AL181" i="10" s="1"/>
  <c r="AL182" i="10" a="1"/>
  <c r="AL182" i="10" s="1"/>
  <c r="AL183" i="10" a="1"/>
  <c r="AL183" i="10" s="1"/>
  <c r="AL184" i="10" a="1"/>
  <c r="AL184" i="10" s="1"/>
  <c r="AL185" i="10" a="1"/>
  <c r="AL185" i="10" s="1"/>
  <c r="AL186" i="10" a="1"/>
  <c r="AL186" i="10" s="1"/>
  <c r="AL187" i="10" a="1"/>
  <c r="AL187" i="10" s="1"/>
  <c r="AL188" i="10" a="1"/>
  <c r="AL188" i="10" s="1"/>
  <c r="AL189" i="10" a="1"/>
  <c r="AL189" i="10" s="1"/>
  <c r="AL190" i="10" a="1"/>
  <c r="AL190" i="10" s="1"/>
  <c r="AL191" i="10" a="1"/>
  <c r="AL191" i="10" s="1"/>
  <c r="AL192" i="10" a="1"/>
  <c r="AL192" i="10" s="1"/>
  <c r="AL193" i="10" a="1"/>
  <c r="AL193" i="10" s="1"/>
  <c r="AL194" i="10" a="1"/>
  <c r="AL194" i="10" s="1"/>
  <c r="AL195" i="10" a="1"/>
  <c r="AL195" i="10" s="1"/>
  <c r="AL196" i="10" a="1"/>
  <c r="AL196" i="10" s="1"/>
  <c r="AL197" i="10" a="1"/>
  <c r="AL197" i="10" s="1"/>
  <c r="AL198" i="10" a="1"/>
  <c r="AL198" i="10" s="1"/>
  <c r="AL199" i="10" a="1"/>
  <c r="AL199" i="10" s="1"/>
  <c r="AL200" i="10" a="1"/>
  <c r="AL200" i="10" s="1"/>
  <c r="W13" i="10"/>
  <c r="Y13" i="10"/>
  <c r="AE13" i="10" s="1"/>
  <c r="AA13" i="10"/>
  <c r="AC13" i="10"/>
  <c r="AF13" i="10"/>
  <c r="W14" i="10"/>
  <c r="Y14" i="10"/>
  <c r="AA14" i="10"/>
  <c r="AC14" i="10"/>
  <c r="AF14" i="10"/>
  <c r="W15" i="10"/>
  <c r="Y15" i="10"/>
  <c r="AA15" i="10"/>
  <c r="AC15" i="10"/>
  <c r="AF15" i="10"/>
  <c r="AI15" i="10" s="1" a="1"/>
  <c r="AI15" i="10" s="1"/>
  <c r="W16" i="10"/>
  <c r="AG16" i="10" s="1"/>
  <c r="AK16" i="10" s="1" a="1"/>
  <c r="AK16" i="10" s="1"/>
  <c r="Y16" i="10"/>
  <c r="AA16" i="10"/>
  <c r="AC16" i="10"/>
  <c r="AF16" i="10"/>
  <c r="AI16" i="10" s="1" a="1"/>
  <c r="AI16" i="10" s="1"/>
  <c r="AM16" i="10" s="1" a="1"/>
  <c r="AM16" i="10" s="1"/>
  <c r="W17" i="10"/>
  <c r="Y17" i="10"/>
  <c r="AA17" i="10"/>
  <c r="AC17" i="10"/>
  <c r="AF17" i="10"/>
  <c r="AI17" i="10" s="1" a="1"/>
  <c r="AI17" i="10" s="1"/>
  <c r="W18" i="10"/>
  <c r="Y18" i="10"/>
  <c r="AE18" i="10" s="1"/>
  <c r="AA18" i="10"/>
  <c r="AC18" i="10"/>
  <c r="AF18" i="10"/>
  <c r="AI18" i="10" s="1" a="1"/>
  <c r="AI18" i="10" s="1"/>
  <c r="W19" i="10"/>
  <c r="Y19" i="10"/>
  <c r="AE19" i="10" s="1"/>
  <c r="AA19" i="10"/>
  <c r="AC19" i="10"/>
  <c r="AF19" i="10"/>
  <c r="W20" i="10"/>
  <c r="AG20" i="10" s="1"/>
  <c r="AK20" i="10" s="1" a="1"/>
  <c r="AK20" i="10" s="1"/>
  <c r="Y20" i="10"/>
  <c r="AA20" i="10"/>
  <c r="AC20" i="10"/>
  <c r="AF20" i="10"/>
  <c r="AI20" i="10" s="1" a="1"/>
  <c r="AI20" i="10" s="1"/>
  <c r="AM20" i="10" s="1" a="1"/>
  <c r="AM20" i="10" s="1"/>
  <c r="W21" i="10"/>
  <c r="Y21" i="10"/>
  <c r="AE21" i="10" s="1"/>
  <c r="AA21" i="10"/>
  <c r="AC21" i="10"/>
  <c r="AF21" i="10"/>
  <c r="AI21" i="10" s="1" a="1"/>
  <c r="AI21" i="10" s="1"/>
  <c r="W22" i="10"/>
  <c r="Y22" i="10"/>
  <c r="AA22" i="10"/>
  <c r="AC22" i="10"/>
  <c r="AF22" i="10"/>
  <c r="W23" i="10"/>
  <c r="Y23" i="10"/>
  <c r="AA23" i="10"/>
  <c r="AC23" i="10"/>
  <c r="AF23" i="10"/>
  <c r="AI23" i="10" s="1" a="1"/>
  <c r="AI23" i="10" s="1"/>
  <c r="W24" i="10"/>
  <c r="AG24" i="10" s="1"/>
  <c r="AK24" i="10" s="1" a="1"/>
  <c r="AK24" i="10" s="1"/>
  <c r="Y24" i="10"/>
  <c r="AA24" i="10"/>
  <c r="AC24" i="10"/>
  <c r="AF24" i="10"/>
  <c r="AI24" i="10" s="1" a="1"/>
  <c r="AI24" i="10" s="1"/>
  <c r="AM24" i="10" s="1" a="1"/>
  <c r="AM24" i="10" s="1"/>
  <c r="W25" i="10"/>
  <c r="Y25" i="10"/>
  <c r="AA25" i="10"/>
  <c r="AC25" i="10"/>
  <c r="AF25" i="10"/>
  <c r="AI25" i="10" s="1" a="1"/>
  <c r="AI25" i="10" s="1"/>
  <c r="AM25" i="10" s="1" a="1"/>
  <c r="AM25" i="10" s="1"/>
  <c r="W26" i="10"/>
  <c r="Y26" i="10"/>
  <c r="AE26" i="10" s="1"/>
  <c r="AA26" i="10"/>
  <c r="AC26" i="10"/>
  <c r="AF26" i="10"/>
  <c r="W27" i="10"/>
  <c r="Y27" i="10"/>
  <c r="AE27" i="10" s="1"/>
  <c r="AA27" i="10"/>
  <c r="AC27" i="10"/>
  <c r="AF27" i="10"/>
  <c r="AI27" i="10" s="1" a="1"/>
  <c r="AI27" i="10" s="1"/>
  <c r="AM27" i="10" s="1" a="1"/>
  <c r="AM27" i="10" s="1"/>
  <c r="W28" i="10"/>
  <c r="Y28" i="10"/>
  <c r="AA28" i="10"/>
  <c r="AC28" i="10"/>
  <c r="AF28" i="10"/>
  <c r="AI28" i="10" s="1" a="1"/>
  <c r="AI28" i="10" s="1"/>
  <c r="AM28" i="10" s="1" a="1"/>
  <c r="AM28" i="10" s="1"/>
  <c r="W29" i="10"/>
  <c r="Y29" i="10"/>
  <c r="AE29" i="10" s="1"/>
  <c r="AA29" i="10"/>
  <c r="AC29" i="10"/>
  <c r="AF29" i="10"/>
  <c r="AI29" i="10" s="1" a="1"/>
  <c r="AI29" i="10" s="1"/>
  <c r="W30" i="10"/>
  <c r="Y30" i="10"/>
  <c r="AA30" i="10"/>
  <c r="AC30" i="10"/>
  <c r="AF30" i="10"/>
  <c r="AI30" i="10" s="1" a="1"/>
  <c r="AI30" i="10" s="1"/>
  <c r="W31" i="10"/>
  <c r="Y31" i="10"/>
  <c r="AA31" i="10"/>
  <c r="AC31" i="10"/>
  <c r="AF31" i="10"/>
  <c r="AI31" i="10" s="1" a="1"/>
  <c r="AI31" i="10" s="1"/>
  <c r="W32" i="10"/>
  <c r="Y32" i="10"/>
  <c r="AA32" i="10"/>
  <c r="AC32" i="10"/>
  <c r="AF32" i="10"/>
  <c r="AI32" i="10" s="1" a="1"/>
  <c r="AI32" i="10" s="1"/>
  <c r="AM32" i="10" s="1" a="1"/>
  <c r="AM32" i="10" s="1"/>
  <c r="W33" i="10"/>
  <c r="Y33" i="10"/>
  <c r="AA33" i="10"/>
  <c r="AC33" i="10"/>
  <c r="AF33" i="10"/>
  <c r="AI33" i="10" s="1" a="1"/>
  <c r="AI33" i="10" s="1"/>
  <c r="AM33" i="10" s="1" a="1"/>
  <c r="AM33" i="10" s="1"/>
  <c r="W34" i="10"/>
  <c r="Y34" i="10"/>
  <c r="AE34" i="10" s="1"/>
  <c r="AA34" i="10"/>
  <c r="AC34" i="10"/>
  <c r="AF34" i="10"/>
  <c r="AI34" i="10" s="1" a="1"/>
  <c r="AI34" i="10" s="1"/>
  <c r="W35" i="10"/>
  <c r="Y35" i="10"/>
  <c r="AE35" i="10" s="1"/>
  <c r="AA35" i="10"/>
  <c r="AC35" i="10"/>
  <c r="AF35" i="10"/>
  <c r="AI35" i="10" s="1" a="1"/>
  <c r="AI35" i="10" s="1"/>
  <c r="AM35" i="10" s="1" a="1"/>
  <c r="AM35" i="10" s="1"/>
  <c r="W36" i="10"/>
  <c r="Y36" i="10"/>
  <c r="AA36" i="10"/>
  <c r="AC36" i="10"/>
  <c r="AF36" i="10"/>
  <c r="W37" i="10"/>
  <c r="AG37" i="10" s="1"/>
  <c r="AK37" i="10" s="1" a="1"/>
  <c r="AK37" i="10" s="1"/>
  <c r="Y37" i="10"/>
  <c r="AE37" i="10" s="1"/>
  <c r="AA37" i="10"/>
  <c r="AC37" i="10"/>
  <c r="AF37" i="10"/>
  <c r="AI37" i="10" s="1" a="1"/>
  <c r="AI37" i="10" s="1"/>
  <c r="W38" i="10"/>
  <c r="Y38" i="10"/>
  <c r="AA38" i="10"/>
  <c r="AC38" i="10"/>
  <c r="AF38" i="10"/>
  <c r="AI38" i="10" s="1" a="1"/>
  <c r="AI38" i="10" s="1"/>
  <c r="W39" i="10"/>
  <c r="Y39" i="10"/>
  <c r="AA39" i="10"/>
  <c r="AC39" i="10"/>
  <c r="AF39" i="10"/>
  <c r="AI39" i="10" s="1" a="1"/>
  <c r="AI39" i="10" s="1"/>
  <c r="W40" i="10"/>
  <c r="Y40" i="10"/>
  <c r="AA40" i="10"/>
  <c r="AC40" i="10"/>
  <c r="AF40" i="10"/>
  <c r="AI40" i="10" s="1" a="1"/>
  <c r="AI40" i="10" s="1"/>
  <c r="AM40" i="10" s="1" a="1"/>
  <c r="AM40" i="10" s="1"/>
  <c r="W41" i="10"/>
  <c r="Y41" i="10"/>
  <c r="AA41" i="10"/>
  <c r="AC41" i="10"/>
  <c r="AF41" i="10"/>
  <c r="W42" i="10"/>
  <c r="Y42" i="10"/>
  <c r="AE42" i="10" s="1"/>
  <c r="AA42" i="10"/>
  <c r="AC42" i="10"/>
  <c r="AF42" i="10"/>
  <c r="AI42" i="10" s="1" a="1"/>
  <c r="AI42" i="10" s="1"/>
  <c r="W43" i="10"/>
  <c r="Y43" i="10"/>
  <c r="AE43" i="10" s="1"/>
  <c r="AA43" i="10"/>
  <c r="AC43" i="10"/>
  <c r="AF43" i="10"/>
  <c r="AI43" i="10" s="1" a="1"/>
  <c r="AI43" i="10" s="1"/>
  <c r="AM43" i="10" s="1" a="1"/>
  <c r="AM43" i="10" s="1"/>
  <c r="W44" i="10"/>
  <c r="AG44" i="10" s="1"/>
  <c r="AK44" i="10" s="1" a="1"/>
  <c r="AK44" i="10" s="1"/>
  <c r="Y44" i="10"/>
  <c r="AA44" i="10"/>
  <c r="AC44" i="10"/>
  <c r="AF44" i="10"/>
  <c r="AI44" i="10" s="1" a="1"/>
  <c r="AI44" i="10" s="1"/>
  <c r="W45" i="10"/>
  <c r="AG45" i="10" s="1"/>
  <c r="AK45" i="10" s="1" a="1"/>
  <c r="AK45" i="10" s="1"/>
  <c r="Y45" i="10"/>
  <c r="AE45" i="10" s="1"/>
  <c r="AA45" i="10"/>
  <c r="AC45" i="10"/>
  <c r="AF45" i="10"/>
  <c r="AI45" i="10" s="1" a="1"/>
  <c r="AI45" i="10" s="1"/>
  <c r="W46" i="10"/>
  <c r="Y46" i="10"/>
  <c r="AA46" i="10"/>
  <c r="AC46" i="10"/>
  <c r="AF46" i="10"/>
  <c r="AI46" i="10" s="1" a="1"/>
  <c r="AI46" i="10" s="1"/>
  <c r="W47" i="10"/>
  <c r="Y47" i="10"/>
  <c r="AA47" i="10"/>
  <c r="AC47" i="10"/>
  <c r="AF47" i="10"/>
  <c r="W48" i="10"/>
  <c r="Y48" i="10"/>
  <c r="AA48" i="10"/>
  <c r="AC48" i="10"/>
  <c r="AF48" i="10"/>
  <c r="W49" i="10"/>
  <c r="Y49" i="10"/>
  <c r="AA49" i="10"/>
  <c r="AC49" i="10"/>
  <c r="AF49" i="10"/>
  <c r="AI49" i="10" s="1" a="1"/>
  <c r="AI49" i="10" s="1"/>
  <c r="W50" i="10"/>
  <c r="Y50" i="10"/>
  <c r="AE50" i="10" s="1"/>
  <c r="AA50" i="10"/>
  <c r="AC50" i="10"/>
  <c r="AF50" i="10"/>
  <c r="AI50" i="10" s="1" a="1"/>
  <c r="AI50" i="10" s="1"/>
  <c r="W51" i="10"/>
  <c r="Y51" i="10"/>
  <c r="AE51" i="10" s="1"/>
  <c r="AA51" i="10"/>
  <c r="AC51" i="10"/>
  <c r="AF51" i="10"/>
  <c r="AI51" i="10" s="1" a="1"/>
  <c r="AI51" i="10" s="1"/>
  <c r="W52" i="10"/>
  <c r="Y52" i="10"/>
  <c r="AA52" i="10"/>
  <c r="AC52" i="10"/>
  <c r="AF52" i="10"/>
  <c r="AI52" i="10" s="1" a="1"/>
  <c r="AI52" i="10" s="1"/>
  <c r="AM52" i="10" s="1" a="1"/>
  <c r="AM52" i="10" s="1"/>
  <c r="W53" i="10"/>
  <c r="Y53" i="10"/>
  <c r="AE53" i="10" s="1"/>
  <c r="AA53" i="10"/>
  <c r="AC53" i="10"/>
  <c r="AF53" i="10"/>
  <c r="W54" i="10"/>
  <c r="Y54" i="10"/>
  <c r="AA54" i="10"/>
  <c r="AC54" i="10"/>
  <c r="AF54" i="10"/>
  <c r="AI54" i="10" s="1" a="1"/>
  <c r="AI54" i="10" s="1"/>
  <c r="AM54" i="10" s="1" a="1"/>
  <c r="AM54" i="10" s="1"/>
  <c r="W55" i="10"/>
  <c r="Y55" i="10"/>
  <c r="AA55" i="10"/>
  <c r="AC55" i="10"/>
  <c r="AF55" i="10"/>
  <c r="AI55" i="10" s="1" a="1"/>
  <c r="AI55" i="10" s="1"/>
  <c r="AM55" i="10" s="1" a="1"/>
  <c r="AM55" i="10" s="1"/>
  <c r="W56" i="10"/>
  <c r="Y56" i="10"/>
  <c r="AA56" i="10"/>
  <c r="AC56" i="10"/>
  <c r="AF56" i="10"/>
  <c r="AI56" i="10" s="1" a="1"/>
  <c r="AI56" i="10" s="1"/>
  <c r="W57" i="10"/>
  <c r="Y57" i="10"/>
  <c r="AA57" i="10"/>
  <c r="AC57" i="10"/>
  <c r="AF57" i="10"/>
  <c r="W58" i="10"/>
  <c r="Y58" i="10"/>
  <c r="AE58" i="10" s="1"/>
  <c r="AA58" i="10"/>
  <c r="AC58" i="10"/>
  <c r="AF58" i="10"/>
  <c r="AI58" i="10" s="1" a="1"/>
  <c r="AI58" i="10" s="1"/>
  <c r="AM58" i="10" s="1" a="1"/>
  <c r="AM58" i="10" s="1"/>
  <c r="W59" i="10"/>
  <c r="Y59" i="10"/>
  <c r="AE59" i="10" s="1"/>
  <c r="AA59" i="10"/>
  <c r="AC59" i="10"/>
  <c r="AF59" i="10"/>
  <c r="AI59" i="10" s="1" a="1"/>
  <c r="AI59" i="10" s="1"/>
  <c r="W60" i="10"/>
  <c r="Y60" i="10"/>
  <c r="AA60" i="10"/>
  <c r="AC60" i="10"/>
  <c r="AF60" i="10"/>
  <c r="AI60" i="10" s="1" a="1"/>
  <c r="AI60" i="10" s="1"/>
  <c r="AM60" i="10" s="1" a="1"/>
  <c r="AM60" i="10" s="1"/>
  <c r="W61" i="10"/>
  <c r="Y61" i="10"/>
  <c r="AE61" i="10" s="1"/>
  <c r="AA61" i="10"/>
  <c r="AC61" i="10"/>
  <c r="AF61" i="10"/>
  <c r="AI61" i="10" s="1" a="1"/>
  <c r="AI61" i="10" s="1"/>
  <c r="W62" i="10"/>
  <c r="Y62" i="10"/>
  <c r="AA62" i="10"/>
  <c r="AC62" i="10"/>
  <c r="AF62" i="10"/>
  <c r="AI62" i="10" s="1" a="1"/>
  <c r="AI62" i="10" s="1"/>
  <c r="AM62" i="10" s="1" a="1"/>
  <c r="AM62" i="10" s="1"/>
  <c r="W63" i="10"/>
  <c r="AG63" i="10" s="1"/>
  <c r="AK63" i="10" s="1" a="1"/>
  <c r="AK63" i="10" s="1"/>
  <c r="Y63" i="10"/>
  <c r="AA63" i="10"/>
  <c r="AC63" i="10"/>
  <c r="AF63" i="10"/>
  <c r="AI63" i="10" s="1" a="1"/>
  <c r="AI63" i="10" s="1"/>
  <c r="AM63" i="10" s="1" a="1"/>
  <c r="AM63" i="10" s="1"/>
  <c r="W64" i="10"/>
  <c r="Y64" i="10"/>
  <c r="AA64" i="10"/>
  <c r="AC64" i="10"/>
  <c r="AF64" i="10"/>
  <c r="AI64" i="10" s="1" a="1"/>
  <c r="AI64" i="10" s="1"/>
  <c r="W65" i="10"/>
  <c r="Y65" i="10"/>
  <c r="AA65" i="10"/>
  <c r="AC65" i="10"/>
  <c r="AF65" i="10"/>
  <c r="AI65" i="10" s="1" a="1"/>
  <c r="AI65" i="10" s="1"/>
  <c r="W66" i="10"/>
  <c r="Y66" i="10"/>
  <c r="AE66" i="10" s="1"/>
  <c r="AA66" i="10"/>
  <c r="AC66" i="10"/>
  <c r="AF66" i="10"/>
  <c r="AI66" i="10" s="1" a="1"/>
  <c r="AI66" i="10" s="1"/>
  <c r="W67" i="10"/>
  <c r="Y67" i="10"/>
  <c r="AE67" i="10" s="1"/>
  <c r="AA67" i="10"/>
  <c r="AC67" i="10"/>
  <c r="AF67" i="10"/>
  <c r="AI67" i="10" s="1" a="1"/>
  <c r="AI67" i="10" s="1"/>
  <c r="W68" i="10"/>
  <c r="Y68" i="10"/>
  <c r="AA68" i="10"/>
  <c r="AC68" i="10"/>
  <c r="AF68" i="10"/>
  <c r="AI68" i="10" s="1" a="1"/>
  <c r="AI68" i="10" s="1"/>
  <c r="AM68" i="10" s="1" a="1"/>
  <c r="AM68" i="10" s="1"/>
  <c r="W69" i="10"/>
  <c r="Y69" i="10"/>
  <c r="AE69" i="10" s="1"/>
  <c r="AA69" i="10"/>
  <c r="AC69" i="10"/>
  <c r="AF69" i="10"/>
  <c r="W70" i="10"/>
  <c r="Y70" i="10"/>
  <c r="AA70" i="10"/>
  <c r="AC70" i="10"/>
  <c r="AF70" i="10"/>
  <c r="AI70" i="10" s="1" a="1"/>
  <c r="AI70" i="10" s="1"/>
  <c r="AM70" i="10" s="1" a="1"/>
  <c r="AM70" i="10" s="1"/>
  <c r="W71" i="10"/>
  <c r="Y71" i="10"/>
  <c r="AA71" i="10"/>
  <c r="AC71" i="10"/>
  <c r="AF71" i="10"/>
  <c r="AI71" i="10" s="1" a="1"/>
  <c r="AI71" i="10" s="1"/>
  <c r="W72" i="10"/>
  <c r="Y72" i="10"/>
  <c r="AA72" i="10"/>
  <c r="AC72" i="10"/>
  <c r="AF72" i="10"/>
  <c r="AI72" i="10" s="1" a="1"/>
  <c r="AI72" i="10" s="1"/>
  <c r="W73" i="10"/>
  <c r="Y73" i="10"/>
  <c r="AA73" i="10"/>
  <c r="AC73" i="10"/>
  <c r="AF73" i="10"/>
  <c r="W74" i="10"/>
  <c r="Y74" i="10"/>
  <c r="AE74" i="10" s="1"/>
  <c r="AA74" i="10"/>
  <c r="AC74" i="10"/>
  <c r="AF74" i="10"/>
  <c r="W75" i="10"/>
  <c r="Y75" i="10"/>
  <c r="AE75" i="10" s="1"/>
  <c r="AA75" i="10"/>
  <c r="AC75" i="10"/>
  <c r="AF75" i="10"/>
  <c r="AI75" i="10" s="1" a="1"/>
  <c r="AI75" i="10" s="1"/>
  <c r="W76" i="10"/>
  <c r="Y76" i="10"/>
  <c r="AA76" i="10"/>
  <c r="AC76" i="10"/>
  <c r="AF76" i="10"/>
  <c r="AI76" i="10" s="1" a="1"/>
  <c r="AI76" i="10" s="1"/>
  <c r="AM76" i="10" s="1" a="1"/>
  <c r="AM76" i="10" s="1"/>
  <c r="W77" i="10"/>
  <c r="Y77" i="10"/>
  <c r="AE77" i="10" s="1"/>
  <c r="AA77" i="10"/>
  <c r="AC77" i="10"/>
  <c r="AF77" i="10"/>
  <c r="AI77" i="10" s="1" a="1"/>
  <c r="AI77" i="10" s="1"/>
  <c r="W78" i="10"/>
  <c r="Y78" i="10"/>
  <c r="AA78" i="10"/>
  <c r="AC78" i="10"/>
  <c r="AF78" i="10"/>
  <c r="W79" i="10"/>
  <c r="Y79" i="10"/>
  <c r="AA79" i="10"/>
  <c r="AC79" i="10"/>
  <c r="AF79" i="10"/>
  <c r="AI79" i="10" s="1" a="1"/>
  <c r="AI79" i="10" s="1"/>
  <c r="W80" i="10"/>
  <c r="Y80" i="10"/>
  <c r="AA80" i="10"/>
  <c r="AC80" i="10"/>
  <c r="AF80" i="10"/>
  <c r="AI80" i="10" s="1" a="1"/>
  <c r="AI80" i="10" s="1"/>
  <c r="W81" i="10"/>
  <c r="Y81" i="10"/>
  <c r="AA81" i="10"/>
  <c r="AC81" i="10"/>
  <c r="AF81" i="10"/>
  <c r="AI81" i="10" s="1" a="1"/>
  <c r="AI81" i="10" s="1"/>
  <c r="W82" i="10"/>
  <c r="Y82" i="10"/>
  <c r="AE82" i="10" s="1"/>
  <c r="AA82" i="10"/>
  <c r="AC82" i="10"/>
  <c r="AF82" i="10"/>
  <c r="AI82" i="10" s="1" a="1"/>
  <c r="AI82" i="10" s="1"/>
  <c r="AM82" i="10" s="1" a="1"/>
  <c r="AM82" i="10" s="1"/>
  <c r="W83" i="10"/>
  <c r="Y83" i="10"/>
  <c r="AE83" i="10" s="1"/>
  <c r="AA83" i="10"/>
  <c r="AC83" i="10"/>
  <c r="AF83" i="10"/>
  <c r="AI83" i="10" s="1" a="1"/>
  <c r="AI83" i="10" s="1"/>
  <c r="W84" i="10"/>
  <c r="Y84" i="10"/>
  <c r="AA84" i="10"/>
  <c r="AC84" i="10"/>
  <c r="AF84" i="10"/>
  <c r="W85" i="10"/>
  <c r="Y85" i="10"/>
  <c r="AE85" i="10" s="1"/>
  <c r="AA85" i="10"/>
  <c r="AC85" i="10"/>
  <c r="AF85" i="10"/>
  <c r="W86" i="10"/>
  <c r="Y86" i="10"/>
  <c r="AA86" i="10"/>
  <c r="AC86" i="10"/>
  <c r="AF86" i="10"/>
  <c r="AI86" i="10" s="1" a="1"/>
  <c r="AI86" i="10" s="1"/>
  <c r="AM86" i="10" s="1" a="1"/>
  <c r="AM86" i="10" s="1"/>
  <c r="W87" i="10"/>
  <c r="Y87" i="10"/>
  <c r="AA87" i="10"/>
  <c r="AC87" i="10"/>
  <c r="AF87" i="10"/>
  <c r="AI87" i="10" s="1" a="1"/>
  <c r="AI87" i="10" s="1"/>
  <c r="W88" i="10"/>
  <c r="Y88" i="10"/>
  <c r="AA88" i="10"/>
  <c r="AC88" i="10"/>
  <c r="AF88" i="10"/>
  <c r="AI88" i="10" s="1" a="1"/>
  <c r="AI88" i="10" s="1"/>
  <c r="W89" i="10"/>
  <c r="Y89" i="10"/>
  <c r="AA89" i="10"/>
  <c r="AC89" i="10"/>
  <c r="AF89" i="10"/>
  <c r="AI89" i="10" s="1" a="1"/>
  <c r="AI89" i="10" s="1"/>
  <c r="W90" i="10"/>
  <c r="Y90" i="10"/>
  <c r="AE90" i="10" s="1"/>
  <c r="AA90" i="10"/>
  <c r="AC90" i="10"/>
  <c r="AF90" i="10"/>
  <c r="AI90" i="10" s="1" a="1"/>
  <c r="AI90" i="10" s="1"/>
  <c r="AM90" i="10" s="1" a="1"/>
  <c r="AM90" i="10" s="1"/>
  <c r="W91" i="10"/>
  <c r="Y91" i="10"/>
  <c r="AA91" i="10"/>
  <c r="AC91" i="10"/>
  <c r="AE91" i="10" s="1"/>
  <c r="AF91" i="10"/>
  <c r="AI91" i="10" s="1" a="1"/>
  <c r="AI91" i="10" s="1"/>
  <c r="W92" i="10"/>
  <c r="Y92" i="10"/>
  <c r="AA92" i="10"/>
  <c r="AC92" i="10"/>
  <c r="AF92" i="10"/>
  <c r="AI92" i="10" s="1" a="1"/>
  <c r="AI92" i="10" s="1"/>
  <c r="AM92" i="10" s="1" a="1"/>
  <c r="AM92" i="10" s="1"/>
  <c r="W93" i="10"/>
  <c r="AG93" i="10" s="1"/>
  <c r="AK93" i="10" s="1" a="1"/>
  <c r="AK93" i="10" s="1"/>
  <c r="Y93" i="10"/>
  <c r="AE93" i="10" s="1"/>
  <c r="AA93" i="10"/>
  <c r="AC93" i="10"/>
  <c r="AF93" i="10"/>
  <c r="AI93" i="10" s="1" a="1"/>
  <c r="AI93" i="10" s="1"/>
  <c r="W94" i="10"/>
  <c r="Y94" i="10"/>
  <c r="AA94" i="10"/>
  <c r="AC94" i="10"/>
  <c r="AF94" i="10"/>
  <c r="AI94" i="10" s="1" a="1"/>
  <c r="AI94" i="10" s="1"/>
  <c r="W95" i="10"/>
  <c r="Y95" i="10"/>
  <c r="AA95" i="10"/>
  <c r="AC95" i="10"/>
  <c r="AF95" i="10"/>
  <c r="AI95" i="10" s="1" a="1"/>
  <c r="AI95" i="10" s="1"/>
  <c r="W96" i="10"/>
  <c r="Y96" i="10"/>
  <c r="AA96" i="10"/>
  <c r="AC96" i="10"/>
  <c r="AF96" i="10"/>
  <c r="AI96" i="10" s="1" a="1"/>
  <c r="AI96" i="10" s="1"/>
  <c r="W97" i="10"/>
  <c r="Y97" i="10"/>
  <c r="AA97" i="10"/>
  <c r="AC97" i="10"/>
  <c r="AF97" i="10"/>
  <c r="AI97" i="10" s="1" a="1"/>
  <c r="AI97" i="10" s="1"/>
  <c r="W98" i="10"/>
  <c r="Y98" i="10"/>
  <c r="AE98" i="10" s="1"/>
  <c r="AA98" i="10"/>
  <c r="AC98" i="10"/>
  <c r="AF98" i="10"/>
  <c r="AI98" i="10" s="1" a="1"/>
  <c r="AI98" i="10" s="1"/>
  <c r="W99" i="10"/>
  <c r="Y99" i="10"/>
  <c r="AA99" i="10"/>
  <c r="AC99" i="10"/>
  <c r="AE99" i="10" s="1"/>
  <c r="AF99" i="10"/>
  <c r="AI99" i="10" s="1" a="1"/>
  <c r="AI99" i="10" s="1"/>
  <c r="W100" i="10"/>
  <c r="Y100" i="10"/>
  <c r="AA100" i="10"/>
  <c r="AC100" i="10"/>
  <c r="AF100" i="10"/>
  <c r="AI100" i="10" s="1" a="1"/>
  <c r="AI100" i="10" s="1"/>
  <c r="W101" i="10"/>
  <c r="AG101" i="10" s="1"/>
  <c r="AK101" i="10" s="1" a="1"/>
  <c r="AK101" i="10" s="1"/>
  <c r="Y101" i="10"/>
  <c r="AE101" i="10" s="1"/>
  <c r="AA101" i="10"/>
  <c r="AC101" i="10"/>
  <c r="AF101" i="10"/>
  <c r="AI101" i="10" s="1" a="1"/>
  <c r="AI101" i="10" s="1"/>
  <c r="W102" i="10"/>
  <c r="Y102" i="10"/>
  <c r="AA102" i="10"/>
  <c r="AC102" i="10"/>
  <c r="AF102" i="10"/>
  <c r="AI102" i="10" s="1" a="1"/>
  <c r="AI102" i="10" s="1"/>
  <c r="W103" i="10"/>
  <c r="Y103" i="10"/>
  <c r="AA103" i="10"/>
  <c r="AC103" i="10"/>
  <c r="AF103" i="10"/>
  <c r="AI103" i="10" s="1" a="1"/>
  <c r="AI103" i="10" s="1"/>
  <c r="W104" i="10"/>
  <c r="Y104" i="10"/>
  <c r="AA104" i="10"/>
  <c r="AC104" i="10"/>
  <c r="AF104" i="10"/>
  <c r="AI104" i="10" s="1" a="1"/>
  <c r="AI104" i="10" s="1"/>
  <c r="W105" i="10"/>
  <c r="AG105" i="10" s="1"/>
  <c r="AK105" i="10" s="1" a="1"/>
  <c r="AK105" i="10" s="1"/>
  <c r="Y105" i="10"/>
  <c r="AA105" i="10"/>
  <c r="AC105" i="10"/>
  <c r="AF105" i="10"/>
  <c r="AI105" i="10" s="1" a="1"/>
  <c r="AI105" i="10" s="1"/>
  <c r="W106" i="10"/>
  <c r="Y106" i="10"/>
  <c r="AE106" i="10" s="1"/>
  <c r="AA106" i="10"/>
  <c r="AC106" i="10"/>
  <c r="AF106" i="10"/>
  <c r="AI106" i="10" s="1" a="1"/>
  <c r="AI106" i="10" s="1"/>
  <c r="W107" i="10"/>
  <c r="Y107" i="10"/>
  <c r="AA107" i="10"/>
  <c r="AC107" i="10"/>
  <c r="AE107" i="10" s="1"/>
  <c r="AF107" i="10"/>
  <c r="AI107" i="10" s="1" a="1"/>
  <c r="AI107" i="10" s="1"/>
  <c r="W108" i="10"/>
  <c r="Y108" i="10"/>
  <c r="AA108" i="10"/>
  <c r="AC108" i="10"/>
  <c r="AF108" i="10"/>
  <c r="AI108" i="10" s="1" a="1"/>
  <c r="AI108" i="10" s="1"/>
  <c r="W109" i="10"/>
  <c r="Y109" i="10"/>
  <c r="AE109" i="10" s="1"/>
  <c r="AA109" i="10"/>
  <c r="AC109" i="10"/>
  <c r="AF109" i="10"/>
  <c r="AI109" i="10" s="1" a="1"/>
  <c r="AI109" i="10" s="1"/>
  <c r="W110" i="10"/>
  <c r="Y110" i="10"/>
  <c r="AA110" i="10"/>
  <c r="AC110" i="10"/>
  <c r="AF110" i="10"/>
  <c r="AI110" i="10" s="1" a="1"/>
  <c r="AI110" i="10" s="1"/>
  <c r="AM110" i="10" s="1" a="1"/>
  <c r="AM110" i="10" s="1"/>
  <c r="W111" i="10"/>
  <c r="Y111" i="10"/>
  <c r="AA111" i="10"/>
  <c r="AC111" i="10"/>
  <c r="AF111" i="10"/>
  <c r="AI111" i="10" s="1" a="1"/>
  <c r="AI111" i="10" s="1"/>
  <c r="W112" i="10"/>
  <c r="Y112" i="10"/>
  <c r="AA112" i="10"/>
  <c r="AC112" i="10"/>
  <c r="AF112" i="10"/>
  <c r="AI112" i="10" s="1" a="1"/>
  <c r="AI112" i="10" s="1"/>
  <c r="AM112" i="10" s="1" a="1"/>
  <c r="AM112" i="10" s="1"/>
  <c r="W113" i="10"/>
  <c r="Y113" i="10"/>
  <c r="AA113" i="10"/>
  <c r="AC113" i="10"/>
  <c r="AF113" i="10"/>
  <c r="AI113" i="10" s="1" a="1"/>
  <c r="AI113" i="10" s="1"/>
  <c r="W114" i="10"/>
  <c r="Y114" i="10"/>
  <c r="AE114" i="10" s="1"/>
  <c r="AA114" i="10"/>
  <c r="AC114" i="10"/>
  <c r="AF114" i="10"/>
  <c r="AI114" i="10" s="1" a="1"/>
  <c r="AI114" i="10" s="1"/>
  <c r="W115" i="10"/>
  <c r="Y115" i="10"/>
  <c r="AA115" i="10"/>
  <c r="AC115" i="10"/>
  <c r="AE115" i="10" s="1"/>
  <c r="AF115" i="10"/>
  <c r="AI115" i="10" s="1" a="1"/>
  <c r="AI115" i="10" s="1"/>
  <c r="W116" i="10"/>
  <c r="Y116" i="10"/>
  <c r="AA116" i="10"/>
  <c r="AC116" i="10"/>
  <c r="AF116" i="10"/>
  <c r="AI116" i="10" s="1" a="1"/>
  <c r="AI116" i="10" s="1"/>
  <c r="AM116" i="10" s="1" a="1"/>
  <c r="AM116" i="10" s="1"/>
  <c r="W117" i="10"/>
  <c r="Y117" i="10"/>
  <c r="AE117" i="10" s="1"/>
  <c r="AA117" i="10"/>
  <c r="AC117" i="10"/>
  <c r="AF117" i="10"/>
  <c r="AI117" i="10" s="1" a="1"/>
  <c r="AI117" i="10" s="1"/>
  <c r="W118" i="10"/>
  <c r="Y118" i="10"/>
  <c r="AA118" i="10"/>
  <c r="AC118" i="10"/>
  <c r="AF118" i="10"/>
  <c r="AI118" i="10" s="1" a="1"/>
  <c r="AI118" i="10" s="1"/>
  <c r="W119" i="10"/>
  <c r="Y119" i="10"/>
  <c r="AA119" i="10"/>
  <c r="AC119" i="10"/>
  <c r="AF119" i="10"/>
  <c r="AI119" i="10" s="1" a="1"/>
  <c r="AI119" i="10" s="1"/>
  <c r="W120" i="10"/>
  <c r="Y120" i="10"/>
  <c r="AA120" i="10"/>
  <c r="AC120" i="10"/>
  <c r="AF120" i="10"/>
  <c r="AI120" i="10" s="1" a="1"/>
  <c r="AI120" i="10" s="1"/>
  <c r="AM120" i="10" s="1" a="1"/>
  <c r="AM120" i="10" s="1"/>
  <c r="W121" i="10"/>
  <c r="AG121" i="10" s="1"/>
  <c r="AK121" i="10" s="1" a="1"/>
  <c r="AK121" i="10" s="1"/>
  <c r="Y121" i="10"/>
  <c r="AA121" i="10"/>
  <c r="AC121" i="10"/>
  <c r="AF121" i="10"/>
  <c r="AI121" i="10" s="1" a="1"/>
  <c r="AI121" i="10" s="1"/>
  <c r="W122" i="10"/>
  <c r="Y122" i="10"/>
  <c r="AE122" i="10" s="1"/>
  <c r="AA122" i="10"/>
  <c r="AC122" i="10"/>
  <c r="AF122" i="10"/>
  <c r="AI122" i="10" s="1" a="1"/>
  <c r="AI122" i="10" s="1"/>
  <c r="W123" i="10"/>
  <c r="Y123" i="10"/>
  <c r="AA123" i="10"/>
  <c r="AC123" i="10"/>
  <c r="AE123" i="10" s="1"/>
  <c r="AF123" i="10"/>
  <c r="AI123" i="10" s="1" a="1"/>
  <c r="AI123" i="10" s="1"/>
  <c r="W124" i="10"/>
  <c r="Y124" i="10"/>
  <c r="AA124" i="10"/>
  <c r="AC124" i="10"/>
  <c r="AF124" i="10"/>
  <c r="AI124" i="10" s="1" a="1"/>
  <c r="AI124" i="10" s="1"/>
  <c r="W125" i="10"/>
  <c r="Y125" i="10"/>
  <c r="AE125" i="10" s="1"/>
  <c r="AA125" i="10"/>
  <c r="AC125" i="10"/>
  <c r="AF125" i="10"/>
  <c r="AI125" i="10" s="1" a="1"/>
  <c r="AI125" i="10" s="1"/>
  <c r="W126" i="10"/>
  <c r="Y126" i="10"/>
  <c r="AA126" i="10"/>
  <c r="AC126" i="10"/>
  <c r="AF126" i="10"/>
  <c r="AI126" i="10" s="1" a="1"/>
  <c r="AI126" i="10" s="1"/>
  <c r="W127" i="10"/>
  <c r="Y127" i="10"/>
  <c r="AA127" i="10"/>
  <c r="AC127" i="10"/>
  <c r="AF127" i="10"/>
  <c r="AI127" i="10" s="1" a="1"/>
  <c r="AI127" i="10" s="1"/>
  <c r="W128" i="10"/>
  <c r="Y128" i="10"/>
  <c r="AA128" i="10"/>
  <c r="AC128" i="10"/>
  <c r="AF128" i="10"/>
  <c r="AI128" i="10" s="1" a="1"/>
  <c r="AI128" i="10" s="1"/>
  <c r="AM128" i="10" s="1" a="1"/>
  <c r="AM128" i="10" s="1"/>
  <c r="W129" i="10"/>
  <c r="Y129" i="10"/>
  <c r="AA129" i="10"/>
  <c r="AC129" i="10"/>
  <c r="AF129" i="10"/>
  <c r="AI129" i="10" s="1" a="1"/>
  <c r="AI129" i="10" s="1"/>
  <c r="W130" i="10"/>
  <c r="AG130" i="10" s="1"/>
  <c r="AK130" i="10" s="1" a="1"/>
  <c r="AK130" i="10" s="1"/>
  <c r="Y130" i="10"/>
  <c r="AE130" i="10" s="1"/>
  <c r="AA130" i="10"/>
  <c r="AC130" i="10"/>
  <c r="AF130" i="10"/>
  <c r="AI130" i="10" s="1" a="1"/>
  <c r="AI130" i="10" s="1"/>
  <c r="W131" i="10"/>
  <c r="Y131" i="10"/>
  <c r="AA131" i="10"/>
  <c r="AC131" i="10"/>
  <c r="AE131" i="10" s="1"/>
  <c r="AF131" i="10"/>
  <c r="AI131" i="10" s="1" a="1"/>
  <c r="AI131" i="10" s="1"/>
  <c r="W132" i="10"/>
  <c r="Y132" i="10"/>
  <c r="AA132" i="10"/>
  <c r="AC132" i="10"/>
  <c r="AF132" i="10"/>
  <c r="AI132" i="10" s="1" a="1"/>
  <c r="AI132" i="10" s="1"/>
  <c r="W133" i="10"/>
  <c r="Y133" i="10"/>
  <c r="AE133" i="10" s="1"/>
  <c r="AA133" i="10"/>
  <c r="AC133" i="10"/>
  <c r="AF133" i="10"/>
  <c r="AI133" i="10" s="1" a="1"/>
  <c r="AI133" i="10" s="1"/>
  <c r="W134" i="10"/>
  <c r="Y134" i="10"/>
  <c r="AA134" i="10"/>
  <c r="AC134" i="10"/>
  <c r="AF134" i="10"/>
  <c r="AI134" i="10" s="1" a="1"/>
  <c r="AI134" i="10" s="1"/>
  <c r="AM134" i="10" s="1" a="1"/>
  <c r="AM134" i="10" s="1"/>
  <c r="W135" i="10"/>
  <c r="Y135" i="10"/>
  <c r="AA135" i="10"/>
  <c r="AC135" i="10"/>
  <c r="AF135" i="10"/>
  <c r="AI135" i="10" s="1" a="1"/>
  <c r="AI135" i="10" s="1"/>
  <c r="AM135" i="10" s="1" a="1"/>
  <c r="AM135" i="10" s="1"/>
  <c r="W136" i="10"/>
  <c r="Y136" i="10"/>
  <c r="AA136" i="10"/>
  <c r="AC136" i="10"/>
  <c r="AF136" i="10"/>
  <c r="AI136" i="10" s="1" a="1"/>
  <c r="AI136" i="10" s="1"/>
  <c r="W137" i="10"/>
  <c r="Y137" i="10"/>
  <c r="AA137" i="10"/>
  <c r="AC137" i="10"/>
  <c r="AF137" i="10"/>
  <c r="AI137" i="10" s="1" a="1"/>
  <c r="AI137" i="10" s="1"/>
  <c r="AM137" i="10" s="1" a="1"/>
  <c r="AM137" i="10" s="1"/>
  <c r="W138" i="10"/>
  <c r="Y138" i="10"/>
  <c r="AE138" i="10" s="1"/>
  <c r="AA138" i="10"/>
  <c r="AC138" i="10"/>
  <c r="AF138" i="10"/>
  <c r="AI138" i="10" s="1" a="1"/>
  <c r="AI138" i="10" s="1"/>
  <c r="W139" i="10"/>
  <c r="Y139" i="10"/>
  <c r="AA139" i="10"/>
  <c r="AC139" i="10"/>
  <c r="AE139" i="10" s="1"/>
  <c r="AF139" i="10"/>
  <c r="AI139" i="10" s="1" a="1"/>
  <c r="AI139" i="10" s="1"/>
  <c r="W140" i="10"/>
  <c r="Y140" i="10"/>
  <c r="AA140" i="10"/>
  <c r="AC140" i="10"/>
  <c r="AF140" i="10"/>
  <c r="AI140" i="10" s="1" a="1"/>
  <c r="AI140" i="10" s="1"/>
  <c r="W141" i="10"/>
  <c r="Y141" i="10"/>
  <c r="AE141" i="10" s="1"/>
  <c r="AA141" i="10"/>
  <c r="AC141" i="10"/>
  <c r="AF141" i="10"/>
  <c r="AI141" i="10" s="1" a="1"/>
  <c r="AI141" i="10" s="1"/>
  <c r="W142" i="10"/>
  <c r="Y142" i="10"/>
  <c r="AA142" i="10"/>
  <c r="AC142" i="10"/>
  <c r="AF142" i="10"/>
  <c r="AI142" i="10" s="1" a="1"/>
  <c r="AI142" i="10" s="1"/>
  <c r="AM142" i="10" s="1" a="1"/>
  <c r="AM142" i="10" s="1"/>
  <c r="W143" i="10"/>
  <c r="Y143" i="10"/>
  <c r="AA143" i="10"/>
  <c r="AC143" i="10"/>
  <c r="AF143" i="10"/>
  <c r="AI143" i="10" s="1" a="1"/>
  <c r="AI143" i="10" s="1"/>
  <c r="AM143" i="10" s="1" a="1"/>
  <c r="AM143" i="10" s="1"/>
  <c r="W144" i="10"/>
  <c r="Y144" i="10"/>
  <c r="AA144" i="10"/>
  <c r="AC144" i="10"/>
  <c r="AF144" i="10"/>
  <c r="AI144" i="10" s="1" a="1"/>
  <c r="AI144" i="10" s="1"/>
  <c r="W145" i="10"/>
  <c r="Y145" i="10"/>
  <c r="AA145" i="10"/>
  <c r="AC145" i="10"/>
  <c r="AF145" i="10"/>
  <c r="AI145" i="10" s="1" a="1"/>
  <c r="AI145" i="10" s="1"/>
  <c r="AM145" i="10" s="1" a="1"/>
  <c r="AM145" i="10" s="1"/>
  <c r="W146" i="10"/>
  <c r="Y146" i="10"/>
  <c r="AE146" i="10" s="1"/>
  <c r="AA146" i="10"/>
  <c r="AC146" i="10"/>
  <c r="AF146" i="10"/>
  <c r="AI146" i="10" s="1" a="1"/>
  <c r="AI146" i="10" s="1"/>
  <c r="W147" i="10"/>
  <c r="Y147" i="10"/>
  <c r="AA147" i="10"/>
  <c r="AC147" i="10"/>
  <c r="AE147" i="10" s="1"/>
  <c r="AF147" i="10"/>
  <c r="AI147" i="10" s="1" a="1"/>
  <c r="AI147" i="10" s="1"/>
  <c r="W148" i="10"/>
  <c r="Y148" i="10"/>
  <c r="AA148" i="10"/>
  <c r="AC148" i="10"/>
  <c r="AF148" i="10"/>
  <c r="AI148" i="10" s="1" a="1"/>
  <c r="AI148" i="10" s="1"/>
  <c r="W149" i="10"/>
  <c r="Y149" i="10"/>
  <c r="AE149" i="10" s="1"/>
  <c r="AA149" i="10"/>
  <c r="AC149" i="10"/>
  <c r="AF149" i="10"/>
  <c r="AI149" i="10" s="1" a="1"/>
  <c r="AI149" i="10" s="1"/>
  <c r="W150" i="10"/>
  <c r="Y150" i="10"/>
  <c r="AA150" i="10"/>
  <c r="AC150" i="10"/>
  <c r="AF150" i="10"/>
  <c r="AI150" i="10" s="1" a="1"/>
  <c r="AI150" i="10" s="1"/>
  <c r="AM150" i="10" s="1" a="1"/>
  <c r="AM150" i="10" s="1"/>
  <c r="W151" i="10"/>
  <c r="Y151" i="10"/>
  <c r="AA151" i="10"/>
  <c r="AC151" i="10"/>
  <c r="AF151" i="10"/>
  <c r="AI151" i="10" s="1" a="1"/>
  <c r="AI151" i="10" s="1"/>
  <c r="AM151" i="10" s="1" a="1"/>
  <c r="AM151" i="10" s="1"/>
  <c r="W152" i="10"/>
  <c r="Y152" i="10"/>
  <c r="AA152" i="10"/>
  <c r="AC152" i="10"/>
  <c r="AF152" i="10"/>
  <c r="AI152" i="10" s="1" a="1"/>
  <c r="AI152" i="10" s="1"/>
  <c r="W153" i="10"/>
  <c r="Y153" i="10"/>
  <c r="AA153" i="10"/>
  <c r="AC153" i="10"/>
  <c r="AF153" i="10"/>
  <c r="AI153" i="10" s="1" a="1"/>
  <c r="AI153" i="10" s="1"/>
  <c r="AM153" i="10" s="1" a="1"/>
  <c r="AM153" i="10" s="1"/>
  <c r="W154" i="10"/>
  <c r="Y154" i="10"/>
  <c r="AE154" i="10" s="1"/>
  <c r="AA154" i="10"/>
  <c r="AC154" i="10"/>
  <c r="AF154" i="10"/>
  <c r="AI154" i="10" s="1" a="1"/>
  <c r="AI154" i="10" s="1"/>
  <c r="W155" i="10"/>
  <c r="Y155" i="10"/>
  <c r="AA155" i="10"/>
  <c r="AC155" i="10"/>
  <c r="AE155" i="10" s="1"/>
  <c r="AF155" i="10"/>
  <c r="AI155" i="10" s="1" a="1"/>
  <c r="AI155" i="10" s="1"/>
  <c r="W156" i="10"/>
  <c r="Y156" i="10"/>
  <c r="AA156" i="10"/>
  <c r="AC156" i="10"/>
  <c r="AF156" i="10"/>
  <c r="AI156" i="10" s="1" a="1"/>
  <c r="AI156" i="10" s="1"/>
  <c r="W157" i="10"/>
  <c r="Y157" i="10"/>
  <c r="AE157" i="10" s="1"/>
  <c r="AA157" i="10"/>
  <c r="AC157" i="10"/>
  <c r="AF157" i="10"/>
  <c r="AI157" i="10" s="1" a="1"/>
  <c r="AI157" i="10" s="1"/>
  <c r="W158" i="10"/>
  <c r="Y158" i="10"/>
  <c r="AA158" i="10"/>
  <c r="AC158" i="10"/>
  <c r="AF158" i="10"/>
  <c r="AI158" i="10" s="1" a="1"/>
  <c r="AI158" i="10" s="1"/>
  <c r="AM158" i="10" s="1" a="1"/>
  <c r="AM158" i="10" s="1"/>
  <c r="W159" i="10"/>
  <c r="Y159" i="10"/>
  <c r="AA159" i="10"/>
  <c r="AC159" i="10"/>
  <c r="AF159" i="10"/>
  <c r="AI159" i="10" s="1" a="1"/>
  <c r="AI159" i="10" s="1"/>
  <c r="AM159" i="10" s="1" a="1"/>
  <c r="AM159" i="10" s="1"/>
  <c r="W160" i="10"/>
  <c r="Y160" i="10"/>
  <c r="AA160" i="10"/>
  <c r="AC160" i="10"/>
  <c r="AF160" i="10"/>
  <c r="AI160" i="10" s="1" a="1"/>
  <c r="AI160" i="10" s="1"/>
  <c r="W161" i="10"/>
  <c r="Y161" i="10"/>
  <c r="AA161" i="10"/>
  <c r="AC161" i="10"/>
  <c r="AF161" i="10"/>
  <c r="AI161" i="10" s="1" a="1"/>
  <c r="AI161" i="10" s="1"/>
  <c r="AM161" i="10" s="1" a="1"/>
  <c r="AM161" i="10" s="1"/>
  <c r="W162" i="10"/>
  <c r="Y162" i="10"/>
  <c r="AE162" i="10" s="1"/>
  <c r="AA162" i="10"/>
  <c r="AC162" i="10"/>
  <c r="AF162" i="10"/>
  <c r="AI162" i="10" s="1" a="1"/>
  <c r="AI162" i="10" s="1"/>
  <c r="W163" i="10"/>
  <c r="Y163" i="10"/>
  <c r="AA163" i="10"/>
  <c r="AC163" i="10"/>
  <c r="AE163" i="10" s="1"/>
  <c r="AF163" i="10"/>
  <c r="AI163" i="10" s="1" a="1"/>
  <c r="AI163" i="10" s="1"/>
  <c r="W164" i="10"/>
  <c r="AG164" i="10" s="1"/>
  <c r="AK164" i="10" s="1" a="1"/>
  <c r="AK164" i="10" s="1"/>
  <c r="Y164" i="10"/>
  <c r="AA164" i="10"/>
  <c r="AC164" i="10"/>
  <c r="AF164" i="10"/>
  <c r="AI164" i="10" s="1" a="1"/>
  <c r="AI164" i="10" s="1"/>
  <c r="W165" i="10"/>
  <c r="Y165" i="10"/>
  <c r="AE165" i="10" s="1"/>
  <c r="AA165" i="10"/>
  <c r="AC165" i="10"/>
  <c r="AF165" i="10"/>
  <c r="AI165" i="10" s="1" a="1"/>
  <c r="AI165" i="10" s="1"/>
  <c r="W166" i="10"/>
  <c r="Y166" i="10"/>
  <c r="AA166" i="10"/>
  <c r="AC166" i="10"/>
  <c r="AF166" i="10"/>
  <c r="W167" i="10"/>
  <c r="Y167" i="10"/>
  <c r="AA167" i="10"/>
  <c r="AC167" i="10"/>
  <c r="AF167" i="10"/>
  <c r="W168" i="10"/>
  <c r="Y168" i="10"/>
  <c r="AA168" i="10"/>
  <c r="AC168" i="10"/>
  <c r="AF168" i="10"/>
  <c r="AI168" i="10" s="1" a="1"/>
  <c r="AI168" i="10" s="1"/>
  <c r="W169" i="10"/>
  <c r="Y169" i="10"/>
  <c r="AA169" i="10"/>
  <c r="AC169" i="10"/>
  <c r="AF169" i="10"/>
  <c r="AI169" i="10" s="1" a="1"/>
  <c r="AI169" i="10" s="1"/>
  <c r="AM169" i="10" s="1" a="1"/>
  <c r="AM169" i="10" s="1"/>
  <c r="W170" i="10"/>
  <c r="Y170" i="10"/>
  <c r="AE170" i="10" s="1"/>
  <c r="AA170" i="10"/>
  <c r="AC170" i="10"/>
  <c r="AF170" i="10"/>
  <c r="W171" i="10"/>
  <c r="Y171" i="10"/>
  <c r="AA171" i="10"/>
  <c r="AC171" i="10"/>
  <c r="AE171" i="10" s="1"/>
  <c r="AF171" i="10"/>
  <c r="W172" i="10"/>
  <c r="Y172" i="10"/>
  <c r="AA172" i="10"/>
  <c r="AC172" i="10"/>
  <c r="AF172" i="10"/>
  <c r="AI172" i="10" s="1" a="1"/>
  <c r="AI172" i="10" s="1"/>
  <c r="W173" i="10"/>
  <c r="Y173" i="10"/>
  <c r="AE173" i="10" s="1"/>
  <c r="AA173" i="10"/>
  <c r="AC173" i="10"/>
  <c r="AF173" i="10"/>
  <c r="AI173" i="10" s="1" a="1"/>
  <c r="AI173" i="10" s="1"/>
  <c r="W174" i="10"/>
  <c r="Y174" i="10"/>
  <c r="AA174" i="10"/>
  <c r="AC174" i="10"/>
  <c r="AF174" i="10"/>
  <c r="W175" i="10"/>
  <c r="Y175" i="10"/>
  <c r="AA175" i="10"/>
  <c r="AC175" i="10"/>
  <c r="AF175" i="10"/>
  <c r="W176" i="10"/>
  <c r="Y176" i="10"/>
  <c r="AA176" i="10"/>
  <c r="AC176" i="10"/>
  <c r="AF176" i="10"/>
  <c r="AI176" i="10" s="1" a="1"/>
  <c r="AI176" i="10" s="1"/>
  <c r="W177" i="10"/>
  <c r="Y177" i="10"/>
  <c r="AA177" i="10"/>
  <c r="AC177" i="10"/>
  <c r="AF177" i="10"/>
  <c r="AI177" i="10" s="1" a="1"/>
  <c r="AI177" i="10" s="1"/>
  <c r="AM177" i="10" s="1" a="1"/>
  <c r="AM177" i="10" s="1"/>
  <c r="W178" i="10"/>
  <c r="Y178" i="10"/>
  <c r="AE178" i="10" s="1"/>
  <c r="AA178" i="10"/>
  <c r="AC178" i="10"/>
  <c r="AF178" i="10"/>
  <c r="AI178" i="10" s="1" a="1"/>
  <c r="AI178" i="10" s="1"/>
  <c r="W179" i="10"/>
  <c r="Y179" i="10"/>
  <c r="AA179" i="10"/>
  <c r="AC179" i="10"/>
  <c r="AE179" i="10" s="1"/>
  <c r="AF179" i="10"/>
  <c r="AI179" i="10" s="1" a="1"/>
  <c r="AI179" i="10" s="1"/>
  <c r="W180" i="10"/>
  <c r="Y180" i="10"/>
  <c r="AA180" i="10"/>
  <c r="AC180" i="10"/>
  <c r="AF180" i="10"/>
  <c r="AI180" i="10" s="1" a="1"/>
  <c r="AI180" i="10" s="1"/>
  <c r="W181" i="10"/>
  <c r="Y181" i="10"/>
  <c r="AE181" i="10" s="1"/>
  <c r="AA181" i="10"/>
  <c r="AC181" i="10"/>
  <c r="AF181" i="10"/>
  <c r="AI181" i="10" s="1" a="1"/>
  <c r="AI181" i="10" s="1"/>
  <c r="W182" i="10"/>
  <c r="Y182" i="10"/>
  <c r="AA182" i="10"/>
  <c r="AC182" i="10"/>
  <c r="AF182" i="10"/>
  <c r="AI182" i="10" s="1" a="1"/>
  <c r="AI182" i="10" s="1"/>
  <c r="AM182" i="10" s="1" a="1"/>
  <c r="AM182" i="10" s="1"/>
  <c r="W183" i="10"/>
  <c r="Y183" i="10"/>
  <c r="AA183" i="10"/>
  <c r="AC183" i="10"/>
  <c r="AF183" i="10"/>
  <c r="AI183" i="10" s="1" a="1"/>
  <c r="AI183" i="10" s="1"/>
  <c r="AM183" i="10" s="1" a="1"/>
  <c r="AM183" i="10" s="1"/>
  <c r="W184" i="10"/>
  <c r="Y184" i="10"/>
  <c r="AA184" i="10"/>
  <c r="AC184" i="10"/>
  <c r="AF184" i="10"/>
  <c r="AI184" i="10" s="1" a="1"/>
  <c r="AI184" i="10" s="1"/>
  <c r="W185" i="10"/>
  <c r="Y185" i="10"/>
  <c r="AA185" i="10"/>
  <c r="AC185" i="10"/>
  <c r="AF185" i="10"/>
  <c r="AI185" i="10" s="1" a="1"/>
  <c r="AI185" i="10" s="1"/>
  <c r="AM185" i="10" s="1" a="1"/>
  <c r="AM185" i="10" s="1"/>
  <c r="W186" i="10"/>
  <c r="Y186" i="10"/>
  <c r="AE186" i="10" s="1"/>
  <c r="AA186" i="10"/>
  <c r="AC186" i="10"/>
  <c r="AF186" i="10"/>
  <c r="AI186" i="10" s="1" a="1"/>
  <c r="AI186" i="10" s="1"/>
  <c r="W187" i="10"/>
  <c r="Y187" i="10"/>
  <c r="AA187" i="10"/>
  <c r="AC187" i="10"/>
  <c r="AE187" i="10" s="1"/>
  <c r="AF187" i="10"/>
  <c r="W188" i="10"/>
  <c r="Y188" i="10"/>
  <c r="AA188" i="10"/>
  <c r="AC188" i="10"/>
  <c r="AF188" i="10"/>
  <c r="W189" i="10"/>
  <c r="Y189" i="10"/>
  <c r="AE189" i="10" s="1"/>
  <c r="AA189" i="10"/>
  <c r="AC189" i="10"/>
  <c r="AF189" i="10"/>
  <c r="W190" i="10"/>
  <c r="Y190" i="10"/>
  <c r="AA190" i="10"/>
  <c r="AC190" i="10"/>
  <c r="AF190" i="10"/>
  <c r="AI190" i="10" s="1" a="1"/>
  <c r="AI190" i="10" s="1"/>
  <c r="AM190" i="10" s="1" a="1"/>
  <c r="AM190" i="10" s="1"/>
  <c r="W191" i="10"/>
  <c r="Y191" i="10"/>
  <c r="AA191" i="10"/>
  <c r="AC191" i="10"/>
  <c r="AF191" i="10"/>
  <c r="AI191" i="10" s="1" a="1"/>
  <c r="AI191" i="10" s="1"/>
  <c r="AM191" i="10" s="1" a="1"/>
  <c r="AM191" i="10" s="1"/>
  <c r="W192" i="10"/>
  <c r="Y192" i="10"/>
  <c r="AA192" i="10"/>
  <c r="AC192" i="10"/>
  <c r="AF192" i="10"/>
  <c r="W193" i="10"/>
  <c r="Y193" i="10"/>
  <c r="AA193" i="10"/>
  <c r="AC193" i="10"/>
  <c r="AF193" i="10"/>
  <c r="AI193" i="10" s="1" a="1"/>
  <c r="AI193" i="10" s="1"/>
  <c r="AM193" i="10" s="1" a="1"/>
  <c r="AM193" i="10" s="1"/>
  <c r="W194" i="10"/>
  <c r="Y194" i="10"/>
  <c r="AE194" i="10" s="1"/>
  <c r="AA194" i="10"/>
  <c r="AC194" i="10"/>
  <c r="AF194" i="10"/>
  <c r="AI194" i="10" s="1" a="1"/>
  <c r="AI194" i="10" s="1"/>
  <c r="W195" i="10"/>
  <c r="Y195" i="10"/>
  <c r="AA195" i="10"/>
  <c r="AC195" i="10"/>
  <c r="AE195" i="10" s="1"/>
  <c r="AF195" i="10"/>
  <c r="W196" i="10"/>
  <c r="Y196" i="10"/>
  <c r="AA196" i="10"/>
  <c r="AC196" i="10"/>
  <c r="AF196" i="10"/>
  <c r="AI196" i="10" s="1" a="1"/>
  <c r="AI196" i="10" s="1"/>
  <c r="W197" i="10"/>
  <c r="Y197" i="10"/>
  <c r="AE197" i="10" s="1"/>
  <c r="AA197" i="10"/>
  <c r="AC197" i="10"/>
  <c r="AF197" i="10"/>
  <c r="AI197" i="10" s="1" a="1"/>
  <c r="AI197" i="10" s="1"/>
  <c r="W198" i="10"/>
  <c r="Y198" i="10"/>
  <c r="AA198" i="10"/>
  <c r="AC198" i="10"/>
  <c r="AF198" i="10"/>
  <c r="AI198" i="10" s="1" a="1"/>
  <c r="AI198" i="10" s="1"/>
  <c r="AM198" i="10" s="1" a="1"/>
  <c r="AM198" i="10" s="1"/>
  <c r="W199" i="10"/>
  <c r="Y199" i="10"/>
  <c r="AA199" i="10"/>
  <c r="AC199" i="10"/>
  <c r="AF199" i="10"/>
  <c r="AI199" i="10" s="1" a="1"/>
  <c r="AI199" i="10" s="1"/>
  <c r="AM199" i="10" s="1" a="1"/>
  <c r="AM199" i="10" s="1"/>
  <c r="W200" i="10"/>
  <c r="Y200" i="10"/>
  <c r="AA200" i="10"/>
  <c r="AC200" i="10"/>
  <c r="AF200" i="10"/>
  <c r="AI200" i="10" s="1" a="1"/>
  <c r="AI200" i="10" s="1"/>
  <c r="CD4" i="1"/>
  <c r="AM180" i="10" l="1" a="1"/>
  <c r="AM180" i="10" s="1"/>
  <c r="AM164" i="10" a="1"/>
  <c r="AM164" i="10" s="1"/>
  <c r="AM50" i="10" a="1"/>
  <c r="AM50" i="10" s="1"/>
  <c r="AM42" i="10" a="1"/>
  <c r="AM42" i="10" s="1"/>
  <c r="AM34" i="10" a="1"/>
  <c r="AM34" i="10" s="1"/>
  <c r="AM18" i="10" a="1"/>
  <c r="AM18" i="10" s="1"/>
  <c r="AM172" i="10" a="1"/>
  <c r="AM172" i="10" s="1"/>
  <c r="AM156" i="10" a="1"/>
  <c r="AM156" i="10" s="1"/>
  <c r="AM148" i="10" a="1"/>
  <c r="AM148" i="10" s="1"/>
  <c r="AM140" i="10" a="1"/>
  <c r="AM140" i="10" s="1"/>
  <c r="AM125" i="10" a="1"/>
  <c r="AM125" i="10" s="1"/>
  <c r="AM101" i="10" a="1"/>
  <c r="AM101" i="10" s="1"/>
  <c r="AM46" i="10" a="1"/>
  <c r="AM46" i="10" s="1"/>
  <c r="AM38" i="10" a="1"/>
  <c r="AM38" i="10" s="1"/>
  <c r="AM30" i="10" a="1"/>
  <c r="AM30" i="10" s="1"/>
  <c r="AM129" i="10" a="1"/>
  <c r="AM129" i="10" s="1"/>
  <c r="AM121" i="10" a="1"/>
  <c r="AM121" i="10" s="1"/>
  <c r="AM113" i="10" a="1"/>
  <c r="AM113" i="10" s="1"/>
  <c r="AM105" i="10" a="1"/>
  <c r="AM105" i="10" s="1"/>
  <c r="AM97" i="10" a="1"/>
  <c r="AM97" i="10" s="1"/>
  <c r="AM65" i="10" a="1"/>
  <c r="AM65" i="10" s="1"/>
  <c r="AM17" i="10" a="1"/>
  <c r="AM17" i="10" s="1"/>
  <c r="AE200" i="10"/>
  <c r="AE192" i="10"/>
  <c r="AE184" i="10"/>
  <c r="AE152" i="10"/>
  <c r="AE136" i="10"/>
  <c r="AE128" i="10"/>
  <c r="AE193" i="10"/>
  <c r="AE185" i="10"/>
  <c r="BO185" i="10" s="1"/>
  <c r="BQ185" i="10" s="1" a="1"/>
  <c r="BQ185" i="10" s="1"/>
  <c r="AE161" i="10"/>
  <c r="AM146" i="10" a="1"/>
  <c r="AM146" i="10" s="1"/>
  <c r="AE137" i="10"/>
  <c r="AM122" i="10" a="1"/>
  <c r="AM122" i="10" s="1"/>
  <c r="AE121" i="10"/>
  <c r="AE113" i="10"/>
  <c r="AE105" i="10"/>
  <c r="AE81" i="10"/>
  <c r="BO81" i="10" s="1"/>
  <c r="BQ81" i="10" s="1" a="1"/>
  <c r="BQ81" i="10" s="1"/>
  <c r="AE73" i="10"/>
  <c r="AE65" i="10"/>
  <c r="AE176" i="10"/>
  <c r="AE120" i="10"/>
  <c r="AE112" i="10"/>
  <c r="AE104" i="10"/>
  <c r="AE96" i="10"/>
  <c r="AE56" i="10"/>
  <c r="BO56" i="10" s="1"/>
  <c r="BQ56" i="10" s="1" a="1"/>
  <c r="BQ56" i="10" s="1"/>
  <c r="AM100" i="10" a="1"/>
  <c r="AM100" i="10" s="1"/>
  <c r="AM186" i="10" a="1"/>
  <c r="AM186" i="10" s="1"/>
  <c r="AE177" i="10"/>
  <c r="AE169" i="10"/>
  <c r="AM154" i="10" a="1"/>
  <c r="AM154" i="10" s="1"/>
  <c r="AE145" i="10"/>
  <c r="AM130" i="10" a="1"/>
  <c r="AM130" i="10" s="1"/>
  <c r="AM114" i="10" a="1"/>
  <c r="AM114" i="10" s="1"/>
  <c r="AM98" i="10" a="1"/>
  <c r="AM98" i="10" s="1"/>
  <c r="AE97" i="10"/>
  <c r="AE89" i="10"/>
  <c r="AE180" i="10"/>
  <c r="AE172" i="10"/>
  <c r="AE156" i="10"/>
  <c r="AE132" i="10"/>
  <c r="AE100" i="10"/>
  <c r="BO100" i="10" s="1"/>
  <c r="BQ100" i="10" s="1" a="1"/>
  <c r="BQ100" i="10" s="1"/>
  <c r="AM93" i="10" a="1"/>
  <c r="AM93" i="10" s="1"/>
  <c r="AE92" i="10"/>
  <c r="AE84" i="10"/>
  <c r="AM77" i="10" a="1"/>
  <c r="AM77" i="10" s="1"/>
  <c r="AE76" i="10"/>
  <c r="AE68" i="10"/>
  <c r="AM61" i="10" a="1"/>
  <c r="AM61" i="10" s="1"/>
  <c r="AE60" i="10"/>
  <c r="BO60" i="10" s="1"/>
  <c r="BQ60" i="10" s="1" a="1"/>
  <c r="BQ60" i="10" s="1"/>
  <c r="AE52" i="10"/>
  <c r="AE44" i="10"/>
  <c r="AM37" i="10" a="1"/>
  <c r="AM37" i="10" s="1"/>
  <c r="AE36" i="10"/>
  <c r="AE28" i="10"/>
  <c r="AE20" i="10"/>
  <c r="AM108" i="10" a="1"/>
  <c r="AM108" i="10" s="1"/>
  <c r="AM178" i="10" a="1"/>
  <c r="AM178" i="10" s="1"/>
  <c r="AM162" i="10" a="1"/>
  <c r="AM162" i="10" s="1"/>
  <c r="AE153" i="10"/>
  <c r="AM138" i="10" a="1"/>
  <c r="AM138" i="10" s="1"/>
  <c r="AE129" i="10"/>
  <c r="AM106" i="10" a="1"/>
  <c r="AM106" i="10" s="1"/>
  <c r="AE196" i="10"/>
  <c r="AE188" i="10"/>
  <c r="AE164" i="10"/>
  <c r="BO164" i="10" s="1"/>
  <c r="BQ164" i="10" s="1" a="1"/>
  <c r="BQ164" i="10" s="1"/>
  <c r="AE148" i="10"/>
  <c r="AE140" i="10"/>
  <c r="AE124" i="10"/>
  <c r="AE116" i="10"/>
  <c r="AE108" i="10"/>
  <c r="AM200" i="10" a="1"/>
  <c r="AM200" i="10" s="1"/>
  <c r="AE199" i="10"/>
  <c r="AE191" i="10"/>
  <c r="BO191" i="10" s="1"/>
  <c r="BQ191" i="10" s="1" a="1"/>
  <c r="BQ191" i="10" s="1"/>
  <c r="AM184" i="10" a="1"/>
  <c r="AM184" i="10" s="1"/>
  <c r="AE183" i="10"/>
  <c r="AM176" i="10" a="1"/>
  <c r="AM176" i="10" s="1"/>
  <c r="AE175" i="10"/>
  <c r="AM168" i="10" a="1"/>
  <c r="AM168" i="10" s="1"/>
  <c r="AE167" i="10"/>
  <c r="AM160" i="10" a="1"/>
  <c r="AM160" i="10" s="1"/>
  <c r="AE159" i="10"/>
  <c r="BO159" i="10" s="1"/>
  <c r="BQ159" i="10" s="1" a="1"/>
  <c r="BQ159" i="10" s="1"/>
  <c r="AM152" i="10" a="1"/>
  <c r="AM152" i="10" s="1"/>
  <c r="AE151" i="10"/>
  <c r="AM144" i="10" a="1"/>
  <c r="AM144" i="10" s="1"/>
  <c r="AE143" i="10"/>
  <c r="AM136" i="10" a="1"/>
  <c r="AM136" i="10" s="1"/>
  <c r="AE135" i="10"/>
  <c r="AE127" i="10"/>
  <c r="AE119" i="10"/>
  <c r="BO119" i="10" s="1"/>
  <c r="BQ119" i="10" s="1" a="1"/>
  <c r="BQ119" i="10" s="1"/>
  <c r="AE111" i="10"/>
  <c r="AE103" i="10"/>
  <c r="AE95" i="10"/>
  <c r="AM88" i="10" a="1"/>
  <c r="AM88" i="10" s="1"/>
  <c r="AE87" i="10"/>
  <c r="AM80" i="10" a="1"/>
  <c r="AM80" i="10" s="1"/>
  <c r="AE79" i="10"/>
  <c r="AM72" i="10" a="1"/>
  <c r="AM72" i="10" s="1"/>
  <c r="AE71" i="10"/>
  <c r="AE63" i="10"/>
  <c r="AE55" i="10"/>
  <c r="AE47" i="10"/>
  <c r="AE39" i="10"/>
  <c r="AE31" i="10"/>
  <c r="AE23" i="10"/>
  <c r="AE15" i="10"/>
  <c r="BO15" i="10" s="1"/>
  <c r="BQ15" i="10" s="1" a="1"/>
  <c r="BQ15" i="10" s="1"/>
  <c r="BM168" i="10" a="1"/>
  <c r="BM168" i="10" s="1"/>
  <c r="BM136" i="10" a="1"/>
  <c r="BM136" i="10" s="1"/>
  <c r="AM131" i="10" a="1"/>
  <c r="AM131" i="10" s="1"/>
  <c r="AM123" i="10" a="1"/>
  <c r="AM123" i="10" s="1"/>
  <c r="AM115" i="10" a="1"/>
  <c r="AM115" i="10" s="1"/>
  <c r="AM107" i="10" a="1"/>
  <c r="AM107" i="10" s="1"/>
  <c r="AM99" i="10" a="1"/>
  <c r="AM99" i="10" s="1"/>
  <c r="AM91" i="10" a="1"/>
  <c r="AM91" i="10" s="1"/>
  <c r="AM83" i="10" a="1"/>
  <c r="AM83" i="10" s="1"/>
  <c r="AM75" i="10" a="1"/>
  <c r="AM75" i="10" s="1"/>
  <c r="AM67" i="10" a="1"/>
  <c r="AM67" i="10" s="1"/>
  <c r="AM59" i="10" a="1"/>
  <c r="AM59" i="10" s="1"/>
  <c r="BM167" i="10" a="1"/>
  <c r="BM167" i="10" s="1"/>
  <c r="BM159" i="10" a="1"/>
  <c r="BM159" i="10" s="1"/>
  <c r="BM151" i="10" a="1"/>
  <c r="BM151" i="10" s="1"/>
  <c r="AE168" i="10"/>
  <c r="BO168" i="10" s="1"/>
  <c r="BQ168" i="10" s="1" a="1"/>
  <c r="BQ168" i="10" s="1"/>
  <c r="AE160" i="10"/>
  <c r="AE88" i="10"/>
  <c r="AE80" i="10"/>
  <c r="AE72" i="10"/>
  <c r="AE64" i="10"/>
  <c r="AE48" i="10"/>
  <c r="AE40" i="10"/>
  <c r="AE32" i="10"/>
  <c r="BO32" i="10" s="1"/>
  <c r="BQ32" i="10" s="1" a="1"/>
  <c r="BQ32" i="10" s="1"/>
  <c r="AE24" i="10"/>
  <c r="AE16" i="10"/>
  <c r="AE144" i="10"/>
  <c r="AE198" i="10"/>
  <c r="AE190" i="10"/>
  <c r="AE182" i="10"/>
  <c r="AE174" i="10"/>
  <c r="AE166" i="10"/>
  <c r="BO166" i="10" s="1"/>
  <c r="BQ166" i="10" s="1" a="1"/>
  <c r="BQ166" i="10" s="1"/>
  <c r="AE158" i="10"/>
  <c r="AE150" i="10"/>
  <c r="AE142" i="10"/>
  <c r="AE134" i="10"/>
  <c r="AM127" i="10" a="1"/>
  <c r="AM127" i="10" s="1"/>
  <c r="AE126" i="10"/>
  <c r="AM119" i="10" a="1"/>
  <c r="AM119" i="10" s="1"/>
  <c r="AE118" i="10"/>
  <c r="BO118" i="10" s="1"/>
  <c r="BQ118" i="10" s="1" a="1"/>
  <c r="BQ118" i="10" s="1"/>
  <c r="AE110" i="10"/>
  <c r="AM103" i="10" a="1"/>
  <c r="AM103" i="10" s="1"/>
  <c r="AE102" i="10"/>
  <c r="AM95" i="10" a="1"/>
  <c r="AM95" i="10" s="1"/>
  <c r="AE94" i="10"/>
  <c r="AE86" i="10"/>
  <c r="AE78" i="10"/>
  <c r="AE70" i="10"/>
  <c r="BO70" i="10" s="1"/>
  <c r="BQ70" i="10" s="1" a="1"/>
  <c r="BQ70" i="10" s="1"/>
  <c r="AE62" i="10"/>
  <c r="AE57" i="10"/>
  <c r="AE54" i="10"/>
  <c r="AE49" i="10"/>
  <c r="AE46" i="10"/>
  <c r="AE41" i="10"/>
  <c r="AM39" i="10" a="1"/>
  <c r="AM39" i="10" s="1"/>
  <c r="AE38" i="10"/>
  <c r="BO38" i="10" s="1"/>
  <c r="BQ38" i="10" s="1" a="1"/>
  <c r="BQ38" i="10" s="1"/>
  <c r="AE33" i="10"/>
  <c r="AM31" i="10" a="1"/>
  <c r="AM31" i="10" s="1"/>
  <c r="AE30" i="10"/>
  <c r="AE25" i="10"/>
  <c r="AM23" i="10" a="1"/>
  <c r="AM23" i="10" s="1"/>
  <c r="AE22" i="10"/>
  <c r="AE17" i="10"/>
  <c r="AM15" i="10" a="1"/>
  <c r="AM15" i="10" s="1"/>
  <c r="AE14" i="10"/>
  <c r="AM179" i="10" a="1"/>
  <c r="AM179" i="10" s="1"/>
  <c r="AM163" i="10" a="1"/>
  <c r="AM163" i="10" s="1"/>
  <c r="AM155" i="10" a="1"/>
  <c r="AM155" i="10" s="1"/>
  <c r="AM147" i="10" a="1"/>
  <c r="AM147" i="10" s="1"/>
  <c r="AM139" i="10" a="1"/>
  <c r="AM139" i="10" s="1"/>
  <c r="AM111" i="10" a="1"/>
  <c r="AM111" i="10" s="1"/>
  <c r="AM87" i="10" a="1"/>
  <c r="AM87" i="10" s="1"/>
  <c r="AM79" i="10" a="1"/>
  <c r="AM79" i="10" s="1"/>
  <c r="AM71" i="10" a="1"/>
  <c r="AM71" i="10" s="1"/>
  <c r="BG175" i="10"/>
  <c r="BA146" i="10"/>
  <c r="BG127" i="10"/>
  <c r="AY120" i="10"/>
  <c r="BA100" i="10"/>
  <c r="BA34" i="10"/>
  <c r="BM160" i="10" a="1"/>
  <c r="BM160" i="10" s="1"/>
  <c r="BM152" i="10" a="1"/>
  <c r="BM152" i="10" s="1"/>
  <c r="BM144" i="10" a="1"/>
  <c r="BM144" i="10" s="1"/>
  <c r="AM132" i="10" a="1"/>
  <c r="AM132" i="10" s="1"/>
  <c r="AM124" i="10" a="1"/>
  <c r="AM124" i="10" s="1"/>
  <c r="AM104" i="10" a="1"/>
  <c r="AM104" i="10" s="1"/>
  <c r="AM96" i="10" a="1"/>
  <c r="AM96" i="10" s="1"/>
  <c r="AM64" i="10" a="1"/>
  <c r="AM64" i="10" s="1"/>
  <c r="BG167" i="10"/>
  <c r="BG159" i="10"/>
  <c r="BA138" i="10"/>
  <c r="AY68" i="10"/>
  <c r="BG47" i="10"/>
  <c r="BM190" i="10" a="1"/>
  <c r="BM190" i="10" s="1"/>
  <c r="BM182" i="10" a="1"/>
  <c r="BM182" i="10" s="1"/>
  <c r="AM196" i="10" a="1"/>
  <c r="AM196" i="10" s="1"/>
  <c r="BO104" i="10"/>
  <c r="BQ104" i="10" s="1" a="1"/>
  <c r="BQ104" i="10" s="1"/>
  <c r="AM56" i="10" a="1"/>
  <c r="AM56" i="10" s="1"/>
  <c r="AM44" i="10" a="1"/>
  <c r="AM44" i="10" s="1"/>
  <c r="BG151" i="10"/>
  <c r="AM133" i="10" a="1"/>
  <c r="AM133" i="10" s="1"/>
  <c r="AM117" i="10" a="1"/>
  <c r="AM117" i="10" s="1"/>
  <c r="AM109" i="10" a="1"/>
  <c r="AM109" i="10" s="1"/>
  <c r="AM89" i="10" a="1"/>
  <c r="AM89" i="10" s="1"/>
  <c r="AM81" i="10" a="1"/>
  <c r="AM81" i="10" s="1"/>
  <c r="BA192" i="10"/>
  <c r="BA178" i="10"/>
  <c r="BG143" i="10"/>
  <c r="BA130" i="10"/>
  <c r="AM51" i="10" a="1"/>
  <c r="AM51" i="10" s="1"/>
  <c r="BM175" i="10" a="1"/>
  <c r="BM175" i="10" s="1"/>
  <c r="AM173" i="10" a="1"/>
  <c r="AM173" i="10" s="1"/>
  <c r="AM149" i="10" a="1"/>
  <c r="AM149" i="10" s="1"/>
  <c r="AM49" i="10" a="1"/>
  <c r="AM49" i="10" s="1"/>
  <c r="AM45" i="10" a="1"/>
  <c r="AM45" i="10" s="1"/>
  <c r="AG43" i="10"/>
  <c r="AK43" i="10" s="1" a="1"/>
  <c r="AK43" i="10" s="1"/>
  <c r="AG39" i="10"/>
  <c r="AK39" i="10" s="1" a="1"/>
  <c r="AK39" i="10" s="1"/>
  <c r="AG31" i="10"/>
  <c r="AK31" i="10" s="1" a="1"/>
  <c r="AK31" i="10" s="1"/>
  <c r="AM29" i="10" a="1"/>
  <c r="AM29" i="10" s="1"/>
  <c r="AG27" i="10"/>
  <c r="AK27" i="10" s="1" a="1"/>
  <c r="AK27" i="10" s="1"/>
  <c r="AM21" i="10" a="1"/>
  <c r="AM21" i="10" s="1"/>
  <c r="AY198" i="10"/>
  <c r="AY184" i="10"/>
  <c r="BA156" i="10"/>
  <c r="BC142" i="10"/>
  <c r="BA30" i="10"/>
  <c r="BM123" i="10" a="1"/>
  <c r="BM123" i="10" s="1"/>
  <c r="AM194" i="10" a="1"/>
  <c r="AM194" i="10" s="1"/>
  <c r="AM126" i="10" a="1"/>
  <c r="AM126" i="10" s="1"/>
  <c r="AM118" i="10" a="1"/>
  <c r="AM118" i="10" s="1"/>
  <c r="AM102" i="10" a="1"/>
  <c r="AM102" i="10" s="1"/>
  <c r="AM94" i="10" a="1"/>
  <c r="AM94" i="10" s="1"/>
  <c r="AM66" i="10" a="1"/>
  <c r="AM66" i="10" s="1"/>
  <c r="BG191" i="10"/>
  <c r="BC170" i="10"/>
  <c r="BG95" i="10"/>
  <c r="BM154" i="10" a="1"/>
  <c r="BM154" i="10" s="1"/>
  <c r="BM146" i="10" a="1"/>
  <c r="BM146" i="10" s="1"/>
  <c r="AG174" i="10"/>
  <c r="AK174" i="10" s="1" a="1"/>
  <c r="AK174" i="10" s="1"/>
  <c r="AI174" i="10" a="1"/>
  <c r="AI174" i="10" s="1"/>
  <c r="AM174" i="10" s="1" a="1"/>
  <c r="AM174" i="10" s="1"/>
  <c r="AG170" i="10"/>
  <c r="AK170" i="10" s="1" a="1"/>
  <c r="AK170" i="10" s="1"/>
  <c r="AI170" i="10" a="1"/>
  <c r="AI170" i="10" s="1"/>
  <c r="AM170" i="10" s="1" a="1"/>
  <c r="AM170" i="10" s="1"/>
  <c r="AG166" i="10"/>
  <c r="AK166" i="10" s="1" a="1"/>
  <c r="AK166" i="10" s="1"/>
  <c r="AI166" i="10" a="1"/>
  <c r="AI166" i="10" s="1"/>
  <c r="AM166" i="10" s="1" a="1"/>
  <c r="AM166" i="10" s="1"/>
  <c r="AG148" i="10"/>
  <c r="AK148" i="10" s="1" a="1"/>
  <c r="AK148" i="10" s="1"/>
  <c r="AG59" i="10"/>
  <c r="AK59" i="10" s="1" a="1"/>
  <c r="AK59" i="10" s="1"/>
  <c r="AG57" i="10"/>
  <c r="AK57" i="10" s="1" a="1"/>
  <c r="AK57" i="10" s="1"/>
  <c r="AI57" i="10" a="1"/>
  <c r="AI57" i="10" s="1"/>
  <c r="AM57" i="10" s="1" a="1"/>
  <c r="AM57" i="10" s="1"/>
  <c r="AG55" i="10"/>
  <c r="AK55" i="10" s="1" a="1"/>
  <c r="AK55" i="10" s="1"/>
  <c r="AG53" i="10"/>
  <c r="AK53" i="10" s="1" a="1"/>
  <c r="AK53" i="10" s="1"/>
  <c r="AI53" i="10" a="1"/>
  <c r="AI53" i="10" s="1"/>
  <c r="AM53" i="10" s="1" a="1"/>
  <c r="AM53" i="10" s="1"/>
  <c r="BO141" i="10"/>
  <c r="BQ141" i="10" s="1" a="1"/>
  <c r="BQ141" i="10" s="1"/>
  <c r="BO133" i="10"/>
  <c r="BQ133" i="10" s="1" a="1"/>
  <c r="BQ133" i="10" s="1"/>
  <c r="BO125" i="10"/>
  <c r="BQ125" i="10" s="1" a="1"/>
  <c r="BQ125" i="10" s="1"/>
  <c r="AG78" i="10"/>
  <c r="AK78" i="10" s="1" a="1"/>
  <c r="AK78" i="10" s="1"/>
  <c r="AI78" i="10" a="1"/>
  <c r="AI78" i="10" s="1"/>
  <c r="AM78" i="10" s="1" a="1"/>
  <c r="AM78" i="10" s="1"/>
  <c r="AG76" i="10"/>
  <c r="AK76" i="10" s="1" a="1"/>
  <c r="AK76" i="10" s="1"/>
  <c r="AG74" i="10"/>
  <c r="AK74" i="10" s="1" a="1"/>
  <c r="AK74" i="10" s="1"/>
  <c r="AI74" i="10" a="1"/>
  <c r="AI74" i="10" s="1"/>
  <c r="AM74" i="10" s="1" a="1"/>
  <c r="AM74" i="10" s="1"/>
  <c r="AG41" i="10"/>
  <c r="AK41" i="10" s="1" a="1"/>
  <c r="AK41" i="10" s="1"/>
  <c r="AI41" i="10" a="1"/>
  <c r="AI41" i="10" s="1"/>
  <c r="AM41" i="10" s="1" a="1"/>
  <c r="AM41" i="10" s="1"/>
  <c r="AG187" i="10"/>
  <c r="AK187" i="10" s="1" a="1"/>
  <c r="AK187" i="10" s="1"/>
  <c r="AI187" i="10" a="1"/>
  <c r="AI187" i="10" s="1"/>
  <c r="AM187" i="10" s="1" a="1"/>
  <c r="AM187" i="10" s="1"/>
  <c r="AG171" i="10"/>
  <c r="AK171" i="10" s="1" a="1"/>
  <c r="AK171" i="10" s="1"/>
  <c r="AI171" i="10" a="1"/>
  <c r="AI171" i="10" s="1"/>
  <c r="AM171" i="10" s="1" a="1"/>
  <c r="AM171" i="10" s="1"/>
  <c r="AG167" i="10"/>
  <c r="AK167" i="10" s="1" a="1"/>
  <c r="AK167" i="10" s="1"/>
  <c r="AI167" i="10" a="1"/>
  <c r="AI167" i="10" s="1"/>
  <c r="AM167" i="10" s="1" a="1"/>
  <c r="AM167" i="10" s="1"/>
  <c r="AG95" i="10"/>
  <c r="AK95" i="10" s="1" a="1"/>
  <c r="AK95" i="10" s="1"/>
  <c r="AG175" i="10"/>
  <c r="AK175" i="10" s="1" a="1"/>
  <c r="AK175" i="10" s="1"/>
  <c r="AI175" i="10" a="1"/>
  <c r="AI175" i="10" s="1"/>
  <c r="AM175" i="10" s="1" a="1"/>
  <c r="AM175" i="10" s="1"/>
  <c r="BO194" i="10"/>
  <c r="BQ194" i="10" s="1" a="1"/>
  <c r="BQ194" i="10" s="1"/>
  <c r="BO179" i="10"/>
  <c r="BQ179" i="10" s="1" a="1"/>
  <c r="BQ179" i="10" s="1"/>
  <c r="BO138" i="10"/>
  <c r="BQ138" i="10" s="1" a="1"/>
  <c r="BQ138" i="10" s="1"/>
  <c r="BO130" i="10"/>
  <c r="BQ130" i="10" s="1" a="1"/>
  <c r="BQ130" i="10" s="1"/>
  <c r="AG13" i="10"/>
  <c r="AK13" i="10" s="1" a="1"/>
  <c r="AK13" i="10" s="1"/>
  <c r="AI13" i="10" a="1"/>
  <c r="AI13" i="10" s="1"/>
  <c r="AM13" i="10" s="1" a="1"/>
  <c r="AM13" i="10" s="1"/>
  <c r="AG47" i="10"/>
  <c r="AK47" i="10" s="1" a="1"/>
  <c r="AK47" i="10" s="1"/>
  <c r="AI47" i="10" a="1"/>
  <c r="AI47" i="10" s="1"/>
  <c r="AM47" i="10" s="1" a="1"/>
  <c r="AM47" i="10" s="1"/>
  <c r="AG26" i="10"/>
  <c r="AK26" i="10" s="1" a="1"/>
  <c r="AK26" i="10" s="1"/>
  <c r="AI26" i="10" a="1"/>
  <c r="AI26" i="10" s="1"/>
  <c r="AM26" i="10" s="1" a="1"/>
  <c r="AM26" i="10" s="1"/>
  <c r="AG22" i="10"/>
  <c r="AK22" i="10" s="1" a="1"/>
  <c r="AK22" i="10" s="1"/>
  <c r="AI22" i="10" a="1"/>
  <c r="AI22" i="10" s="1"/>
  <c r="AM22" i="10" s="1" a="1"/>
  <c r="AM22" i="10" s="1"/>
  <c r="AG84" i="10"/>
  <c r="AK84" i="10" s="1" a="1"/>
  <c r="AK84" i="10" s="1"/>
  <c r="AI84" i="10" a="1"/>
  <c r="AI84" i="10" s="1"/>
  <c r="AM84" i="10" s="1" a="1"/>
  <c r="AM84" i="10" s="1"/>
  <c r="AG14" i="10"/>
  <c r="AK14" i="10" s="1" a="1"/>
  <c r="AK14" i="10" s="1"/>
  <c r="AI14" i="10" a="1"/>
  <c r="AI14" i="10" s="1"/>
  <c r="AM14" i="10" s="1" a="1"/>
  <c r="AM14" i="10" s="1"/>
  <c r="BO187" i="10"/>
  <c r="BQ187" i="10" s="1" a="1"/>
  <c r="BQ187" i="10" s="1"/>
  <c r="AG189" i="10"/>
  <c r="AK189" i="10" s="1" a="1"/>
  <c r="AK189" i="10" s="1"/>
  <c r="AI189" i="10" a="1"/>
  <c r="AI189" i="10" s="1"/>
  <c r="AM189" i="10" s="1" a="1"/>
  <c r="AM189" i="10" s="1"/>
  <c r="AM181" i="10" a="1"/>
  <c r="AM181" i="10" s="1"/>
  <c r="AG48" i="10"/>
  <c r="AK48" i="10" s="1" a="1"/>
  <c r="AK48" i="10" s="1"/>
  <c r="AI48" i="10" a="1"/>
  <c r="AI48" i="10" s="1"/>
  <c r="AM48" i="10" s="1" a="1"/>
  <c r="AM48" i="10" s="1"/>
  <c r="AG195" i="10"/>
  <c r="AK195" i="10" s="1" a="1"/>
  <c r="AK195" i="10" s="1"/>
  <c r="AI195" i="10" a="1"/>
  <c r="AI195" i="10" s="1"/>
  <c r="AM195" i="10" s="1" a="1"/>
  <c r="AM195" i="10" s="1"/>
  <c r="AG192" i="10"/>
  <c r="AK192" i="10" s="1" a="1"/>
  <c r="AK192" i="10" s="1"/>
  <c r="AI192" i="10" a="1"/>
  <c r="AI192" i="10" s="1"/>
  <c r="AM192" i="10" s="1" a="1"/>
  <c r="AM192" i="10" s="1"/>
  <c r="AG188" i="10"/>
  <c r="AK188" i="10" s="1" a="1"/>
  <c r="AK188" i="10" s="1"/>
  <c r="AI188" i="10" a="1"/>
  <c r="AI188" i="10" s="1"/>
  <c r="AM188" i="10" s="1" a="1"/>
  <c r="AM188" i="10" s="1"/>
  <c r="AM197" i="10" a="1"/>
  <c r="AM197" i="10" s="1"/>
  <c r="AM165" i="10" a="1"/>
  <c r="AM165" i="10" s="1"/>
  <c r="AM157" i="10" a="1"/>
  <c r="AM157" i="10" s="1"/>
  <c r="AM141" i="10" a="1"/>
  <c r="AM141" i="10" s="1"/>
  <c r="BO193" i="10"/>
  <c r="BQ193" i="10" s="1" a="1"/>
  <c r="BQ193" i="10" s="1"/>
  <c r="BO160" i="10"/>
  <c r="BQ160" i="10" s="1" a="1"/>
  <c r="BQ160" i="10" s="1"/>
  <c r="BO152" i="10"/>
  <c r="BQ152" i="10" s="1" a="1"/>
  <c r="BQ152" i="10" s="1"/>
  <c r="AG85" i="10"/>
  <c r="AK85" i="10" s="1" a="1"/>
  <c r="AK85" i="10" s="1"/>
  <c r="AI85" i="10" a="1"/>
  <c r="AI85" i="10" s="1"/>
  <c r="AM85" i="10" s="1" a="1"/>
  <c r="AM85" i="10" s="1"/>
  <c r="AG83" i="10"/>
  <c r="AK83" i="10" s="1" a="1"/>
  <c r="AK83" i="10" s="1"/>
  <c r="AG75" i="10"/>
  <c r="AK75" i="10" s="1" a="1"/>
  <c r="AK75" i="10" s="1"/>
  <c r="AG73" i="10"/>
  <c r="AK73" i="10" s="1" a="1"/>
  <c r="AK73" i="10" s="1"/>
  <c r="AI73" i="10" a="1"/>
  <c r="AI73" i="10" s="1"/>
  <c r="AM73" i="10" s="1" a="1"/>
  <c r="AM73" i="10" s="1"/>
  <c r="AG71" i="10"/>
  <c r="AK71" i="10" s="1" a="1"/>
  <c r="AK71" i="10" s="1"/>
  <c r="AG69" i="10"/>
  <c r="AK69" i="10" s="1" a="1"/>
  <c r="AK69" i="10" s="1"/>
  <c r="AI69" i="10" a="1"/>
  <c r="AI69" i="10" s="1"/>
  <c r="AM69" i="10" s="1" a="1"/>
  <c r="AM69" i="10" s="1"/>
  <c r="AG36" i="10"/>
  <c r="AK36" i="10" s="1" a="1"/>
  <c r="AK36" i="10" s="1"/>
  <c r="AI36" i="10" a="1"/>
  <c r="AI36" i="10" s="1"/>
  <c r="AM36" i="10" s="1" a="1"/>
  <c r="AM36" i="10" s="1"/>
  <c r="AG19" i="10"/>
  <c r="AK19" i="10" s="1" a="1"/>
  <c r="AK19" i="10" s="1"/>
  <c r="AI19" i="10" a="1"/>
  <c r="AI19" i="10" s="1"/>
  <c r="AM19" i="10" s="1" a="1"/>
  <c r="AM19" i="10" s="1"/>
  <c r="BG188" i="10"/>
  <c r="BG180" i="10"/>
  <c r="BI173" i="10" a="1"/>
  <c r="BI173" i="10" s="1"/>
  <c r="BM173" i="10" s="1" a="1"/>
  <c r="BM173" i="10" s="1"/>
  <c r="BG158" i="10"/>
  <c r="BG150" i="10"/>
  <c r="BG128" i="10"/>
  <c r="BG121" i="10"/>
  <c r="BI121" i="10" a="1"/>
  <c r="BI121" i="10" s="1"/>
  <c r="BM121" i="10" s="1" a="1"/>
  <c r="BM121" i="10" s="1"/>
  <c r="BI113" i="10" a="1"/>
  <c r="BI113" i="10" s="1"/>
  <c r="BM113" i="10" s="1" a="1"/>
  <c r="BM113" i="10" s="1"/>
  <c r="BI105" i="10" a="1"/>
  <c r="BI105" i="10" s="1"/>
  <c r="BM105" i="10" s="1" a="1"/>
  <c r="BM105" i="10" s="1"/>
  <c r="BI98" i="10" a="1"/>
  <c r="BI98" i="10" s="1"/>
  <c r="BM98" i="10" s="1" a="1"/>
  <c r="BM98" i="10" s="1"/>
  <c r="BI91" i="10" a="1"/>
  <c r="BI91" i="10" s="1"/>
  <c r="BM91" i="10" s="1" a="1"/>
  <c r="BM91" i="10" s="1"/>
  <c r="BG84" i="10"/>
  <c r="BI84" i="10" a="1"/>
  <c r="BI84" i="10" s="1"/>
  <c r="BM84" i="10" s="1" a="1"/>
  <c r="BM84" i="10" s="1"/>
  <c r="BI76" i="10" a="1"/>
  <c r="BI76" i="10" s="1"/>
  <c r="BM76" i="10" s="1" a="1"/>
  <c r="BM76" i="10" s="1"/>
  <c r="BI68" i="10" a="1"/>
  <c r="BI68" i="10" s="1"/>
  <c r="BM68" i="10" s="1" a="1"/>
  <c r="BM68" i="10" s="1"/>
  <c r="BG62" i="10"/>
  <c r="BI62" i="10" a="1"/>
  <c r="BI62" i="10" s="1"/>
  <c r="BM62" i="10" s="1" a="1"/>
  <c r="BM62" i="10" s="1"/>
  <c r="BI55" i="10" a="1"/>
  <c r="BI55" i="10" s="1"/>
  <c r="BM55" i="10" s="1" a="1"/>
  <c r="BM55" i="10" s="1"/>
  <c r="BI40" i="10" a="1"/>
  <c r="BI40" i="10" s="1"/>
  <c r="BM40" i="10" s="1" a="1"/>
  <c r="BM40" i="10" s="1"/>
  <c r="BG33" i="10"/>
  <c r="BI33" i="10" a="1"/>
  <c r="BI33" i="10" s="1"/>
  <c r="BM33" i="10" s="1" a="1"/>
  <c r="BM33" i="10" s="1"/>
  <c r="BI26" i="10" a="1"/>
  <c r="BI26" i="10" s="1"/>
  <c r="BM26" i="10" s="1" a="1"/>
  <c r="BM26" i="10" s="1"/>
  <c r="BI19" i="10" a="1"/>
  <c r="BI19" i="10" s="1"/>
  <c r="BM19" i="10" s="1" a="1"/>
  <c r="BM19" i="10" s="1"/>
  <c r="BA188" i="10"/>
  <c r="BC174" i="10"/>
  <c r="BC166" i="10"/>
  <c r="BA161" i="10"/>
  <c r="AY152" i="10"/>
  <c r="BC134" i="10"/>
  <c r="BE134" i="10" s="1"/>
  <c r="AY130" i="10"/>
  <c r="AY116" i="10"/>
  <c r="BG111" i="10"/>
  <c r="BA96" i="10"/>
  <c r="BC86" i="10"/>
  <c r="BA52" i="10"/>
  <c r="BA38" i="10"/>
  <c r="BC24" i="10"/>
  <c r="BG172" i="10"/>
  <c r="BG157" i="10"/>
  <c r="BI157" i="10" a="1"/>
  <c r="BI157" i="10" s="1"/>
  <c r="BM157" i="10" s="1" a="1"/>
  <c r="BM157" i="10" s="1"/>
  <c r="BI149" i="10" a="1"/>
  <c r="BI149" i="10" s="1"/>
  <c r="BM149" i="10" s="1" a="1"/>
  <c r="BM149" i="10" s="1"/>
  <c r="BG142" i="10"/>
  <c r="BI112" i="10" a="1"/>
  <c r="BI112" i="10" s="1"/>
  <c r="BM112" i="10" s="1" a="1"/>
  <c r="BM112" i="10" s="1"/>
  <c r="BI104" i="10" a="1"/>
  <c r="BI104" i="10" s="1"/>
  <c r="BM104" i="10" s="1" a="1"/>
  <c r="BM104" i="10" s="1"/>
  <c r="BG97" i="10"/>
  <c r="BI97" i="10" a="1"/>
  <c r="BI97" i="10" s="1"/>
  <c r="BM97" i="10" s="1" a="1"/>
  <c r="BM97" i="10" s="1"/>
  <c r="BI90" i="10" a="1"/>
  <c r="BI90" i="10" s="1"/>
  <c r="BM90" i="10" s="1" a="1"/>
  <c r="BM90" i="10" s="1"/>
  <c r="BG83" i="10"/>
  <c r="BI83" i="10" a="1"/>
  <c r="BI83" i="10" s="1"/>
  <c r="BM83" i="10" s="1" a="1"/>
  <c r="BM83" i="10" s="1"/>
  <c r="BI75" i="10" a="1"/>
  <c r="BI75" i="10" s="1"/>
  <c r="BM75" i="10" s="1" a="1"/>
  <c r="BM75" i="10" s="1"/>
  <c r="BG61" i="10"/>
  <c r="BI61" i="10" a="1"/>
  <c r="BI61" i="10" s="1"/>
  <c r="BM61" i="10" s="1" a="1"/>
  <c r="BM61" i="10" s="1"/>
  <c r="BI54" i="10" a="1"/>
  <c r="BI54" i="10" s="1"/>
  <c r="BM54" i="10" s="1" a="1"/>
  <c r="BM54" i="10" s="1"/>
  <c r="BI47" i="10" a="1"/>
  <c r="BI47" i="10" s="1"/>
  <c r="BM47" i="10" s="1" a="1"/>
  <c r="BM47" i="10" s="1"/>
  <c r="BI39" i="10" a="1"/>
  <c r="BI39" i="10" s="1"/>
  <c r="BM39" i="10" s="1" a="1"/>
  <c r="BM39" i="10" s="1"/>
  <c r="BG32" i="10"/>
  <c r="BI32" i="10" a="1"/>
  <c r="BI32" i="10" s="1"/>
  <c r="BM32" i="10" s="1" a="1"/>
  <c r="BM32" i="10" s="1"/>
  <c r="BI25" i="10" a="1"/>
  <c r="BI25" i="10" s="1"/>
  <c r="BM25" i="10" s="1" a="1"/>
  <c r="BM25" i="10" s="1"/>
  <c r="BI18" i="10" a="1"/>
  <c r="BI18" i="10" s="1"/>
  <c r="BM18" i="10" s="1" a="1"/>
  <c r="BM18" i="10" s="1"/>
  <c r="BI188" i="10" a="1"/>
  <c r="BI188" i="10" s="1"/>
  <c r="BM188" i="10" s="1" a="1"/>
  <c r="BM188" i="10" s="1"/>
  <c r="BI193" i="10" a="1"/>
  <c r="BI193" i="10" s="1"/>
  <c r="BM193" i="10" s="1" a="1"/>
  <c r="BM193" i="10" s="1"/>
  <c r="BG148" i="10"/>
  <c r="BG141" i="10"/>
  <c r="BI141" i="10" a="1"/>
  <c r="BI141" i="10" s="1"/>
  <c r="BM141" i="10" s="1" a="1"/>
  <c r="BM141" i="10" s="1"/>
  <c r="BI133" i="10" a="1"/>
  <c r="BI133" i="10" s="1"/>
  <c r="BM133" i="10" s="1" a="1"/>
  <c r="BM133" i="10" s="1"/>
  <c r="BI127" i="10" a="1"/>
  <c r="BI127" i="10" s="1"/>
  <c r="BM127" i="10" s="1" a="1"/>
  <c r="BM127" i="10" s="1"/>
  <c r="BI119" i="10" a="1"/>
  <c r="BI119" i="10" s="1"/>
  <c r="BM119" i="10" s="1" a="1"/>
  <c r="BM119" i="10" s="1"/>
  <c r="BI111" i="10" a="1"/>
  <c r="BI111" i="10" s="1"/>
  <c r="BM111" i="10" s="1" a="1"/>
  <c r="BM111" i="10" s="1"/>
  <c r="BI103" i="10" a="1"/>
  <c r="BI103" i="10" s="1"/>
  <c r="BM103" i="10" s="1" a="1"/>
  <c r="BM103" i="10" s="1"/>
  <c r="BG96" i="10"/>
  <c r="BI96" i="10" a="1"/>
  <c r="BI96" i="10" s="1"/>
  <c r="BM96" i="10" s="1" a="1"/>
  <c r="BM96" i="10" s="1"/>
  <c r="BI89" i="10" a="1"/>
  <c r="BI89" i="10" s="1"/>
  <c r="BM89" i="10" s="1" a="1"/>
  <c r="BM89" i="10" s="1"/>
  <c r="BI82" i="10" a="1"/>
  <c r="BI82" i="10" s="1"/>
  <c r="BM82" i="10" s="1" a="1"/>
  <c r="BM82" i="10" s="1"/>
  <c r="BI74" i="10" a="1"/>
  <c r="BI74" i="10" s="1"/>
  <c r="BM74" i="10" s="1" a="1"/>
  <c r="BM74" i="10" s="1"/>
  <c r="BI67" i="10" a="1"/>
  <c r="BI67" i="10" s="1"/>
  <c r="BM67" i="10" s="1" a="1"/>
  <c r="BM67" i="10" s="1"/>
  <c r="BG60" i="10"/>
  <c r="BI60" i="10" a="1"/>
  <c r="BI60" i="10" s="1"/>
  <c r="BM60" i="10" s="1" a="1"/>
  <c r="BM60" i="10" s="1"/>
  <c r="BI53" i="10" a="1"/>
  <c r="BI53" i="10" s="1"/>
  <c r="BM53" i="10" s="1" a="1"/>
  <c r="BM53" i="10" s="1"/>
  <c r="BI46" i="10" a="1"/>
  <c r="BI46" i="10" s="1"/>
  <c r="BM46" i="10" s="1" a="1"/>
  <c r="BM46" i="10" s="1"/>
  <c r="BI38" i="10" a="1"/>
  <c r="BI38" i="10" s="1"/>
  <c r="BM38" i="10" s="1" a="1"/>
  <c r="BM38" i="10" s="1"/>
  <c r="BI24" i="10" a="1"/>
  <c r="BI24" i="10" s="1"/>
  <c r="BM24" i="10" s="1" a="1"/>
  <c r="BM24" i="10" s="1"/>
  <c r="BI17" i="10" a="1"/>
  <c r="BI17" i="10" s="1"/>
  <c r="BM17" i="10" s="1" a="1"/>
  <c r="BM17" i="10" s="1"/>
  <c r="BI195" i="10" a="1"/>
  <c r="BI195" i="10" s="1"/>
  <c r="BM195" i="10" s="1" a="1"/>
  <c r="BM195" i="10" s="1"/>
  <c r="BI187" i="10" a="1"/>
  <c r="BI187" i="10" s="1"/>
  <c r="BM187" i="10" s="1" a="1"/>
  <c r="BM187" i="10" s="1"/>
  <c r="BI180" i="10" a="1"/>
  <c r="BI180" i="10" s="1"/>
  <c r="BM180" i="10" s="1" a="1"/>
  <c r="BM180" i="10" s="1"/>
  <c r="BI166" i="10" a="1"/>
  <c r="BI166" i="10" s="1"/>
  <c r="BM166" i="10" s="1" a="1"/>
  <c r="BM166" i="10" s="1"/>
  <c r="BI143" i="10" a="1"/>
  <c r="BI143" i="10" s="1"/>
  <c r="BM143" i="10" s="1" a="1"/>
  <c r="BM143" i="10" s="1"/>
  <c r="BI135" i="10" a="1"/>
  <c r="BI135" i="10" s="1"/>
  <c r="BM135" i="10" s="1" a="1"/>
  <c r="BM135" i="10" s="1"/>
  <c r="BI120" i="10" a="1"/>
  <c r="BI120" i="10" s="1"/>
  <c r="BM120" i="10" s="1" a="1"/>
  <c r="BM120" i="10" s="1"/>
  <c r="BC196" i="10"/>
  <c r="BC182" i="10"/>
  <c r="BA170" i="10"/>
  <c r="BE170" i="10" s="1"/>
  <c r="BA160" i="10"/>
  <c r="AY146" i="10"/>
  <c r="AY142" i="10"/>
  <c r="BA124" i="10"/>
  <c r="BC90" i="10"/>
  <c r="BC62" i="10"/>
  <c r="BA56" i="10"/>
  <c r="BC46" i="10"/>
  <c r="AY42" i="10"/>
  <c r="BC32" i="10"/>
  <c r="BC28" i="10"/>
  <c r="BG192" i="10"/>
  <c r="BG185" i="10"/>
  <c r="BI177" i="10" a="1"/>
  <c r="BI177" i="10" s="1"/>
  <c r="BM177" i="10" s="1" a="1"/>
  <c r="BM177" i="10" s="1"/>
  <c r="BG140" i="10"/>
  <c r="BI132" i="10" a="1"/>
  <c r="BI132" i="10" s="1"/>
  <c r="BM132" i="10" s="1" a="1"/>
  <c r="BM132" i="10" s="1"/>
  <c r="BG118" i="10"/>
  <c r="BI118" i="10" a="1"/>
  <c r="BI118" i="10" s="1"/>
  <c r="BM118" i="10" s="1" a="1"/>
  <c r="BM118" i="10" s="1"/>
  <c r="BI110" i="10" a="1"/>
  <c r="BI110" i="10" s="1"/>
  <c r="BM110" i="10" s="1" a="1"/>
  <c r="BM110" i="10" s="1"/>
  <c r="BI102" i="10" a="1"/>
  <c r="BI102" i="10" s="1"/>
  <c r="BM102" i="10" s="1" a="1"/>
  <c r="BM102" i="10" s="1"/>
  <c r="BI88" i="10" a="1"/>
  <c r="BI88" i="10" s="1"/>
  <c r="BM88" i="10" s="1" a="1"/>
  <c r="BM88" i="10" s="1"/>
  <c r="BI81" i="10" a="1"/>
  <c r="BI81" i="10" s="1"/>
  <c r="BM81" i="10" s="1" a="1"/>
  <c r="BM81" i="10" s="1"/>
  <c r="BG73" i="10"/>
  <c r="BI73" i="10" a="1"/>
  <c r="BI73" i="10" s="1"/>
  <c r="BM73" i="10" s="1" a="1"/>
  <c r="BM73" i="10" s="1"/>
  <c r="BI66" i="10" a="1"/>
  <c r="BI66" i="10" s="1"/>
  <c r="BM66" i="10" s="1" a="1"/>
  <c r="BM66" i="10" s="1"/>
  <c r="BI59" i="10" a="1"/>
  <c r="BI59" i="10" s="1"/>
  <c r="BM59" i="10" s="1" a="1"/>
  <c r="BM59" i="10" s="1"/>
  <c r="BG52" i="10"/>
  <c r="BI52" i="10" a="1"/>
  <c r="BI52" i="10" s="1"/>
  <c r="BM52" i="10" s="1" a="1"/>
  <c r="BM52" i="10" s="1"/>
  <c r="BI45" i="10" a="1"/>
  <c r="BI45" i="10" s="1"/>
  <c r="BM45" i="10" s="1" a="1"/>
  <c r="BM45" i="10" s="1"/>
  <c r="BI37" i="10" a="1"/>
  <c r="BI37" i="10" s="1"/>
  <c r="BM37" i="10" s="1" a="1"/>
  <c r="BM37" i="10" s="1"/>
  <c r="BI31" i="10" a="1"/>
  <c r="BI31" i="10" s="1"/>
  <c r="BM31" i="10" s="1" a="1"/>
  <c r="BM31" i="10" s="1"/>
  <c r="BI23" i="10" a="1"/>
  <c r="BI23" i="10" s="1"/>
  <c r="BM23" i="10" s="1" a="1"/>
  <c r="BM23" i="10" s="1"/>
  <c r="BI16" i="10" a="1"/>
  <c r="BI16" i="10" s="1"/>
  <c r="BM16" i="10" s="1" a="1"/>
  <c r="BM16" i="10" s="1"/>
  <c r="BI194" i="10" a="1"/>
  <c r="BI194" i="10" s="1"/>
  <c r="BM194" i="10" s="1" a="1"/>
  <c r="BM194" i="10" s="1"/>
  <c r="BI172" i="10" a="1"/>
  <c r="BI172" i="10" s="1"/>
  <c r="BM172" i="10" s="1" a="1"/>
  <c r="BM172" i="10" s="1"/>
  <c r="BI165" i="10" a="1"/>
  <c r="BI165" i="10" s="1"/>
  <c r="BM165" i="10" s="1" a="1"/>
  <c r="BM165" i="10" s="1"/>
  <c r="BI134" i="10" a="1"/>
  <c r="BI134" i="10" s="1"/>
  <c r="BM134" i="10" s="1" a="1"/>
  <c r="BM134" i="10" s="1"/>
  <c r="BC200" i="10"/>
  <c r="BC186" i="10"/>
  <c r="AY182" i="10"/>
  <c r="BC164" i="10"/>
  <c r="AY150" i="10"/>
  <c r="BC137" i="10"/>
  <c r="BA128" i="10"/>
  <c r="BG119" i="10"/>
  <c r="BA114" i="10"/>
  <c r="BA104" i="10"/>
  <c r="BA94" i="10"/>
  <c r="BA90" i="10"/>
  <c r="AY78" i="10"/>
  <c r="AY72" i="10"/>
  <c r="AY50" i="10"/>
  <c r="AY46" i="10"/>
  <c r="BG125" i="10"/>
  <c r="BJ125" i="10" s="1" a="1"/>
  <c r="BJ125" i="10" s="1"/>
  <c r="BI125" i="10" a="1"/>
  <c r="BI125" i="10" s="1"/>
  <c r="BM125" i="10" s="1" a="1"/>
  <c r="BM125" i="10" s="1"/>
  <c r="BI117" i="10" a="1"/>
  <c r="BI117" i="10" s="1"/>
  <c r="BM117" i="10" s="1" a="1"/>
  <c r="BM117" i="10" s="1"/>
  <c r="BI109" i="10" a="1"/>
  <c r="BI109" i="10" s="1"/>
  <c r="BM109" i="10" s="1" a="1"/>
  <c r="BM109" i="10" s="1"/>
  <c r="BI101" i="10" a="1"/>
  <c r="BI101" i="10" s="1"/>
  <c r="BM101" i="10" s="1" a="1"/>
  <c r="BM101" i="10" s="1"/>
  <c r="BI95" i="10" a="1"/>
  <c r="BI95" i="10" s="1"/>
  <c r="BM95" i="10" s="1" a="1"/>
  <c r="BM95" i="10" s="1"/>
  <c r="BI80" i="10" a="1"/>
  <c r="BI80" i="10" s="1"/>
  <c r="BM80" i="10" s="1" a="1"/>
  <c r="BM80" i="10" s="1"/>
  <c r="BI72" i="10" a="1"/>
  <c r="BI72" i="10" s="1"/>
  <c r="BM72" i="10" s="1" a="1"/>
  <c r="BM72" i="10" s="1"/>
  <c r="BG65" i="10"/>
  <c r="BK65" i="10" s="1"/>
  <c r="BI65" i="10" a="1"/>
  <c r="BI65" i="10" s="1"/>
  <c r="BM65" i="10" s="1" a="1"/>
  <c r="BM65" i="10" s="1"/>
  <c r="BI58" i="10" a="1"/>
  <c r="BI58" i="10" s="1"/>
  <c r="BM58" i="10" s="1" a="1"/>
  <c r="BM58" i="10" s="1"/>
  <c r="BI51" i="10" a="1"/>
  <c r="BI51" i="10" s="1"/>
  <c r="BM51" i="10" s="1" a="1"/>
  <c r="BM51" i="10" s="1"/>
  <c r="BG44" i="10"/>
  <c r="BI44" i="10" a="1"/>
  <c r="BI44" i="10" s="1"/>
  <c r="BM44" i="10" s="1" a="1"/>
  <c r="BM44" i="10" s="1"/>
  <c r="BI36" i="10" a="1"/>
  <c r="BI36" i="10" s="1"/>
  <c r="BM36" i="10" s="1" a="1"/>
  <c r="BM36" i="10" s="1"/>
  <c r="BG30" i="10"/>
  <c r="BI30" i="10" a="1"/>
  <c r="BI30" i="10" s="1"/>
  <c r="BM30" i="10" s="1" a="1"/>
  <c r="BM30" i="10" s="1"/>
  <c r="BI22" i="10" a="1"/>
  <c r="BI22" i="10" s="1"/>
  <c r="BM22" i="10" s="1" a="1"/>
  <c r="BM22" i="10" s="1"/>
  <c r="BI15" i="10" a="1"/>
  <c r="BI15" i="10" s="1"/>
  <c r="BM15" i="10" s="1" a="1"/>
  <c r="BM15" i="10" s="1"/>
  <c r="BI200" i="10" a="1"/>
  <c r="BI200" i="10" s="1"/>
  <c r="BM200" i="10" s="1" a="1"/>
  <c r="BM200" i="10" s="1"/>
  <c r="BI192" i="10" a="1"/>
  <c r="BI192" i="10" s="1"/>
  <c r="BM192" i="10" s="1" a="1"/>
  <c r="BM192" i="10" s="1"/>
  <c r="BI186" i="10" a="1"/>
  <c r="BI186" i="10" s="1"/>
  <c r="BM186" i="10" s="1" a="1"/>
  <c r="BM186" i="10" s="1"/>
  <c r="BI179" i="10" a="1"/>
  <c r="BI179" i="10" s="1"/>
  <c r="BM179" i="10" s="1" a="1"/>
  <c r="BM179" i="10" s="1"/>
  <c r="BI171" i="10" a="1"/>
  <c r="BI171" i="10" s="1"/>
  <c r="BM171" i="10" s="1" a="1"/>
  <c r="BM171" i="10" s="1"/>
  <c r="BI164" i="10" a="1"/>
  <c r="BI164" i="10" s="1"/>
  <c r="BM164" i="10" s="1" a="1"/>
  <c r="BM164" i="10" s="1"/>
  <c r="BI158" i="10" a="1"/>
  <c r="BI158" i="10" s="1"/>
  <c r="BM158" i="10" s="1" a="1"/>
  <c r="BM158" i="10" s="1"/>
  <c r="BI150" i="10" a="1"/>
  <c r="BI150" i="10" s="1"/>
  <c r="BM150" i="10" s="1" a="1"/>
  <c r="BM150" i="10" s="1"/>
  <c r="BI142" i="10" a="1"/>
  <c r="BI142" i="10" s="1"/>
  <c r="BM142" i="10" s="1" a="1"/>
  <c r="BM142" i="10" s="1"/>
  <c r="BE146" i="10"/>
  <c r="BE130" i="10"/>
  <c r="BE42" i="10"/>
  <c r="BA190" i="10"/>
  <c r="BA186" i="10"/>
  <c r="BE186" i="10" s="1"/>
  <c r="BC176" i="10"/>
  <c r="BC154" i="10"/>
  <c r="BC132" i="10"/>
  <c r="BC118" i="10"/>
  <c r="BC108" i="10"/>
  <c r="BA98" i="10"/>
  <c r="AY94" i="10"/>
  <c r="BC66" i="10"/>
  <c r="BA31" i="10"/>
  <c r="BG161" i="10"/>
  <c r="BI161" i="10" a="1"/>
  <c r="BI161" i="10" s="1"/>
  <c r="BM161" i="10" s="1" a="1"/>
  <c r="BM161" i="10" s="1"/>
  <c r="BG153" i="10"/>
  <c r="BI145" i="10" a="1"/>
  <c r="BI145" i="10" s="1"/>
  <c r="BM145" i="10" s="1" a="1"/>
  <c r="BM145" i="10" s="1"/>
  <c r="BG124" i="10"/>
  <c r="BI124" i="10" a="1"/>
  <c r="BI124" i="10" s="1"/>
  <c r="BM124" i="10" s="1" a="1"/>
  <c r="BM124" i="10" s="1"/>
  <c r="BG116" i="10"/>
  <c r="BI116" i="10" a="1"/>
  <c r="BI116" i="10" s="1"/>
  <c r="BM116" i="10" s="1" a="1"/>
  <c r="BM116" i="10" s="1"/>
  <c r="BI108" i="10" a="1"/>
  <c r="BI108" i="10" s="1"/>
  <c r="BM108" i="10" s="1" a="1"/>
  <c r="BM108" i="10" s="1"/>
  <c r="BG100" i="10"/>
  <c r="BI100" i="10" a="1"/>
  <c r="BI100" i="10" s="1"/>
  <c r="BM100" i="10" s="1" a="1"/>
  <c r="BM100" i="10" s="1"/>
  <c r="BG94" i="10"/>
  <c r="BI94" i="10" a="1"/>
  <c r="BI94" i="10" s="1"/>
  <c r="BM94" i="10" s="1" a="1"/>
  <c r="BM94" i="10" s="1"/>
  <c r="BI87" i="10" a="1"/>
  <c r="BI87" i="10" s="1"/>
  <c r="BM87" i="10" s="1" a="1"/>
  <c r="BM87" i="10" s="1"/>
  <c r="BI79" i="10" a="1"/>
  <c r="BI79" i="10" s="1"/>
  <c r="BM79" i="10" s="1" a="1"/>
  <c r="BM79" i="10" s="1"/>
  <c r="BI71" i="10" a="1"/>
  <c r="BI71" i="10" s="1"/>
  <c r="BM71" i="10" s="1" a="1"/>
  <c r="BM71" i="10" s="1"/>
  <c r="BG64" i="10"/>
  <c r="BI64" i="10" a="1"/>
  <c r="BI64" i="10" s="1"/>
  <c r="BM64" i="10" s="1" a="1"/>
  <c r="BM64" i="10" s="1"/>
  <c r="BI57" i="10" a="1"/>
  <c r="BI57" i="10" s="1"/>
  <c r="BM57" i="10" s="1" a="1"/>
  <c r="BM57" i="10" s="1"/>
  <c r="BI50" i="10" a="1"/>
  <c r="BI50" i="10" s="1"/>
  <c r="BM50" i="10" s="1" a="1"/>
  <c r="BM50" i="10" s="1"/>
  <c r="BI43" i="10" a="1"/>
  <c r="BI43" i="10" s="1"/>
  <c r="BM43" i="10" s="1" a="1"/>
  <c r="BM43" i="10" s="1"/>
  <c r="BG29" i="10"/>
  <c r="BK29" i="10" s="1"/>
  <c r="BI29" i="10" a="1"/>
  <c r="BI29" i="10" s="1"/>
  <c r="BM29" i="10" s="1" a="1"/>
  <c r="BM29" i="10" s="1"/>
  <c r="BG21" i="10"/>
  <c r="BI21" i="10" a="1"/>
  <c r="BI21" i="10" s="1"/>
  <c r="BM21" i="10" s="1" a="1"/>
  <c r="BM21" i="10" s="1"/>
  <c r="BI14" i="10" a="1"/>
  <c r="BI14" i="10" s="1"/>
  <c r="BM14" i="10" s="1" a="1"/>
  <c r="BM14" i="10" s="1"/>
  <c r="BI199" i="10" a="1"/>
  <c r="BI199" i="10" s="1"/>
  <c r="BM199" i="10" s="1" a="1"/>
  <c r="BM199" i="10" s="1"/>
  <c r="BI185" i="10" a="1"/>
  <c r="BI185" i="10" s="1"/>
  <c r="BM185" i="10" s="1" a="1"/>
  <c r="BM185" i="10" s="1"/>
  <c r="BI178" i="10" a="1"/>
  <c r="BI178" i="10" s="1"/>
  <c r="BM178" i="10" s="1" a="1"/>
  <c r="BM178" i="10" s="1"/>
  <c r="BI156" i="10" a="1"/>
  <c r="BI156" i="10" s="1"/>
  <c r="BM156" i="10" s="1" a="1"/>
  <c r="BM156" i="10" s="1"/>
  <c r="BI148" i="10" a="1"/>
  <c r="BI148" i="10" s="1"/>
  <c r="BM148" i="10" s="1" a="1"/>
  <c r="BM148" i="10" s="1"/>
  <c r="BI140" i="10" a="1"/>
  <c r="BI140" i="10" s="1"/>
  <c r="BM140" i="10" s="1" a="1"/>
  <c r="BM140" i="10" s="1"/>
  <c r="BI131" i="10" a="1"/>
  <c r="BI131" i="10" s="1"/>
  <c r="BM131" i="10" s="1" a="1"/>
  <c r="BM131" i="10" s="1"/>
  <c r="BA194" i="10"/>
  <c r="AY190" i="10"/>
  <c r="AY176" i="10"/>
  <c r="BC172" i="10"/>
  <c r="BC168" i="10"/>
  <c r="BC158" i="10"/>
  <c r="BC144" i="10"/>
  <c r="BC140" i="10"/>
  <c r="BC136" i="10"/>
  <c r="BC122" i="10"/>
  <c r="AY118" i="10"/>
  <c r="AY98" i="10"/>
  <c r="BE98" i="10" s="1"/>
  <c r="BC82" i="10"/>
  <c r="BC60" i="10"/>
  <c r="BC20" i="10"/>
  <c r="BA14" i="10"/>
  <c r="BG182" i="10"/>
  <c r="BG160" i="10"/>
  <c r="BG144" i="10"/>
  <c r="BI130" i="10" a="1"/>
  <c r="BI130" i="10" s="1"/>
  <c r="BM130" i="10" s="1" a="1"/>
  <c r="BM130" i="10" s="1"/>
  <c r="BI115" i="10" a="1"/>
  <c r="BI115" i="10" s="1"/>
  <c r="BM115" i="10" s="1" a="1"/>
  <c r="BM115" i="10" s="1"/>
  <c r="BI107" i="10" a="1"/>
  <c r="BI107" i="10" s="1"/>
  <c r="BM107" i="10" s="1" a="1"/>
  <c r="BM107" i="10" s="1"/>
  <c r="BG93" i="10"/>
  <c r="BI93" i="10" a="1"/>
  <c r="BI93" i="10" s="1"/>
  <c r="BM93" i="10" s="1" a="1"/>
  <c r="BM93" i="10" s="1"/>
  <c r="BI86" i="10" a="1"/>
  <c r="BI86" i="10" s="1"/>
  <c r="BM86" i="10" s="1" a="1"/>
  <c r="BM86" i="10" s="1"/>
  <c r="BG78" i="10"/>
  <c r="BI78" i="10" a="1"/>
  <c r="BI78" i="10" s="1"/>
  <c r="BM78" i="10" s="1" a="1"/>
  <c r="BM78" i="10" s="1"/>
  <c r="BI70" i="10" a="1"/>
  <c r="BI70" i="10" s="1"/>
  <c r="BM70" i="10" s="1" a="1"/>
  <c r="BM70" i="10" s="1"/>
  <c r="BI56" i="10" a="1"/>
  <c r="BI56" i="10" s="1"/>
  <c r="BM56" i="10" s="1" a="1"/>
  <c r="BM56" i="10" s="1"/>
  <c r="BI49" i="10" a="1"/>
  <c r="BI49" i="10" s="1"/>
  <c r="BM49" i="10" s="1" a="1"/>
  <c r="BM49" i="10" s="1"/>
  <c r="BG42" i="10"/>
  <c r="BI42" i="10" a="1"/>
  <c r="BI42" i="10" s="1"/>
  <c r="BM42" i="10" s="1" a="1"/>
  <c r="BM42" i="10" s="1"/>
  <c r="BI35" i="10" a="1"/>
  <c r="BI35" i="10" s="1"/>
  <c r="BM35" i="10" s="1" a="1"/>
  <c r="BM35" i="10" s="1"/>
  <c r="BG28" i="10"/>
  <c r="BI28" i="10" a="1"/>
  <c r="BI28" i="10" s="1"/>
  <c r="BM28" i="10" s="1" a="1"/>
  <c r="BM28" i="10" s="1"/>
  <c r="BI20" i="10" a="1"/>
  <c r="BI20" i="10" s="1"/>
  <c r="BM20" i="10" s="1" a="1"/>
  <c r="BM20" i="10" s="1"/>
  <c r="BI13" i="10" a="1"/>
  <c r="BI13" i="10" s="1"/>
  <c r="BM13" i="10" s="1" a="1"/>
  <c r="BM13" i="10" s="1"/>
  <c r="BI198" i="10" a="1"/>
  <c r="BI198" i="10" s="1"/>
  <c r="BM198" i="10" s="1" a="1"/>
  <c r="BM198" i="10" s="1"/>
  <c r="BI191" i="10" a="1"/>
  <c r="BI191" i="10" s="1"/>
  <c r="BM191" i="10" s="1" a="1"/>
  <c r="BM191" i="10" s="1"/>
  <c r="BI184" i="10" a="1"/>
  <c r="BI184" i="10" s="1"/>
  <c r="BM184" i="10" s="1" a="1"/>
  <c r="BM184" i="10" s="1"/>
  <c r="BI176" i="10" a="1"/>
  <c r="BI176" i="10" s="1"/>
  <c r="BM176" i="10" s="1" a="1"/>
  <c r="BM176" i="10" s="1"/>
  <c r="BI170" i="10" a="1"/>
  <c r="BI170" i="10" s="1"/>
  <c r="BM170" i="10" s="1" a="1"/>
  <c r="BM170" i="10" s="1"/>
  <c r="BI163" i="10" a="1"/>
  <c r="BI163" i="10" s="1"/>
  <c r="BM163" i="10" s="1" a="1"/>
  <c r="BM163" i="10" s="1"/>
  <c r="BI155" i="10" a="1"/>
  <c r="BI155" i="10" s="1"/>
  <c r="BM155" i="10" s="1" a="1"/>
  <c r="BM155" i="10" s="1"/>
  <c r="BI139" i="10" a="1"/>
  <c r="BI139" i="10" s="1"/>
  <c r="BM139" i="10" s="1" a="1"/>
  <c r="BM139" i="10" s="1"/>
  <c r="BI128" i="10" a="1"/>
  <c r="BI128" i="10" s="1"/>
  <c r="BM128" i="10" s="1" a="1"/>
  <c r="BM128" i="10" s="1"/>
  <c r="BC198" i="10"/>
  <c r="BE198" i="10" s="1"/>
  <c r="AY194" i="10"/>
  <c r="AY180" i="10"/>
  <c r="AY172" i="10"/>
  <c r="AY162" i="10"/>
  <c r="BA158" i="10"/>
  <c r="BE158" i="10" s="1"/>
  <c r="BA153" i="10"/>
  <c r="AY148" i="10"/>
  <c r="AY144" i="10"/>
  <c r="BE144" i="10" s="1"/>
  <c r="AY140" i="10"/>
  <c r="BA126" i="10"/>
  <c r="BE126" i="10" s="1"/>
  <c r="BA122" i="10"/>
  <c r="BC112" i="10"/>
  <c r="AY82" i="10"/>
  <c r="BE82" i="10" s="1"/>
  <c r="BC34" i="10"/>
  <c r="BC30" i="10"/>
  <c r="BE30" i="10" s="1"/>
  <c r="AY14" i="10"/>
  <c r="BE14" i="10" s="1"/>
  <c r="BG189" i="10"/>
  <c r="BI189" i="10" a="1"/>
  <c r="BI189" i="10" s="1"/>
  <c r="BM189" i="10" s="1" a="1"/>
  <c r="BM189" i="10" s="1"/>
  <c r="BG174" i="10"/>
  <c r="BI129" i="10" a="1"/>
  <c r="BI129" i="10" s="1"/>
  <c r="BM129" i="10" s="1" a="1"/>
  <c r="BM129" i="10" s="1"/>
  <c r="BI122" i="10" a="1"/>
  <c r="BI122" i="10" s="1"/>
  <c r="BM122" i="10" s="1" a="1"/>
  <c r="BM122" i="10" s="1"/>
  <c r="BI114" i="10" a="1"/>
  <c r="BI114" i="10" s="1"/>
  <c r="BM114" i="10" s="1" a="1"/>
  <c r="BM114" i="10" s="1"/>
  <c r="BI106" i="10" a="1"/>
  <c r="BI106" i="10" s="1"/>
  <c r="BM106" i="10" s="1" a="1"/>
  <c r="BM106" i="10" s="1"/>
  <c r="BI99" i="10" a="1"/>
  <c r="BI99" i="10" s="1"/>
  <c r="BM99" i="10" s="1" a="1"/>
  <c r="BM99" i="10" s="1"/>
  <c r="BG92" i="10"/>
  <c r="BI92" i="10" a="1"/>
  <c r="BI92" i="10" s="1"/>
  <c r="BM92" i="10" s="1" a="1"/>
  <c r="BM92" i="10" s="1"/>
  <c r="BI85" i="10" a="1"/>
  <c r="BI85" i="10" s="1"/>
  <c r="BM85" i="10" s="1" a="1"/>
  <c r="BM85" i="10" s="1"/>
  <c r="BI77" i="10" a="1"/>
  <c r="BI77" i="10" s="1"/>
  <c r="BM77" i="10" s="1" a="1"/>
  <c r="BM77" i="10" s="1"/>
  <c r="BI69" i="10" a="1"/>
  <c r="BI69" i="10" s="1"/>
  <c r="BM69" i="10" s="1" a="1"/>
  <c r="BM69" i="10" s="1"/>
  <c r="BI63" i="10" a="1"/>
  <c r="BI63" i="10" s="1"/>
  <c r="BM63" i="10" s="1" a="1"/>
  <c r="BM63" i="10" s="1"/>
  <c r="BI48" i="10" a="1"/>
  <c r="BI48" i="10" s="1"/>
  <c r="BM48" i="10" s="1" a="1"/>
  <c r="BM48" i="10" s="1"/>
  <c r="BI41" i="10" a="1"/>
  <c r="BI41" i="10" s="1"/>
  <c r="BM41" i="10" s="1" a="1"/>
  <c r="BM41" i="10" s="1"/>
  <c r="BI34" i="10" a="1"/>
  <c r="BI34" i="10" s="1"/>
  <c r="BM34" i="10" s="1" a="1"/>
  <c r="BM34" i="10" s="1"/>
  <c r="BI27" i="10" a="1"/>
  <c r="BI27" i="10" s="1"/>
  <c r="BM27" i="10" s="1" a="1"/>
  <c r="BM27" i="10" s="1"/>
  <c r="BI12" i="10" a="1"/>
  <c r="BI12" i="10" s="1"/>
  <c r="BM12" i="10" s="1" a="1"/>
  <c r="BM12" i="10" s="1"/>
  <c r="BI197" i="10" a="1"/>
  <c r="BI197" i="10" s="1"/>
  <c r="BM197" i="10" s="1" a="1"/>
  <c r="BM197" i="10" s="1"/>
  <c r="BI183" i="10" a="1"/>
  <c r="BI183" i="10" s="1"/>
  <c r="BM183" i="10" s="1" a="1"/>
  <c r="BM183" i="10" s="1"/>
  <c r="BI169" i="10" a="1"/>
  <c r="BI169" i="10" s="1"/>
  <c r="BM169" i="10" s="1" a="1"/>
  <c r="BM169" i="10" s="1"/>
  <c r="BI162" i="10" a="1"/>
  <c r="BI162" i="10" s="1"/>
  <c r="BM162" i="10" s="1" a="1"/>
  <c r="BM162" i="10" s="1"/>
  <c r="BI147" i="10" a="1"/>
  <c r="BI147" i="10" s="1"/>
  <c r="BM147" i="10" s="1" a="1"/>
  <c r="BM147" i="10" s="1"/>
  <c r="BI138" i="10" a="1"/>
  <c r="BI138" i="10" s="1"/>
  <c r="BM138" i="10" s="1" a="1"/>
  <c r="BM138" i="10" s="1"/>
  <c r="BE174" i="10"/>
  <c r="BE142" i="10"/>
  <c r="BO197" i="10"/>
  <c r="BQ197" i="10" s="1" a="1"/>
  <c r="BQ197" i="10" s="1"/>
  <c r="BE90" i="10"/>
  <c r="BE194" i="10"/>
  <c r="BE118" i="10"/>
  <c r="BE122" i="10"/>
  <c r="BO98" i="10"/>
  <c r="BQ98" i="10" s="1" a="1"/>
  <c r="BQ98" i="10" s="1"/>
  <c r="BO151" i="10"/>
  <c r="BQ151" i="10" s="1" a="1"/>
  <c r="BQ151" i="10" s="1"/>
  <c r="BO199" i="10"/>
  <c r="BQ199" i="10" s="1" a="1"/>
  <c r="BQ199" i="10" s="1"/>
  <c r="BO195" i="10"/>
  <c r="BQ195" i="10" s="1" a="1"/>
  <c r="BQ195" i="10" s="1"/>
  <c r="BO188" i="10"/>
  <c r="BQ188" i="10" s="1" a="1"/>
  <c r="BQ188" i="10" s="1"/>
  <c r="BO180" i="10"/>
  <c r="BQ180" i="10" s="1" a="1"/>
  <c r="BQ180" i="10" s="1"/>
  <c r="BO127" i="10"/>
  <c r="BQ127" i="10" s="1" a="1"/>
  <c r="BQ127" i="10" s="1"/>
  <c r="BO111" i="10"/>
  <c r="BQ111" i="10" s="1" a="1"/>
  <c r="BQ111" i="10" s="1"/>
  <c r="BO181" i="10"/>
  <c r="BQ181" i="10" s="1" a="1"/>
  <c r="BQ181" i="10" s="1"/>
  <c r="BO75" i="10"/>
  <c r="BQ75" i="10" s="1" a="1"/>
  <c r="BQ75" i="10" s="1"/>
  <c r="BO178" i="10"/>
  <c r="BQ178" i="10" s="1" a="1"/>
  <c r="BQ178" i="10" s="1"/>
  <c r="AG194" i="10"/>
  <c r="AK194" i="10" s="1" a="1"/>
  <c r="AK194" i="10" s="1"/>
  <c r="AG154" i="10"/>
  <c r="AK154" i="10" s="1" a="1"/>
  <c r="AK154" i="10" s="1"/>
  <c r="AG145" i="10"/>
  <c r="AK145" i="10" s="1" a="1"/>
  <c r="AK145" i="10" s="1"/>
  <c r="BO198" i="10"/>
  <c r="BQ198" i="10" s="1" a="1"/>
  <c r="BQ198" i="10" s="1"/>
  <c r="BO189" i="10"/>
  <c r="BQ189" i="10" s="1" a="1"/>
  <c r="BQ189" i="10" s="1"/>
  <c r="BO184" i="10"/>
  <c r="BQ184" i="10" s="1" a="1"/>
  <c r="BQ184" i="10" s="1"/>
  <c r="BO176" i="10"/>
  <c r="BQ176" i="10" s="1" a="1"/>
  <c r="BQ176" i="10" s="1"/>
  <c r="BO172" i="10"/>
  <c r="BQ172" i="10" s="1" a="1"/>
  <c r="BQ172" i="10" s="1"/>
  <c r="BO129" i="10"/>
  <c r="BQ129" i="10" s="1" a="1"/>
  <c r="BQ129" i="10" s="1"/>
  <c r="AG124" i="10"/>
  <c r="AK124" i="10" s="1" a="1"/>
  <c r="AK124" i="10" s="1"/>
  <c r="BO117" i="10"/>
  <c r="BQ117" i="10" s="1" a="1"/>
  <c r="BQ117" i="10" s="1"/>
  <c r="AG116" i="10"/>
  <c r="AK116" i="10" s="1" a="1"/>
  <c r="AK116" i="10" s="1"/>
  <c r="BO105" i="10"/>
  <c r="BQ105" i="10" s="1" a="1"/>
  <c r="BQ105" i="10" s="1"/>
  <c r="AG61" i="10"/>
  <c r="AK61" i="10" s="1" a="1"/>
  <c r="AK61" i="10" s="1"/>
  <c r="BO40" i="10"/>
  <c r="BQ40" i="10" s="1" a="1"/>
  <c r="BQ40" i="10" s="1"/>
  <c r="BO27" i="10"/>
  <c r="BQ27" i="10" s="1" a="1"/>
  <c r="BQ27" i="10" s="1"/>
  <c r="BO23" i="10"/>
  <c r="BQ23" i="10" s="1" a="1"/>
  <c r="BQ23" i="10" s="1"/>
  <c r="AJ36" i="10" a="1"/>
  <c r="AJ36" i="10" s="1"/>
  <c r="BK163" i="10"/>
  <c r="BJ163" i="10" a="1"/>
  <c r="BJ163" i="10" s="1"/>
  <c r="BK151" i="10"/>
  <c r="BJ151" i="10" a="1"/>
  <c r="BJ151" i="10" s="1"/>
  <c r="BK182" i="10"/>
  <c r="BJ182" i="10" a="1"/>
  <c r="BJ182" i="10" s="1"/>
  <c r="BK167" i="10"/>
  <c r="BJ167" i="10" a="1"/>
  <c r="BJ167" i="10" s="1"/>
  <c r="AG200" i="10"/>
  <c r="AK200" i="10" s="1" a="1"/>
  <c r="AK200" i="10" s="1"/>
  <c r="AG196" i="10"/>
  <c r="AK196" i="10" s="1" a="1"/>
  <c r="AK196" i="10" s="1"/>
  <c r="BO190" i="10"/>
  <c r="BQ190" i="10" s="1" a="1"/>
  <c r="BQ190" i="10" s="1"/>
  <c r="AG177" i="10"/>
  <c r="AK177" i="10" s="1" a="1"/>
  <c r="AK177" i="10" s="1"/>
  <c r="AG163" i="10"/>
  <c r="AK163" i="10" s="1" a="1"/>
  <c r="AK163" i="10" s="1"/>
  <c r="AG155" i="10"/>
  <c r="AK155" i="10" s="1" a="1"/>
  <c r="AK155" i="10" s="1"/>
  <c r="BO143" i="10"/>
  <c r="BQ143" i="10" s="1" a="1"/>
  <c r="BQ143" i="10" s="1"/>
  <c r="AG129" i="10"/>
  <c r="AK129" i="10" s="1" a="1"/>
  <c r="AK129" i="10" s="1"/>
  <c r="BO126" i="10"/>
  <c r="BQ126" i="10" s="1" a="1"/>
  <c r="BQ126" i="10" s="1"/>
  <c r="AG100" i="10"/>
  <c r="AK100" i="10" s="1" a="1"/>
  <c r="AK100" i="10" s="1"/>
  <c r="AG96" i="10"/>
  <c r="AK96" i="10" s="1" a="1"/>
  <c r="AK96" i="10" s="1"/>
  <c r="AG91" i="10"/>
  <c r="AK91" i="10" s="1" a="1"/>
  <c r="AK91" i="10" s="1"/>
  <c r="AG89" i="10"/>
  <c r="AK89" i="10" s="1" a="1"/>
  <c r="AK89" i="10" s="1"/>
  <c r="AG87" i="10"/>
  <c r="AK87" i="10" s="1" a="1"/>
  <c r="AK87" i="10" s="1"/>
  <c r="AG80" i="10"/>
  <c r="AK80" i="10" s="1" a="1"/>
  <c r="AK80" i="10" s="1"/>
  <c r="AG68" i="10"/>
  <c r="AK68" i="10" s="1" a="1"/>
  <c r="AK68" i="10" s="1"/>
  <c r="AG64" i="10"/>
  <c r="AK64" i="10" s="1" a="1"/>
  <c r="AK64" i="10" s="1"/>
  <c r="BO62" i="10"/>
  <c r="BQ62" i="10" s="1" a="1"/>
  <c r="BQ62" i="10" s="1"/>
  <c r="AG51" i="10"/>
  <c r="AK51" i="10" s="1" a="1"/>
  <c r="AK51" i="10" s="1"/>
  <c r="AG42" i="10"/>
  <c r="AK42" i="10" s="1" a="1"/>
  <c r="AK42" i="10" s="1"/>
  <c r="AG40" i="10"/>
  <c r="AK40" i="10" s="1" a="1"/>
  <c r="AK40" i="10" s="1"/>
  <c r="AG32" i="10"/>
  <c r="AK32" i="10" s="1" a="1"/>
  <c r="AK32" i="10" s="1"/>
  <c r="AG23" i="10"/>
  <c r="AK23" i="10" s="1" a="1"/>
  <c r="AK23" i="10" s="1"/>
  <c r="BO19" i="10"/>
  <c r="BQ19" i="10" s="1" a="1"/>
  <c r="BQ19" i="10" s="1"/>
  <c r="AJ20" i="10" a="1"/>
  <c r="AJ20" i="10" s="1"/>
  <c r="BA197" i="10"/>
  <c r="AY197" i="10"/>
  <c r="BC197" i="10"/>
  <c r="AY189" i="10"/>
  <c r="BA189" i="10"/>
  <c r="BC189" i="10"/>
  <c r="BA181" i="10"/>
  <c r="AY181" i="10"/>
  <c r="BC181" i="10"/>
  <c r="BA173" i="10"/>
  <c r="BC173" i="10"/>
  <c r="BA165" i="10"/>
  <c r="AY165" i="10"/>
  <c r="BC165" i="10"/>
  <c r="AY157" i="10"/>
  <c r="BC157" i="10"/>
  <c r="BA149" i="10"/>
  <c r="BC149" i="10"/>
  <c r="AY149" i="10"/>
  <c r="AY141" i="10"/>
  <c r="BA141" i="10"/>
  <c r="BA133" i="10"/>
  <c r="AY133" i="10"/>
  <c r="BC133" i="10"/>
  <c r="AY125" i="10"/>
  <c r="BA125" i="10"/>
  <c r="BC125" i="10"/>
  <c r="BA117" i="10"/>
  <c r="AY117" i="10"/>
  <c r="BC117" i="10"/>
  <c r="BA109" i="10"/>
  <c r="AY109" i="10"/>
  <c r="BC109" i="10"/>
  <c r="BC101" i="10"/>
  <c r="AY101" i="10"/>
  <c r="BA101" i="10"/>
  <c r="BC93" i="10"/>
  <c r="AY93" i="10"/>
  <c r="BA93" i="10"/>
  <c r="AY85" i="10"/>
  <c r="BC85" i="10"/>
  <c r="BA85" i="10"/>
  <c r="BA77" i="10"/>
  <c r="BC77" i="10"/>
  <c r="AY77" i="10"/>
  <c r="BC69" i="10"/>
  <c r="AY69" i="10"/>
  <c r="BA61" i="10"/>
  <c r="BC61" i="10"/>
  <c r="AY53" i="10"/>
  <c r="BA53" i="10"/>
  <c r="BC53" i="10"/>
  <c r="BA45" i="10"/>
  <c r="BC45" i="10"/>
  <c r="AY45" i="10"/>
  <c r="BC37" i="10"/>
  <c r="BA37" i="10"/>
  <c r="AY29" i="10"/>
  <c r="BA29" i="10"/>
  <c r="BC29" i="10"/>
  <c r="AY21" i="10"/>
  <c r="BA21" i="10"/>
  <c r="BC21" i="10"/>
  <c r="BK195" i="10"/>
  <c r="BJ195" i="10" a="1"/>
  <c r="BJ195" i="10" s="1"/>
  <c r="BJ189" i="10" a="1"/>
  <c r="BJ189" i="10" s="1"/>
  <c r="BK189" i="10"/>
  <c r="BO106" i="10"/>
  <c r="BQ106" i="10" s="1" a="1"/>
  <c r="BQ106" i="10" s="1"/>
  <c r="AY61" i="10"/>
  <c r="BO186" i="10"/>
  <c r="BQ186" i="10" s="1" a="1"/>
  <c r="BQ186" i="10" s="1"/>
  <c r="BO165" i="10"/>
  <c r="BQ165" i="10" s="1" a="1"/>
  <c r="BQ165" i="10" s="1"/>
  <c r="BO135" i="10"/>
  <c r="BQ135" i="10" s="1" a="1"/>
  <c r="BQ135" i="10" s="1"/>
  <c r="AJ73" i="10" a="1"/>
  <c r="AJ73" i="10" s="1"/>
  <c r="BA195" i="10"/>
  <c r="BC195" i="10"/>
  <c r="AY187" i="10"/>
  <c r="BA187" i="10"/>
  <c r="BC187" i="10"/>
  <c r="BA179" i="10"/>
  <c r="AY179" i="10"/>
  <c r="BA171" i="10"/>
  <c r="BC171" i="10"/>
  <c r="BA163" i="10"/>
  <c r="AY163" i="10"/>
  <c r="BC163" i="10"/>
  <c r="AY155" i="10"/>
  <c r="BC155" i="10"/>
  <c r="BA147" i="10"/>
  <c r="AY147" i="10"/>
  <c r="BC147" i="10"/>
  <c r="AY139" i="10"/>
  <c r="BA139" i="10"/>
  <c r="BA131" i="10"/>
  <c r="AY131" i="10"/>
  <c r="BC131" i="10"/>
  <c r="AY123" i="10"/>
  <c r="BA123" i="10"/>
  <c r="BC123" i="10"/>
  <c r="BA115" i="10"/>
  <c r="BC115" i="10"/>
  <c r="AY115" i="10"/>
  <c r="BA107" i="10"/>
  <c r="BC107" i="10"/>
  <c r="AY107" i="10"/>
  <c r="BC99" i="10"/>
  <c r="BA99" i="10"/>
  <c r="BC91" i="10"/>
  <c r="BA91" i="10"/>
  <c r="AY83" i="10"/>
  <c r="BA83" i="10"/>
  <c r="BC83" i="10"/>
  <c r="BA75" i="10"/>
  <c r="AY75" i="10"/>
  <c r="BC75" i="10"/>
  <c r="BC67" i="10"/>
  <c r="BA67" i="10"/>
  <c r="AY67" i="10"/>
  <c r="BA59" i="10"/>
  <c r="AY59" i="10"/>
  <c r="BC59" i="10"/>
  <c r="AY51" i="10"/>
  <c r="BA51" i="10"/>
  <c r="BC51" i="10"/>
  <c r="BA43" i="10"/>
  <c r="AY43" i="10"/>
  <c r="BC43" i="10"/>
  <c r="BC35" i="10"/>
  <c r="AY35" i="10"/>
  <c r="BA35" i="10"/>
  <c r="AY27" i="10"/>
  <c r="BA27" i="10"/>
  <c r="BC27" i="10"/>
  <c r="AY19" i="10"/>
  <c r="BC19" i="10"/>
  <c r="BA19" i="10"/>
  <c r="BC141" i="10"/>
  <c r="BE141" i="10" s="1"/>
  <c r="BK111" i="10"/>
  <c r="BJ111" i="10" a="1"/>
  <c r="BJ111" i="10" s="1"/>
  <c r="AY37" i="10"/>
  <c r="BO182" i="10"/>
  <c r="BQ182" i="10" s="1" a="1"/>
  <c r="BQ182" i="10" s="1"/>
  <c r="BO200" i="10"/>
  <c r="BQ200" i="10" s="1" a="1"/>
  <c r="BQ200" i="10" s="1"/>
  <c r="BO196" i="10"/>
  <c r="BQ196" i="10" s="1" a="1"/>
  <c r="BQ196" i="10" s="1"/>
  <c r="AG179" i="10"/>
  <c r="AK179" i="10" s="1" a="1"/>
  <c r="AK179" i="10" s="1"/>
  <c r="BO177" i="10"/>
  <c r="BQ177" i="10" s="1" a="1"/>
  <c r="BQ177" i="10" s="1"/>
  <c r="BO174" i="10"/>
  <c r="BQ174" i="10" s="1" a="1"/>
  <c r="BQ174" i="10" s="1"/>
  <c r="BO170" i="10"/>
  <c r="BQ170" i="10" s="1" a="1"/>
  <c r="BQ170" i="10" s="1"/>
  <c r="BO157" i="10"/>
  <c r="BQ157" i="10" s="1" a="1"/>
  <c r="BQ157" i="10" s="1"/>
  <c r="BO153" i="10"/>
  <c r="BQ153" i="10" s="1" a="1"/>
  <c r="BQ153" i="10" s="1"/>
  <c r="BO144" i="10"/>
  <c r="BQ144" i="10" s="1" a="1"/>
  <c r="BQ144" i="10" s="1"/>
  <c r="AG139" i="10"/>
  <c r="AK139" i="10" s="1" a="1"/>
  <c r="AK139" i="10" s="1"/>
  <c r="BO136" i="10"/>
  <c r="BQ136" i="10" s="1" a="1"/>
  <c r="BQ136" i="10" s="1"/>
  <c r="BO128" i="10"/>
  <c r="BQ128" i="10" s="1" a="1"/>
  <c r="BQ128" i="10" s="1"/>
  <c r="AG110" i="10"/>
  <c r="AK110" i="10" s="1" a="1"/>
  <c r="AK110" i="10" s="1"/>
  <c r="AG106" i="10"/>
  <c r="AK106" i="10" s="1" a="1"/>
  <c r="AK106" i="10" s="1"/>
  <c r="BO103" i="10"/>
  <c r="BQ103" i="10" s="1" a="1"/>
  <c r="BQ103" i="10" s="1"/>
  <c r="BO72" i="10"/>
  <c r="BQ72" i="10" s="1" a="1"/>
  <c r="BQ72" i="10" s="1"/>
  <c r="BO34" i="10"/>
  <c r="BQ34" i="10" s="1" a="1"/>
  <c r="BQ34" i="10" s="1"/>
  <c r="AG29" i="10"/>
  <c r="AK29" i="10" s="1" a="1"/>
  <c r="AK29" i="10" s="1"/>
  <c r="BO25" i="10"/>
  <c r="BQ25" i="10" s="1" a="1"/>
  <c r="BQ25" i="10" s="1"/>
  <c r="BA157" i="10"/>
  <c r="BK23" i="10"/>
  <c r="BJ23" i="10" a="1"/>
  <c r="BJ23" i="10" s="1"/>
  <c r="AG180" i="10"/>
  <c r="AK180" i="10" s="1" a="1"/>
  <c r="AK180" i="10" s="1"/>
  <c r="BO30" i="10"/>
  <c r="BQ30" i="10" s="1" a="1"/>
  <c r="BQ30" i="10" s="1"/>
  <c r="BO17" i="10"/>
  <c r="BQ17" i="10" s="1" a="1"/>
  <c r="BQ17" i="10" s="1"/>
  <c r="BC193" i="10"/>
  <c r="AY193" i="10"/>
  <c r="BA193" i="10"/>
  <c r="AY185" i="10"/>
  <c r="BA185" i="10"/>
  <c r="BC185" i="10"/>
  <c r="BC177" i="10"/>
  <c r="BA177" i="10"/>
  <c r="AY173" i="10"/>
  <c r="AY91" i="10"/>
  <c r="BA69" i="10"/>
  <c r="BO192" i="10"/>
  <c r="BQ192" i="10" s="1" a="1"/>
  <c r="BQ192" i="10" s="1"/>
  <c r="BO183" i="10"/>
  <c r="BQ183" i="10" s="1" a="1"/>
  <c r="BQ183" i="10" s="1"/>
  <c r="BO149" i="10"/>
  <c r="BQ149" i="10" s="1" a="1"/>
  <c r="BQ149" i="10" s="1"/>
  <c r="BO145" i="10"/>
  <c r="BQ145" i="10" s="1" a="1"/>
  <c r="BQ145" i="10" s="1"/>
  <c r="AG140" i="10"/>
  <c r="AK140" i="10" s="1" a="1"/>
  <c r="AK140" i="10" s="1"/>
  <c r="AG115" i="10"/>
  <c r="AK115" i="10" s="1" a="1"/>
  <c r="AK115" i="10" s="1"/>
  <c r="AG111" i="10"/>
  <c r="AK111" i="10" s="1" a="1"/>
  <c r="AK111" i="10" s="1"/>
  <c r="BO86" i="10"/>
  <c r="BQ86" i="10" s="1" a="1"/>
  <c r="BQ86" i="10" s="1"/>
  <c r="AG60" i="10"/>
  <c r="AK60" i="10" s="1" a="1"/>
  <c r="AK60" i="10" s="1"/>
  <c r="BC179" i="10"/>
  <c r="BK119" i="10"/>
  <c r="BJ119" i="10" a="1"/>
  <c r="BJ119" i="10" s="1"/>
  <c r="AY99" i="10"/>
  <c r="AJ195" i="10" a="1"/>
  <c r="AJ195" i="10" s="1"/>
  <c r="AG185" i="10"/>
  <c r="AK185" i="10" s="1" a="1"/>
  <c r="AK185" i="10" s="1"/>
  <c r="AG181" i="10"/>
  <c r="AK181" i="10" s="1" a="1"/>
  <c r="AK181" i="10" s="1"/>
  <c r="BO124" i="10"/>
  <c r="BQ124" i="10" s="1" a="1"/>
  <c r="BQ124" i="10" s="1"/>
  <c r="BO116" i="10"/>
  <c r="BQ116" i="10" s="1" a="1"/>
  <c r="BQ116" i="10" s="1"/>
  <c r="BO112" i="10"/>
  <c r="BQ112" i="10" s="1" a="1"/>
  <c r="BQ112" i="10" s="1"/>
  <c r="BO95" i="10"/>
  <c r="BQ95" i="10" s="1" a="1"/>
  <c r="BQ95" i="10" s="1"/>
  <c r="AG92" i="10"/>
  <c r="AK92" i="10" s="1" a="1"/>
  <c r="AK92" i="10" s="1"/>
  <c r="AG79" i="10"/>
  <c r="AK79" i="10" s="1" a="1"/>
  <c r="AK79" i="10" s="1"/>
  <c r="AG77" i="10"/>
  <c r="AK77" i="10" s="1" a="1"/>
  <c r="AK77" i="10" s="1"/>
  <c r="AG67" i="10"/>
  <c r="AK67" i="10" s="1" a="1"/>
  <c r="AK67" i="10" s="1"/>
  <c r="AJ63" i="10" a="1"/>
  <c r="AJ63" i="10" s="1"/>
  <c r="AG58" i="10"/>
  <c r="AK58" i="10" s="1" a="1"/>
  <c r="AK58" i="10" s="1"/>
  <c r="AG56" i="10"/>
  <c r="AK56" i="10" s="1" a="1"/>
  <c r="AK56" i="10" s="1"/>
  <c r="AG33" i="10"/>
  <c r="AK33" i="10" s="1" a="1"/>
  <c r="AK33" i="10" s="1"/>
  <c r="AG15" i="10"/>
  <c r="AK15" i="10" s="1" a="1"/>
  <c r="AK15" i="10" s="1"/>
  <c r="BA199" i="10"/>
  <c r="AY199" i="10"/>
  <c r="BC199" i="10"/>
  <c r="AY191" i="10"/>
  <c r="BA191" i="10"/>
  <c r="BC191" i="10"/>
  <c r="BA183" i="10"/>
  <c r="BC183" i="10"/>
  <c r="AY183" i="10"/>
  <c r="BA175" i="10"/>
  <c r="BC175" i="10"/>
  <c r="BA167" i="10"/>
  <c r="AY167" i="10"/>
  <c r="BC167" i="10"/>
  <c r="AY159" i="10"/>
  <c r="BC159" i="10"/>
  <c r="BA151" i="10"/>
  <c r="AY151" i="10"/>
  <c r="BC151" i="10"/>
  <c r="AY143" i="10"/>
  <c r="BA143" i="10"/>
  <c r="BA135" i="10"/>
  <c r="BC135" i="10"/>
  <c r="AY127" i="10"/>
  <c r="BA127" i="10"/>
  <c r="BC127" i="10"/>
  <c r="BA119" i="10"/>
  <c r="AY119" i="10"/>
  <c r="BA111" i="10"/>
  <c r="BC111" i="10"/>
  <c r="AY111" i="10"/>
  <c r="BC103" i="10"/>
  <c r="AY103" i="10"/>
  <c r="BA103" i="10"/>
  <c r="BC95" i="10"/>
  <c r="AY95" i="10"/>
  <c r="BA95" i="10"/>
  <c r="AY87" i="10"/>
  <c r="BA87" i="10"/>
  <c r="BC87" i="10"/>
  <c r="BA79" i="10"/>
  <c r="AY79" i="10"/>
  <c r="BC79" i="10"/>
  <c r="BC71" i="10"/>
  <c r="BA71" i="10"/>
  <c r="AY71" i="10"/>
  <c r="BA63" i="10"/>
  <c r="AY63" i="10"/>
  <c r="BC63" i="10"/>
  <c r="AY55" i="10"/>
  <c r="BA55" i="10"/>
  <c r="BA47" i="10"/>
  <c r="BC47" i="10"/>
  <c r="AY47" i="10"/>
  <c r="BC39" i="10"/>
  <c r="AY39" i="10"/>
  <c r="BA39" i="10"/>
  <c r="BK183" i="10"/>
  <c r="BJ183" i="10" a="1"/>
  <c r="BJ183" i="10" s="1"/>
  <c r="AY175" i="10"/>
  <c r="BA159" i="10"/>
  <c r="BK79" i="10"/>
  <c r="BJ79" i="10" a="1"/>
  <c r="BJ79" i="10" s="1"/>
  <c r="BK161" i="10"/>
  <c r="BJ161" i="10" a="1"/>
  <c r="BJ161" i="10" s="1"/>
  <c r="BO46" i="10"/>
  <c r="BQ46" i="10" s="1" a="1"/>
  <c r="BQ46" i="10" s="1"/>
  <c r="BO37" i="10"/>
  <c r="BQ37" i="10" s="1" a="1"/>
  <c r="BQ37" i="10" s="1"/>
  <c r="BO33" i="10"/>
  <c r="BQ33" i="10" s="1" a="1"/>
  <c r="BQ33" i="10" s="1"/>
  <c r="BA110" i="10"/>
  <c r="AY110" i="10"/>
  <c r="BC102" i="10"/>
  <c r="BA102" i="10"/>
  <c r="BC70" i="10"/>
  <c r="AY70" i="10"/>
  <c r="AY54" i="10"/>
  <c r="BC54" i="10"/>
  <c r="AY22" i="10"/>
  <c r="BA22" i="10"/>
  <c r="BG199" i="10"/>
  <c r="AY196" i="10"/>
  <c r="BE196" i="10" s="1"/>
  <c r="BC180" i="10"/>
  <c r="BE180" i="10" s="1"/>
  <c r="AY178" i="10"/>
  <c r="BE178" i="10" s="1"/>
  <c r="BA162" i="10"/>
  <c r="BE162" i="10" s="1"/>
  <c r="AY160" i="10"/>
  <c r="BE160" i="10" s="1"/>
  <c r="AY156" i="10"/>
  <c r="BE156" i="10" s="1"/>
  <c r="BA154" i="10"/>
  <c r="BE154" i="10" s="1"/>
  <c r="BC138" i="10"/>
  <c r="BE138" i="10" s="1"/>
  <c r="AY136" i="10"/>
  <c r="BE136" i="10" s="1"/>
  <c r="BC128" i="10"/>
  <c r="BE128" i="10" s="1"/>
  <c r="BC124" i="10"/>
  <c r="BE124" i="10" s="1"/>
  <c r="BC120" i="10"/>
  <c r="BE120" i="10" s="1"/>
  <c r="AY100" i="10"/>
  <c r="BE100" i="10" s="1"/>
  <c r="BA97" i="10"/>
  <c r="AY92" i="10"/>
  <c r="BE92" i="10" s="1"/>
  <c r="BA86" i="10"/>
  <c r="BE86" i="10" s="1"/>
  <c r="BG71" i="10"/>
  <c r="AY62" i="10"/>
  <c r="BC56" i="10"/>
  <c r="BE56" i="10" s="1"/>
  <c r="BC50" i="10"/>
  <c r="BE50" i="10" s="1"/>
  <c r="BA41" i="10"/>
  <c r="AY38" i="10"/>
  <c r="BA32" i="10"/>
  <c r="BE32" i="10" s="1"/>
  <c r="BG27" i="10"/>
  <c r="BA24" i="10"/>
  <c r="BE24" i="10" s="1"/>
  <c r="BG198" i="10"/>
  <c r="BK191" i="10"/>
  <c r="BJ191" i="10" a="1"/>
  <c r="BJ191" i="10" s="1"/>
  <c r="BG177" i="10"/>
  <c r="BG170" i="10"/>
  <c r="BK142" i="10"/>
  <c r="BJ142" i="10" a="1"/>
  <c r="BJ142" i="10" s="1"/>
  <c r="BG113" i="10"/>
  <c r="BG106" i="10"/>
  <c r="BK78" i="10"/>
  <c r="BJ78" i="10" a="1"/>
  <c r="BJ78" i="10" s="1"/>
  <c r="BG49" i="10"/>
  <c r="BK42" i="10"/>
  <c r="BJ42" i="10" a="1"/>
  <c r="BJ42" i="10" s="1"/>
  <c r="BC13" i="10"/>
  <c r="BA13" i="10"/>
  <c r="BC169" i="10"/>
  <c r="BK115" i="10"/>
  <c r="BJ115" i="10" a="1"/>
  <c r="BJ115" i="10" s="1"/>
  <c r="AY97" i="10"/>
  <c r="BA73" i="10"/>
  <c r="AY41" i="10"/>
  <c r="BK148" i="10"/>
  <c r="BJ148" i="10" a="1"/>
  <c r="BJ148" i="10" s="1"/>
  <c r="BK84" i="10"/>
  <c r="BJ84" i="10" a="1"/>
  <c r="BJ84" i="10" s="1"/>
  <c r="BK55" i="10"/>
  <c r="BJ55" i="10" a="1"/>
  <c r="BJ55" i="10" s="1"/>
  <c r="BK19" i="10"/>
  <c r="BJ19" i="10" a="1"/>
  <c r="BJ19" i="10" s="1"/>
  <c r="AY84" i="10"/>
  <c r="BA84" i="10"/>
  <c r="BA76" i="10"/>
  <c r="BC76" i="10"/>
  <c r="BA44" i="10"/>
  <c r="AY44" i="10"/>
  <c r="BC36" i="10"/>
  <c r="BA36" i="10"/>
  <c r="BA169" i="10"/>
  <c r="AY164" i="10"/>
  <c r="BE164" i="10" s="1"/>
  <c r="BC153" i="10"/>
  <c r="BE153" i="10" s="1"/>
  <c r="BC148" i="10"/>
  <c r="BE148" i="10" s="1"/>
  <c r="AY112" i="10"/>
  <c r="BE112" i="10" s="1"/>
  <c r="BG103" i="10"/>
  <c r="AY76" i="10"/>
  <c r="AY73" i="10"/>
  <c r="AY64" i="10"/>
  <c r="BE64" i="10" s="1"/>
  <c r="BG59" i="10"/>
  <c r="BC52" i="10"/>
  <c r="BE52" i="10" s="1"/>
  <c r="BC31" i="10"/>
  <c r="BA20" i="10"/>
  <c r="BK175" i="10"/>
  <c r="BJ175" i="10" a="1"/>
  <c r="BJ175" i="10" s="1"/>
  <c r="BG154" i="10"/>
  <c r="BK140" i="10"/>
  <c r="BJ140" i="10" a="1"/>
  <c r="BJ140" i="10" s="1"/>
  <c r="BK83" i="10"/>
  <c r="BJ83" i="10" a="1"/>
  <c r="BJ83" i="10" s="1"/>
  <c r="BG76" i="10"/>
  <c r="BK47" i="10"/>
  <c r="BJ47" i="10" a="1"/>
  <c r="BJ47" i="10" s="1"/>
  <c r="BK153" i="10"/>
  <c r="BJ153" i="10" a="1"/>
  <c r="BJ153" i="10" s="1"/>
  <c r="BK131" i="10"/>
  <c r="BJ131" i="10" a="1"/>
  <c r="BJ131" i="10" s="1"/>
  <c r="BK118" i="10"/>
  <c r="BJ118" i="10" a="1"/>
  <c r="BJ118" i="10" s="1"/>
  <c r="BK96" i="10"/>
  <c r="BJ96" i="10" a="1"/>
  <c r="BJ96" i="10" s="1"/>
  <c r="BG89" i="10"/>
  <c r="BK67" i="10"/>
  <c r="BJ67" i="10" a="1"/>
  <c r="BJ67" i="10" s="1"/>
  <c r="BK61" i="10"/>
  <c r="BJ61" i="10" a="1"/>
  <c r="BJ61" i="10" s="1"/>
  <c r="BG54" i="10"/>
  <c r="BK32" i="10"/>
  <c r="BJ32" i="10" a="1"/>
  <c r="BJ32" i="10" s="1"/>
  <c r="BO35" i="10"/>
  <c r="BQ35" i="10" s="1" a="1"/>
  <c r="BQ35" i="10" s="1"/>
  <c r="BO22" i="10"/>
  <c r="BQ22" i="10" s="1" a="1"/>
  <c r="BQ22" i="10" s="1"/>
  <c r="AG17" i="10"/>
  <c r="AK17" i="10" s="1" a="1"/>
  <c r="AK17" i="10" s="1"/>
  <c r="BC106" i="10"/>
  <c r="BA106" i="10"/>
  <c r="BC74" i="10"/>
  <c r="AY74" i="10"/>
  <c r="AY58" i="10"/>
  <c r="BC58" i="10"/>
  <c r="AY26" i="10"/>
  <c r="BA26" i="10"/>
  <c r="BA18" i="10"/>
  <c r="BC18" i="10"/>
  <c r="AY200" i="10"/>
  <c r="BC192" i="10"/>
  <c r="BE192" i="10" s="1"/>
  <c r="BC188" i="10"/>
  <c r="BE188" i="10" s="1"/>
  <c r="BC184" i="10"/>
  <c r="BE184" i="10" s="1"/>
  <c r="AY166" i="10"/>
  <c r="BE166" i="10" s="1"/>
  <c r="AY161" i="10"/>
  <c r="BE161" i="10" s="1"/>
  <c r="BC150" i="10"/>
  <c r="BE150" i="10" s="1"/>
  <c r="BA145" i="10"/>
  <c r="BA137" i="10"/>
  <c r="BE137" i="10" s="1"/>
  <c r="BG135" i="10"/>
  <c r="AY132" i="10"/>
  <c r="BE132" i="10" s="1"/>
  <c r="BC121" i="10"/>
  <c r="BE121" i="10" s="1"/>
  <c r="BC116" i="10"/>
  <c r="BE116" i="10" s="1"/>
  <c r="AY114" i="10"/>
  <c r="AY108" i="10"/>
  <c r="BE108" i="10" s="1"/>
  <c r="AY96" i="10"/>
  <c r="BE96" i="10" s="1"/>
  <c r="BG91" i="10"/>
  <c r="BC84" i="10"/>
  <c r="BC78" i="10"/>
  <c r="BE78" i="10" s="1"/>
  <c r="BA72" i="10"/>
  <c r="BE72" i="10" s="1"/>
  <c r="AY66" i="10"/>
  <c r="BE66" i="10" s="1"/>
  <c r="BA58" i="10"/>
  <c r="BC33" i="10"/>
  <c r="BA28" i="10"/>
  <c r="BE28" i="10" s="1"/>
  <c r="BC25" i="10"/>
  <c r="BC22" i="10"/>
  <c r="AY13" i="10"/>
  <c r="BK188" i="10"/>
  <c r="BJ188" i="10" a="1"/>
  <c r="BJ188" i="10" s="1"/>
  <c r="BK174" i="10"/>
  <c r="BJ174" i="10" a="1"/>
  <c r="BJ174" i="10" s="1"/>
  <c r="BK160" i="10"/>
  <c r="BJ160" i="10" a="1"/>
  <c r="BJ160" i="10" s="1"/>
  <c r="BG145" i="10"/>
  <c r="BG138" i="10"/>
  <c r="BG110" i="10"/>
  <c r="BG81" i="10"/>
  <c r="BG74" i="10"/>
  <c r="BG46" i="10"/>
  <c r="BC105" i="10"/>
  <c r="AY105" i="10"/>
  <c r="AY89" i="10"/>
  <c r="BC89" i="10"/>
  <c r="AY57" i="10"/>
  <c r="BA57" i="10"/>
  <c r="BA49" i="10"/>
  <c r="BC49" i="10"/>
  <c r="BA17" i="10"/>
  <c r="AY17" i="10"/>
  <c r="BK179" i="10"/>
  <c r="BJ179" i="10" a="1"/>
  <c r="BJ179" i="10" s="1"/>
  <c r="BK159" i="10"/>
  <c r="BJ159" i="10" a="1"/>
  <c r="BJ159" i="10" s="1"/>
  <c r="AY145" i="10"/>
  <c r="BA129" i="10"/>
  <c r="BA121" i="10"/>
  <c r="BC81" i="10"/>
  <c r="BK75" i="10"/>
  <c r="BJ75" i="10" a="1"/>
  <c r="BJ75" i="10" s="1"/>
  <c r="BA33" i="10"/>
  <c r="BA25" i="10"/>
  <c r="BK180" i="10"/>
  <c r="BJ180" i="10" a="1"/>
  <c r="BJ180" i="10" s="1"/>
  <c r="BK116" i="10"/>
  <c r="BJ116" i="10" a="1"/>
  <c r="BJ116" i="10" s="1"/>
  <c r="BK87" i="10"/>
  <c r="BJ87" i="10" a="1"/>
  <c r="BJ87" i="10" s="1"/>
  <c r="BK52" i="10"/>
  <c r="BJ52" i="10" a="1"/>
  <c r="BJ52" i="10" s="1"/>
  <c r="AY88" i="10"/>
  <c r="BA88" i="10"/>
  <c r="BA80" i="10"/>
  <c r="BC80" i="10"/>
  <c r="BA48" i="10"/>
  <c r="AY48" i="10"/>
  <c r="BC40" i="10"/>
  <c r="BE40" i="10" s="1"/>
  <c r="BA40" i="10"/>
  <c r="BC16" i="10"/>
  <c r="AY16" i="10"/>
  <c r="AY168" i="10"/>
  <c r="BE168" i="10" s="1"/>
  <c r="BC152" i="10"/>
  <c r="AY129" i="10"/>
  <c r="BA113" i="10"/>
  <c r="AY104" i="10"/>
  <c r="BE104" i="10" s="1"/>
  <c r="AY81" i="10"/>
  <c r="BA68" i="10"/>
  <c r="BE68" i="10" s="1"/>
  <c r="BC65" i="10"/>
  <c r="AY60" i="10"/>
  <c r="BE60" i="10" s="1"/>
  <c r="BC57" i="10"/>
  <c r="BG39" i="10"/>
  <c r="BA15" i="10"/>
  <c r="BK172" i="10"/>
  <c r="BJ172" i="10" a="1"/>
  <c r="BJ172" i="10" s="1"/>
  <c r="BK158" i="10"/>
  <c r="BJ158" i="10" a="1"/>
  <c r="BJ158" i="10" s="1"/>
  <c r="BK143" i="10"/>
  <c r="BJ143" i="10" a="1"/>
  <c r="BJ143" i="10" s="1"/>
  <c r="BG108" i="10"/>
  <c r="BK44" i="10"/>
  <c r="BJ44" i="10" a="1"/>
  <c r="BJ44" i="10" s="1"/>
  <c r="AY23" i="10"/>
  <c r="BC23" i="10"/>
  <c r="BK147" i="10"/>
  <c r="BJ147" i="10" a="1"/>
  <c r="BJ147" i="10" s="1"/>
  <c r="AY113" i="10"/>
  <c r="BK107" i="10"/>
  <c r="BJ107" i="10" a="1"/>
  <c r="BJ107" i="10" s="1"/>
  <c r="AY65" i="10"/>
  <c r="BK51" i="10"/>
  <c r="BJ51" i="10" a="1"/>
  <c r="BJ51" i="10" s="1"/>
  <c r="AY15" i="10"/>
  <c r="BK192" i="10"/>
  <c r="BJ192" i="10" a="1"/>
  <c r="BJ192" i="10" s="1"/>
  <c r="BK185" i="10"/>
  <c r="BJ185" i="10" a="1"/>
  <c r="BJ185" i="10" s="1"/>
  <c r="BG164" i="10"/>
  <c r="BK157" i="10"/>
  <c r="BJ157" i="10" a="1"/>
  <c r="BJ157" i="10" s="1"/>
  <c r="BK150" i="10"/>
  <c r="BJ150" i="10" a="1"/>
  <c r="BJ150" i="10" s="1"/>
  <c r="BK128" i="10"/>
  <c r="BJ128" i="10" a="1"/>
  <c r="BJ128" i="10" s="1"/>
  <c r="BK121" i="10"/>
  <c r="BJ121" i="10" a="1"/>
  <c r="BJ121" i="10" s="1"/>
  <c r="BK99" i="10"/>
  <c r="BJ99" i="10" a="1"/>
  <c r="BJ99" i="10" s="1"/>
  <c r="BK93" i="10"/>
  <c r="BJ93" i="10" a="1"/>
  <c r="BJ93" i="10" s="1"/>
  <c r="BG86" i="10"/>
  <c r="BK64" i="10"/>
  <c r="BJ64" i="10" a="1"/>
  <c r="BJ64" i="10" s="1"/>
  <c r="BG57" i="10"/>
  <c r="BK35" i="10"/>
  <c r="BJ35" i="10" a="1"/>
  <c r="BJ35" i="10" s="1"/>
  <c r="BJ29" i="10" a="1"/>
  <c r="BJ29" i="10" s="1"/>
  <c r="BK21" i="10"/>
  <c r="BJ21" i="10" a="1"/>
  <c r="BJ21" i="10" s="1"/>
  <c r="BG14" i="10"/>
  <c r="BG187" i="10"/>
  <c r="BG155" i="10"/>
  <c r="BG123" i="10"/>
  <c r="BG196" i="10"/>
  <c r="BG190" i="10"/>
  <c r="BG176" i="10"/>
  <c r="BG169" i="10"/>
  <c r="BG156" i="10"/>
  <c r="BG129" i="10"/>
  <c r="BG122" i="10"/>
  <c r="BG109" i="10"/>
  <c r="BG102" i="10"/>
  <c r="BK95" i="10"/>
  <c r="BJ95" i="10" a="1"/>
  <c r="BJ95" i="10" s="1"/>
  <c r="BG68" i="10"/>
  <c r="BK62" i="10"/>
  <c r="BJ62" i="10" a="1"/>
  <c r="BJ62" i="10" s="1"/>
  <c r="BG48" i="10"/>
  <c r="BG41" i="10"/>
  <c r="BK28" i="10"/>
  <c r="BJ28" i="10" a="1"/>
  <c r="BJ28" i="10" s="1"/>
  <c r="BK141" i="10"/>
  <c r="BJ141" i="10" a="1"/>
  <c r="BJ141" i="10" s="1"/>
  <c r="BG134" i="10"/>
  <c r="BK127" i="10"/>
  <c r="BJ127" i="10" a="1"/>
  <c r="BJ127" i="10" s="1"/>
  <c r="BK100" i="10"/>
  <c r="BJ100" i="10" a="1"/>
  <c r="BJ100" i="10" s="1"/>
  <c r="BK94" i="10"/>
  <c r="BJ94" i="10" a="1"/>
  <c r="BJ94" i="10" s="1"/>
  <c r="BG80" i="10"/>
  <c r="BK73" i="10"/>
  <c r="BJ73" i="10" a="1"/>
  <c r="BJ73" i="10" s="1"/>
  <c r="BK60" i="10"/>
  <c r="BJ60" i="10" a="1"/>
  <c r="BJ60" i="10" s="1"/>
  <c r="BK33" i="10"/>
  <c r="BJ33" i="10" a="1"/>
  <c r="BJ33" i="10" s="1"/>
  <c r="BG26" i="10"/>
  <c r="BG171" i="10"/>
  <c r="BK139" i="10"/>
  <c r="BJ139" i="10" a="1"/>
  <c r="BJ139" i="10" s="1"/>
  <c r="BG43" i="10"/>
  <c r="BG15" i="10"/>
  <c r="BG193" i="10"/>
  <c r="BG186" i="10"/>
  <c r="BG173" i="10"/>
  <c r="BG166" i="10"/>
  <c r="BG132" i="10"/>
  <c r="BG126" i="10"/>
  <c r="BG112" i="10"/>
  <c r="BG105" i="10"/>
  <c r="BK92" i="10"/>
  <c r="BJ92" i="10" a="1"/>
  <c r="BJ92" i="10" s="1"/>
  <c r="BJ65" i="10" a="1"/>
  <c r="BJ65" i="10" s="1"/>
  <c r="BG58" i="10"/>
  <c r="BG45" i="10"/>
  <c r="BG38" i="10"/>
  <c r="BK144" i="10"/>
  <c r="BJ144" i="10" a="1"/>
  <c r="BJ144" i="10" s="1"/>
  <c r="BG137" i="10"/>
  <c r="BK124" i="10"/>
  <c r="BJ124" i="10" a="1"/>
  <c r="BJ124" i="10" s="1"/>
  <c r="BK97" i="10"/>
  <c r="BJ97" i="10" a="1"/>
  <c r="BJ97" i="10" s="1"/>
  <c r="BG90" i="10"/>
  <c r="BG77" i="10"/>
  <c r="BG70" i="10"/>
  <c r="BK63" i="10"/>
  <c r="BJ63" i="10" a="1"/>
  <c r="BJ63" i="10" s="1"/>
  <c r="BG36" i="10"/>
  <c r="BG197" i="10"/>
  <c r="BG184" i="10"/>
  <c r="BG178" i="10"/>
  <c r="BG165" i="10"/>
  <c r="BG152" i="10"/>
  <c r="BG146" i="10"/>
  <c r="BG133" i="10"/>
  <c r="BG120" i="10"/>
  <c r="BG114" i="10"/>
  <c r="BG101" i="10"/>
  <c r="BG88" i="10"/>
  <c r="BG82" i="10"/>
  <c r="BG69" i="10"/>
  <c r="BG56" i="10"/>
  <c r="BG50" i="10"/>
  <c r="BG37" i="10"/>
  <c r="BG24" i="10"/>
  <c r="BK30" i="10"/>
  <c r="BG16" i="10"/>
  <c r="BG200" i="10"/>
  <c r="BG194" i="10"/>
  <c r="BG181" i="10"/>
  <c r="BG168" i="10"/>
  <c r="BG162" i="10"/>
  <c r="BG149" i="10"/>
  <c r="BG136" i="10"/>
  <c r="BG130" i="10"/>
  <c r="BG117" i="10"/>
  <c r="BG104" i="10"/>
  <c r="BG98" i="10"/>
  <c r="BG85" i="10"/>
  <c r="BG72" i="10"/>
  <c r="BG66" i="10"/>
  <c r="BG53" i="10"/>
  <c r="BG40" i="10"/>
  <c r="BG34" i="10"/>
  <c r="BG20" i="10"/>
  <c r="BG13" i="10"/>
  <c r="BJ30" i="10" a="1"/>
  <c r="BJ30" i="10" s="1"/>
  <c r="BK31" i="10"/>
  <c r="BJ31" i="10" a="1"/>
  <c r="BJ31" i="10" s="1"/>
  <c r="BG25" i="10"/>
  <c r="BG18" i="10"/>
  <c r="BG17" i="10"/>
  <c r="BG22" i="10"/>
  <c r="AJ15" i="10" a="1"/>
  <c r="AJ15" i="10" s="1"/>
  <c r="AJ69" i="10" a="1"/>
  <c r="AJ69" i="10" s="1"/>
  <c r="AJ53" i="10" a="1"/>
  <c r="AJ53" i="10" s="1"/>
  <c r="BO140" i="10"/>
  <c r="BQ140" i="10" s="1" a="1"/>
  <c r="BQ140" i="10" s="1"/>
  <c r="BO121" i="10"/>
  <c r="BQ121" i="10" s="1" a="1"/>
  <c r="BQ121" i="10" s="1"/>
  <c r="AG182" i="10"/>
  <c r="AK182" i="10" s="1" a="1"/>
  <c r="AK182" i="10" s="1"/>
  <c r="AJ171" i="10" a="1"/>
  <c r="AJ171" i="10" s="1"/>
  <c r="AJ167" i="10" a="1"/>
  <c r="AJ167" i="10" s="1"/>
  <c r="BO146" i="10"/>
  <c r="BQ146" i="10" s="1" a="1"/>
  <c r="BQ146" i="10" s="1"/>
  <c r="BO142" i="10"/>
  <c r="BQ142" i="10" s="1" a="1"/>
  <c r="BQ142" i="10" s="1"/>
  <c r="AJ140" i="10" a="1"/>
  <c r="AJ140" i="10" s="1"/>
  <c r="BO131" i="10"/>
  <c r="BQ131" i="10" s="1" a="1"/>
  <c r="BQ131" i="10" s="1"/>
  <c r="AJ121" i="10" a="1"/>
  <c r="AJ121" i="10" s="1"/>
  <c r="AJ83" i="10" a="1"/>
  <c r="AJ83" i="10" s="1"/>
  <c r="AJ55" i="10" a="1"/>
  <c r="AJ55" i="10" s="1"/>
  <c r="AJ24" i="10" a="1"/>
  <c r="AJ24" i="10" s="1"/>
  <c r="AJ22" i="10" a="1"/>
  <c r="AJ22" i="10" s="1"/>
  <c r="AJ175" i="10" a="1"/>
  <c r="AJ175" i="10" s="1"/>
  <c r="AJ166" i="10" a="1"/>
  <c r="AJ166" i="10" s="1"/>
  <c r="AJ124" i="10" a="1"/>
  <c r="AJ124" i="10" s="1"/>
  <c r="AJ45" i="10" a="1"/>
  <c r="AJ45" i="10" s="1"/>
  <c r="AJ196" i="10" a="1"/>
  <c r="AJ196" i="10" s="1"/>
  <c r="AJ189" i="10" a="1"/>
  <c r="AJ189" i="10" s="1"/>
  <c r="AJ116" i="10" a="1"/>
  <c r="AJ116" i="10" s="1"/>
  <c r="AJ76" i="10" a="1"/>
  <c r="AJ76" i="10" s="1"/>
  <c r="AG198" i="10"/>
  <c r="AK198" i="10" s="1" a="1"/>
  <c r="AK198" i="10" s="1"/>
  <c r="AG190" i="10"/>
  <c r="AK190" i="10" s="1" a="1"/>
  <c r="AK190" i="10" s="1"/>
  <c r="AG183" i="10"/>
  <c r="AK183" i="10" s="1" a="1"/>
  <c r="AK183" i="10" s="1"/>
  <c r="BO175" i="10"/>
  <c r="BQ175" i="10" s="1" a="1"/>
  <c r="BQ175" i="10" s="1"/>
  <c r="BO171" i="10"/>
  <c r="BQ171" i="10" s="1" a="1"/>
  <c r="BQ171" i="10" s="1"/>
  <c r="BO167" i="10"/>
  <c r="BQ167" i="10" s="1" a="1"/>
  <c r="BQ167" i="10" s="1"/>
  <c r="AG161" i="10"/>
  <c r="AK161" i="10" s="1" a="1"/>
  <c r="AK161" i="10" s="1"/>
  <c r="BO156" i="10"/>
  <c r="BQ156" i="10" s="1" a="1"/>
  <c r="BQ156" i="10" s="1"/>
  <c r="AG146" i="10"/>
  <c r="AK146" i="10" s="1" a="1"/>
  <c r="AK146" i="10" s="1"/>
  <c r="BO137" i="10"/>
  <c r="BQ137" i="10" s="1" a="1"/>
  <c r="BQ137" i="10" s="1"/>
  <c r="AG131" i="10"/>
  <c r="AK131" i="10" s="1" a="1"/>
  <c r="AK131" i="10" s="1"/>
  <c r="BO122" i="10"/>
  <c r="BQ122" i="10" s="1" a="1"/>
  <c r="BQ122" i="10" s="1"/>
  <c r="AG108" i="10"/>
  <c r="AK108" i="10" s="1" a="1"/>
  <c r="AK108" i="10" s="1"/>
  <c r="AJ92" i="10" a="1"/>
  <c r="AJ92" i="10" s="1"/>
  <c r="AJ60" i="10" a="1"/>
  <c r="AJ60" i="10" s="1"/>
  <c r="AJ29" i="10" a="1"/>
  <c r="AJ29" i="10" s="1"/>
  <c r="AJ27" i="10" a="1"/>
  <c r="AJ27" i="10" s="1"/>
  <c r="AJ13" i="10" a="1"/>
  <c r="AJ13" i="10" s="1"/>
  <c r="AJ139" i="10" a="1"/>
  <c r="AJ139" i="10" s="1"/>
  <c r="AJ100" i="10" a="1"/>
  <c r="AJ100" i="10" s="1"/>
  <c r="AJ174" i="10" a="1"/>
  <c r="AJ174" i="10" s="1"/>
  <c r="AJ164" i="10" a="1"/>
  <c r="AJ164" i="10" s="1"/>
  <c r="BO155" i="10"/>
  <c r="BQ155" i="10" s="1" a="1"/>
  <c r="BQ155" i="10" s="1"/>
  <c r="AJ145" i="10" a="1"/>
  <c r="AJ145" i="10" s="1"/>
  <c r="BO113" i="10"/>
  <c r="BQ113" i="10" s="1" a="1"/>
  <c r="BQ113" i="10" s="1"/>
  <c r="AJ78" i="10" a="1"/>
  <c r="AJ78" i="10" s="1"/>
  <c r="AJ74" i="10" a="1"/>
  <c r="AJ74" i="10" s="1"/>
  <c r="AJ48" i="10" a="1"/>
  <c r="AJ48" i="10" s="1"/>
  <c r="AG197" i="10"/>
  <c r="AK197" i="10" s="1" a="1"/>
  <c r="AK197" i="10" s="1"/>
  <c r="AG199" i="10"/>
  <c r="AK199" i="10" s="1" a="1"/>
  <c r="AK199" i="10" s="1"/>
  <c r="AG191" i="10"/>
  <c r="AK191" i="10" s="1" a="1"/>
  <c r="AK191" i="10" s="1"/>
  <c r="AG184" i="10"/>
  <c r="AK184" i="10" s="1" a="1"/>
  <c r="AK184" i="10" s="1"/>
  <c r="AG176" i="10"/>
  <c r="AK176" i="10" s="1" a="1"/>
  <c r="AK176" i="10" s="1"/>
  <c r="AG172" i="10"/>
  <c r="AK172" i="10" s="1" a="1"/>
  <c r="AK172" i="10" s="1"/>
  <c r="AG168" i="10"/>
  <c r="AK168" i="10" s="1" a="1"/>
  <c r="AK168" i="10" s="1"/>
  <c r="BO162" i="10"/>
  <c r="BQ162" i="10" s="1" a="1"/>
  <c r="BQ162" i="10" s="1"/>
  <c r="BO158" i="10"/>
  <c r="BQ158" i="10" s="1" a="1"/>
  <c r="BQ158" i="10" s="1"/>
  <c r="AG156" i="10"/>
  <c r="AK156" i="10" s="1" a="1"/>
  <c r="AK156" i="10" s="1"/>
  <c r="BO147" i="10"/>
  <c r="BQ147" i="10" s="1" a="1"/>
  <c r="BQ147" i="10" s="1"/>
  <c r="AG137" i="10"/>
  <c r="AK137" i="10" s="1" a="1"/>
  <c r="AK137" i="10" s="1"/>
  <c r="BO110" i="10"/>
  <c r="BQ110" i="10" s="1" a="1"/>
  <c r="BQ110" i="10" s="1"/>
  <c r="BO109" i="10"/>
  <c r="BQ109" i="10" s="1" a="1"/>
  <c r="BQ109" i="10" s="1"/>
  <c r="AG104" i="10"/>
  <c r="AK104" i="10" s="1" a="1"/>
  <c r="AK104" i="10" s="1"/>
  <c r="AJ93" i="10" a="1"/>
  <c r="AJ93" i="10" s="1"/>
  <c r="BO91" i="10"/>
  <c r="BQ91" i="10" s="1" a="1"/>
  <c r="BQ91" i="10" s="1"/>
  <c r="BO87" i="10"/>
  <c r="BQ87" i="10" s="1" a="1"/>
  <c r="BQ87" i="10" s="1"/>
  <c r="AJ84" i="10" a="1"/>
  <c r="AJ84" i="10" s="1"/>
  <c r="BO78" i="10"/>
  <c r="BQ78" i="10" s="1" a="1"/>
  <c r="BQ78" i="10" s="1"/>
  <c r="AG21" i="10"/>
  <c r="AK21" i="10" s="1" a="1"/>
  <c r="AK21" i="10" s="1"/>
  <c r="AJ43" i="10" a="1"/>
  <c r="AJ43" i="10" s="1"/>
  <c r="AJ23" i="10" a="1"/>
  <c r="AJ23" i="10" s="1"/>
  <c r="BO161" i="10"/>
  <c r="BQ161" i="10" s="1" a="1"/>
  <c r="BQ161" i="10" s="1"/>
  <c r="AJ200" i="10" a="1"/>
  <c r="AJ200" i="10" s="1"/>
  <c r="AG162" i="10"/>
  <c r="AK162" i="10" s="1" a="1"/>
  <c r="AK162" i="10" s="1"/>
  <c r="AG147" i="10"/>
  <c r="AK147" i="10" s="1" a="1"/>
  <c r="AK147" i="10" s="1"/>
  <c r="AG114" i="10"/>
  <c r="AK114" i="10" s="1" a="1"/>
  <c r="AK114" i="10" s="1"/>
  <c r="AG109" i="10"/>
  <c r="AK109" i="10" s="1" a="1"/>
  <c r="AK109" i="10" s="1"/>
  <c r="AJ105" i="10" a="1"/>
  <c r="AJ105" i="10" s="1"/>
  <c r="AJ91" i="10" a="1"/>
  <c r="AJ91" i="10" s="1"/>
  <c r="AJ89" i="10" a="1"/>
  <c r="AJ89" i="10" s="1"/>
  <c r="AJ87" i="10" a="1"/>
  <c r="AJ87" i="10" s="1"/>
  <c r="AJ85" i="10" a="1"/>
  <c r="AJ85" i="10" s="1"/>
  <c r="AJ80" i="10" a="1"/>
  <c r="AJ80" i="10" s="1"/>
  <c r="AJ61" i="10" a="1"/>
  <c r="AJ61" i="10" s="1"/>
  <c r="AJ59" i="10" a="1"/>
  <c r="AJ59" i="10" s="1"/>
  <c r="AG52" i="10"/>
  <c r="AK52" i="10" s="1" a="1"/>
  <c r="AK52" i="10" s="1"/>
  <c r="AJ39" i="10" a="1"/>
  <c r="AJ39" i="10" s="1"/>
  <c r="AJ37" i="10" a="1"/>
  <c r="AJ37" i="10" s="1"/>
  <c r="AJ19" i="10" a="1"/>
  <c r="AJ19" i="10" s="1"/>
  <c r="AJ188" i="10" a="1"/>
  <c r="AJ188" i="10" s="1"/>
  <c r="AJ130" i="10" a="1"/>
  <c r="AJ130" i="10" s="1"/>
  <c r="AJ170" i="10" a="1"/>
  <c r="AJ170" i="10" s="1"/>
  <c r="AJ32" i="10" a="1"/>
  <c r="AJ32" i="10" s="1"/>
  <c r="AJ192" i="10" a="1"/>
  <c r="AJ192" i="10" s="1"/>
  <c r="AJ185" i="10" a="1"/>
  <c r="AJ185" i="10" s="1"/>
  <c r="AJ177" i="10" a="1"/>
  <c r="AJ177" i="10" s="1"/>
  <c r="AG193" i="10"/>
  <c r="AK193" i="10" s="1" a="1"/>
  <c r="AK193" i="10" s="1"/>
  <c r="AG186" i="10"/>
  <c r="AK186" i="10" s="1" a="1"/>
  <c r="AK186" i="10" s="1"/>
  <c r="AG178" i="10"/>
  <c r="AK178" i="10" s="1" a="1"/>
  <c r="AK178" i="10" s="1"/>
  <c r="AG173" i="10"/>
  <c r="AK173" i="10" s="1" a="1"/>
  <c r="AK173" i="10" s="1"/>
  <c r="AG169" i="10"/>
  <c r="AK169" i="10" s="1" a="1"/>
  <c r="AK169" i="10" s="1"/>
  <c r="BO163" i="10"/>
  <c r="BQ163" i="10" s="1" a="1"/>
  <c r="BQ163" i="10" s="1"/>
  <c r="AG153" i="10"/>
  <c r="AK153" i="10" s="1" a="1"/>
  <c r="AK153" i="10" s="1"/>
  <c r="BO148" i="10"/>
  <c r="BQ148" i="10" s="1" a="1"/>
  <c r="BQ148" i="10" s="1"/>
  <c r="AG138" i="10"/>
  <c r="AK138" i="10" s="1" a="1"/>
  <c r="AK138" i="10" s="1"/>
  <c r="AG123" i="10"/>
  <c r="AK123" i="10" s="1" a="1"/>
  <c r="AK123" i="10" s="1"/>
  <c r="BO115" i="10"/>
  <c r="BQ115" i="10" s="1" a="1"/>
  <c r="BQ115" i="10" s="1"/>
  <c r="BO102" i="10"/>
  <c r="BQ102" i="10" s="1" a="1"/>
  <c r="BQ102" i="10" s="1"/>
  <c r="BO101" i="10"/>
  <c r="BQ101" i="10" s="1" a="1"/>
  <c r="BQ101" i="10" s="1"/>
  <c r="BO97" i="10"/>
  <c r="BQ97" i="10" s="1" a="1"/>
  <c r="BQ97" i="10" s="1"/>
  <c r="AJ64" i="10" a="1"/>
  <c r="AJ64" i="10" s="1"/>
  <c r="AJ44" i="10" a="1"/>
  <c r="AJ44" i="10" s="1"/>
  <c r="BO13" i="10"/>
  <c r="BQ13" i="10" s="1" a="1"/>
  <c r="BQ13" i="10" s="1"/>
  <c r="AJ187" i="10" a="1"/>
  <c r="AJ187" i="10" s="1"/>
  <c r="BO173" i="10"/>
  <c r="BQ173" i="10" s="1" a="1"/>
  <c r="BQ173" i="10" s="1"/>
  <c r="BO169" i="10"/>
  <c r="BQ169" i="10" s="1" a="1"/>
  <c r="BQ169" i="10" s="1"/>
  <c r="AJ163" i="10" a="1"/>
  <c r="AJ163" i="10" s="1"/>
  <c r="BO154" i="10"/>
  <c r="BQ154" i="10" s="1" a="1"/>
  <c r="BQ154" i="10" s="1"/>
  <c r="BO150" i="10"/>
  <c r="BQ150" i="10" s="1" a="1"/>
  <c r="BQ150" i="10" s="1"/>
  <c r="AJ148" i="10" a="1"/>
  <c r="AJ148" i="10" s="1"/>
  <c r="BO139" i="10"/>
  <c r="BQ139" i="10" s="1" a="1"/>
  <c r="BQ139" i="10" s="1"/>
  <c r="BO120" i="10"/>
  <c r="BQ120" i="10" s="1" a="1"/>
  <c r="BQ120" i="10" s="1"/>
  <c r="AJ115" i="10" a="1"/>
  <c r="AJ115" i="10" s="1"/>
  <c r="BO107" i="10"/>
  <c r="BQ107" i="10" s="1" a="1"/>
  <c r="BQ107" i="10" s="1"/>
  <c r="AJ106" i="10" a="1"/>
  <c r="AJ106" i="10" s="1"/>
  <c r="AJ101" i="10" a="1"/>
  <c r="AJ101" i="10" s="1"/>
  <c r="AJ95" i="10" a="1"/>
  <c r="AJ95" i="10" s="1"/>
  <c r="AJ75" i="10" a="1"/>
  <c r="AJ75" i="10" s="1"/>
  <c r="AJ71" i="10" a="1"/>
  <c r="AJ71" i="10" s="1"/>
  <c r="AJ42" i="10" a="1"/>
  <c r="AJ42" i="10" s="1"/>
  <c r="AJ40" i="10" a="1"/>
  <c r="AJ40" i="10" s="1"/>
  <c r="AJ16" i="10" a="1"/>
  <c r="AJ16" i="10" s="1"/>
  <c r="AJ155" i="10" a="1"/>
  <c r="AJ155" i="10" s="1"/>
  <c r="BO132" i="10"/>
  <c r="BQ132" i="10" s="1" a="1"/>
  <c r="BQ132" i="10" s="1"/>
  <c r="AG122" i="10"/>
  <c r="AK122" i="10" s="1" a="1"/>
  <c r="AK122" i="10" s="1"/>
  <c r="BO108" i="10"/>
  <c r="BQ108" i="10" s="1" a="1"/>
  <c r="BQ108" i="10" s="1"/>
  <c r="AG107" i="10"/>
  <c r="AK107" i="10" s="1" a="1"/>
  <c r="AK107" i="10" s="1"/>
  <c r="AG102" i="10"/>
  <c r="AK102" i="10" s="1" a="1"/>
  <c r="AK102" i="10" s="1"/>
  <c r="BO88" i="10"/>
  <c r="BQ88" i="10" s="1" a="1"/>
  <c r="BQ88" i="10" s="1"/>
  <c r="AG70" i="10"/>
  <c r="AK70" i="10" s="1" a="1"/>
  <c r="AK70" i="10" s="1"/>
  <c r="AG65" i="10"/>
  <c r="AK65" i="10" s="1" a="1"/>
  <c r="AK65" i="10" s="1"/>
  <c r="BO63" i="10"/>
  <c r="BQ63" i="10" s="1" a="1"/>
  <c r="BQ63" i="10" s="1"/>
  <c r="AG54" i="10"/>
  <c r="AK54" i="10" s="1" a="1"/>
  <c r="AK54" i="10" s="1"/>
  <c r="AG49" i="10"/>
  <c r="AK49" i="10" s="1" a="1"/>
  <c r="AK49" i="10" s="1"/>
  <c r="BO47" i="10"/>
  <c r="BQ47" i="10" s="1" a="1"/>
  <c r="BQ47" i="10" s="1"/>
  <c r="AG38" i="10"/>
  <c r="AK38" i="10" s="1" a="1"/>
  <c r="AK38" i="10" s="1"/>
  <c r="BO36" i="10"/>
  <c r="BQ36" i="10" s="1" a="1"/>
  <c r="BQ36" i="10" s="1"/>
  <c r="BO31" i="10"/>
  <c r="BQ31" i="10" s="1" a="1"/>
  <c r="BQ31" i="10" s="1"/>
  <c r="AG28" i="10"/>
  <c r="AK28" i="10" s="1" a="1"/>
  <c r="AK28" i="10" s="1"/>
  <c r="BO26" i="10"/>
  <c r="BQ26" i="10" s="1" a="1"/>
  <c r="BQ26" i="10" s="1"/>
  <c r="BO20" i="10"/>
  <c r="BQ20" i="10" s="1" a="1"/>
  <c r="BQ20" i="10" s="1"/>
  <c r="BO14" i="10"/>
  <c r="BQ14" i="10" s="1" a="1"/>
  <c r="BQ14" i="10" s="1"/>
  <c r="AJ47" i="10" a="1"/>
  <c r="AJ47" i="10" s="1"/>
  <c r="BO134" i="10"/>
  <c r="BQ134" i="10" s="1" a="1"/>
  <c r="BQ134" i="10" s="1"/>
  <c r="AG132" i="10"/>
  <c r="AK132" i="10" s="1" a="1"/>
  <c r="AK132" i="10" s="1"/>
  <c r="BO123" i="10"/>
  <c r="BQ123" i="10" s="1" a="1"/>
  <c r="BQ123" i="10" s="1"/>
  <c r="BO114" i="10"/>
  <c r="BQ114" i="10" s="1" a="1"/>
  <c r="BQ114" i="10" s="1"/>
  <c r="AG113" i="10"/>
  <c r="AK113" i="10" s="1" a="1"/>
  <c r="AK113" i="10" s="1"/>
  <c r="BO99" i="10"/>
  <c r="BQ99" i="10" s="1" a="1"/>
  <c r="BQ99" i="10" s="1"/>
  <c r="AG98" i="10"/>
  <c r="AK98" i="10" s="1" a="1"/>
  <c r="AK98" i="10" s="1"/>
  <c r="BO94" i="10"/>
  <c r="BQ94" i="10" s="1" a="1"/>
  <c r="BQ94" i="10" s="1"/>
  <c r="AG88" i="10"/>
  <c r="AK88" i="10" s="1" a="1"/>
  <c r="AK88" i="10" s="1"/>
  <c r="AG81" i="10"/>
  <c r="AK81" i="10" s="1" a="1"/>
  <c r="AK81" i="10" s="1"/>
  <c r="BO79" i="10"/>
  <c r="BQ79" i="10" s="1" a="1"/>
  <c r="BQ79" i="10" s="1"/>
  <c r="AG34" i="10"/>
  <c r="AK34" i="10" s="1" a="1"/>
  <c r="AK34" i="10" s="1"/>
  <c r="BO21" i="10"/>
  <c r="BQ21" i="10" s="1" a="1"/>
  <c r="BQ21" i="10" s="1"/>
  <c r="AJ31" i="10" a="1"/>
  <c r="AJ31" i="10" s="1"/>
  <c r="AG103" i="10"/>
  <c r="AK103" i="10" s="1" a="1"/>
  <c r="AK103" i="10" s="1"/>
  <c r="AG94" i="10"/>
  <c r="AK94" i="10" s="1" a="1"/>
  <c r="AK94" i="10" s="1"/>
  <c r="AG66" i="10"/>
  <c r="AK66" i="10" s="1" a="1"/>
  <c r="AK66" i="10" s="1"/>
  <c r="AG50" i="10"/>
  <c r="AK50" i="10" s="1" a="1"/>
  <c r="AK50" i="10" s="1"/>
  <c r="AG18" i="10"/>
  <c r="AK18" i="10" s="1" a="1"/>
  <c r="AK18" i="10" s="1"/>
  <c r="AG99" i="10"/>
  <c r="AK99" i="10" s="1" a="1"/>
  <c r="AK99" i="10" s="1"/>
  <c r="AG97" i="10"/>
  <c r="AK97" i="10" s="1" a="1"/>
  <c r="AK97" i="10" s="1"/>
  <c r="AG82" i="10"/>
  <c r="AK82" i="10" s="1" a="1"/>
  <c r="AK82" i="10" s="1"/>
  <c r="AG72" i="10"/>
  <c r="AK72" i="10" s="1" a="1"/>
  <c r="AK72" i="10" s="1"/>
  <c r="AG62" i="10"/>
  <c r="AK62" i="10" s="1" a="1"/>
  <c r="AK62" i="10" s="1"/>
  <c r="BO54" i="10"/>
  <c r="BQ54" i="10" s="1" a="1"/>
  <c r="BQ54" i="10" s="1"/>
  <c r="BO49" i="10"/>
  <c r="BQ49" i="10" s="1" a="1"/>
  <c r="BQ49" i="10" s="1"/>
  <c r="AG46" i="10"/>
  <c r="AK46" i="10" s="1" a="1"/>
  <c r="AK46" i="10" s="1"/>
  <c r="BO43" i="10"/>
  <c r="BQ43" i="10" s="1" a="1"/>
  <c r="BQ43" i="10" s="1"/>
  <c r="AG35" i="10"/>
  <c r="AK35" i="10" s="1" a="1"/>
  <c r="AK35" i="10" s="1"/>
  <c r="AG30" i="10"/>
  <c r="AK30" i="10" s="1" a="1"/>
  <c r="AK30" i="10" s="1"/>
  <c r="BO28" i="10"/>
  <c r="BQ28" i="10" s="1" a="1"/>
  <c r="BQ28" i="10" s="1"/>
  <c r="AG25" i="10"/>
  <c r="AK25" i="10" s="1" a="1"/>
  <c r="AK25" i="10" s="1"/>
  <c r="BO16" i="10"/>
  <c r="BQ16" i="10" s="1" a="1"/>
  <c r="BQ16" i="10" s="1"/>
  <c r="AJ57" i="10" a="1"/>
  <c r="AJ57" i="10" s="1"/>
  <c r="AJ51" i="10" a="1"/>
  <c r="AJ51" i="10" s="1"/>
  <c r="AJ41" i="10" a="1"/>
  <c r="AJ41" i="10" s="1"/>
  <c r="AJ68" i="10" a="1"/>
  <c r="AJ68" i="10" s="1"/>
  <c r="AJ26" i="10" a="1"/>
  <c r="AJ26" i="10" s="1"/>
  <c r="BO71" i="10"/>
  <c r="BQ71" i="10" s="1" a="1"/>
  <c r="BQ71" i="10" s="1"/>
  <c r="BO55" i="10"/>
  <c r="BQ55" i="10" s="1" a="1"/>
  <c r="BQ55" i="10" s="1"/>
  <c r="BO39" i="10"/>
  <c r="BQ39" i="10" s="1" a="1"/>
  <c r="BQ39" i="10" s="1"/>
  <c r="BO29" i="10"/>
  <c r="BQ29" i="10" s="1" a="1"/>
  <c r="BQ29" i="10" s="1"/>
  <c r="BO24" i="10"/>
  <c r="BQ24" i="10" s="1" a="1"/>
  <c r="BQ24" i="10" s="1"/>
  <c r="BO18" i="10"/>
  <c r="BQ18" i="10" s="1" a="1"/>
  <c r="BQ18" i="10" s="1"/>
  <c r="AJ14" i="10" a="1"/>
  <c r="AJ14" i="10" s="1"/>
  <c r="BO89" i="10"/>
  <c r="BQ89" i="10" s="1" a="1"/>
  <c r="BQ89" i="10" s="1"/>
  <c r="BO83" i="10"/>
  <c r="BQ83" i="10" s="1" a="1"/>
  <c r="BQ83" i="10" s="1"/>
  <c r="BO73" i="10"/>
  <c r="BQ73" i="10" s="1" a="1"/>
  <c r="BQ73" i="10" s="1"/>
  <c r="BO67" i="10"/>
  <c r="BQ67" i="10" s="1" a="1"/>
  <c r="BQ67" i="10" s="1"/>
  <c r="BO57" i="10"/>
  <c r="BQ57" i="10" s="1" a="1"/>
  <c r="BQ57" i="10" s="1"/>
  <c r="BO51" i="10"/>
  <c r="BQ51" i="10" s="1" a="1"/>
  <c r="BQ51" i="10" s="1"/>
  <c r="BO41" i="10"/>
  <c r="BQ41" i="10" s="1" a="1"/>
  <c r="BQ41" i="10" s="1"/>
  <c r="AG165" i="10"/>
  <c r="AK165" i="10" s="1" a="1"/>
  <c r="AK165" i="10" s="1"/>
  <c r="AG157" i="10"/>
  <c r="AK157" i="10" s="1" a="1"/>
  <c r="AK157" i="10" s="1"/>
  <c r="AG149" i="10"/>
  <c r="AK149" i="10" s="1" a="1"/>
  <c r="AK149" i="10" s="1"/>
  <c r="AG141" i="10"/>
  <c r="AK141" i="10" s="1" a="1"/>
  <c r="AK141" i="10" s="1"/>
  <c r="AG133" i="10"/>
  <c r="AK133" i="10" s="1" a="1"/>
  <c r="AK133" i="10" s="1"/>
  <c r="AG125" i="10"/>
  <c r="AK125" i="10" s="1" a="1"/>
  <c r="AK125" i="10" s="1"/>
  <c r="AG117" i="10"/>
  <c r="AK117" i="10" s="1" a="1"/>
  <c r="AK117" i="10" s="1"/>
  <c r="BO96" i="10"/>
  <c r="BQ96" i="10" s="1" a="1"/>
  <c r="BQ96" i="10" s="1"/>
  <c r="BO80" i="10"/>
  <c r="BQ80" i="10" s="1" a="1"/>
  <c r="BQ80" i="10" s="1"/>
  <c r="BO64" i="10"/>
  <c r="BQ64" i="10" s="1" a="1"/>
  <c r="BQ64" i="10" s="1"/>
  <c r="AG158" i="10"/>
  <c r="AK158" i="10" s="1" a="1"/>
  <c r="AK158" i="10" s="1"/>
  <c r="AG150" i="10"/>
  <c r="AK150" i="10" s="1" a="1"/>
  <c r="AK150" i="10" s="1"/>
  <c r="AG142" i="10"/>
  <c r="AK142" i="10" s="1" a="1"/>
  <c r="AK142" i="10" s="1"/>
  <c r="AG134" i="10"/>
  <c r="AK134" i="10" s="1" a="1"/>
  <c r="AK134" i="10" s="1"/>
  <c r="AG126" i="10"/>
  <c r="AK126" i="10" s="1" a="1"/>
  <c r="AK126" i="10" s="1"/>
  <c r="AG118" i="10"/>
  <c r="AK118" i="10" s="1" a="1"/>
  <c r="AK118" i="10" s="1"/>
  <c r="AG90" i="10"/>
  <c r="AK90" i="10" s="1" a="1"/>
  <c r="AK90" i="10" s="1"/>
  <c r="BO48" i="10"/>
  <c r="BQ48" i="10" s="1" a="1"/>
  <c r="BQ48" i="10" s="1"/>
  <c r="AG159" i="10"/>
  <c r="AK159" i="10" s="1" a="1"/>
  <c r="AK159" i="10" s="1"/>
  <c r="AG151" i="10"/>
  <c r="AK151" i="10" s="1" a="1"/>
  <c r="AK151" i="10" s="1"/>
  <c r="AG143" i="10"/>
  <c r="AK143" i="10" s="1" a="1"/>
  <c r="AK143" i="10" s="1"/>
  <c r="AG135" i="10"/>
  <c r="AK135" i="10" s="1" a="1"/>
  <c r="AK135" i="10" s="1"/>
  <c r="AG127" i="10"/>
  <c r="AK127" i="10" s="1" a="1"/>
  <c r="AK127" i="10" s="1"/>
  <c r="AG119" i="10"/>
  <c r="AK119" i="10" s="1" a="1"/>
  <c r="AK119" i="10" s="1"/>
  <c r="AG86" i="10"/>
  <c r="AK86" i="10" s="1" a="1"/>
  <c r="AK86" i="10" s="1"/>
  <c r="BO65" i="10"/>
  <c r="BQ65" i="10" s="1" a="1"/>
  <c r="BQ65" i="10" s="1"/>
  <c r="BO59" i="10"/>
  <c r="BQ59" i="10" s="1" a="1"/>
  <c r="BQ59" i="10" s="1"/>
  <c r="AG160" i="10"/>
  <c r="AK160" i="10" s="1" a="1"/>
  <c r="AK160" i="10" s="1"/>
  <c r="AG152" i="10"/>
  <c r="AK152" i="10" s="1" a="1"/>
  <c r="AK152" i="10" s="1"/>
  <c r="AG144" i="10"/>
  <c r="AK144" i="10" s="1" a="1"/>
  <c r="AK144" i="10" s="1"/>
  <c r="AG136" i="10"/>
  <c r="AK136" i="10" s="1" a="1"/>
  <c r="AK136" i="10" s="1"/>
  <c r="AG128" i="10"/>
  <c r="AK128" i="10" s="1" a="1"/>
  <c r="AK128" i="10" s="1"/>
  <c r="AG120" i="10"/>
  <c r="AK120" i="10" s="1" a="1"/>
  <c r="AK120" i="10" s="1"/>
  <c r="AG112" i="10"/>
  <c r="AK112" i="10" s="1" a="1"/>
  <c r="AK112" i="10" s="1"/>
  <c r="BO90" i="10"/>
  <c r="BQ90" i="10" s="1" a="1"/>
  <c r="BQ90" i="10" s="1"/>
  <c r="BO82" i="10"/>
  <c r="BQ82" i="10" s="1" a="1"/>
  <c r="BQ82" i="10" s="1"/>
  <c r="BO74" i="10"/>
  <c r="BQ74" i="10" s="1" a="1"/>
  <c r="BQ74" i="10" s="1"/>
  <c r="BO66" i="10"/>
  <c r="BQ66" i="10" s="1" a="1"/>
  <c r="BQ66" i="10" s="1"/>
  <c r="BO58" i="10"/>
  <c r="BQ58" i="10" s="1" a="1"/>
  <c r="BQ58" i="10" s="1"/>
  <c r="BO50" i="10"/>
  <c r="BQ50" i="10" s="1" a="1"/>
  <c r="BQ50" i="10" s="1"/>
  <c r="BO42" i="10"/>
  <c r="BQ42" i="10" s="1" a="1"/>
  <c r="BQ42" i="10" s="1"/>
  <c r="BO92" i="10"/>
  <c r="BQ92" i="10" s="1" a="1"/>
  <c r="BQ92" i="10" s="1"/>
  <c r="BO84" i="10"/>
  <c r="BQ84" i="10" s="1" a="1"/>
  <c r="BQ84" i="10" s="1"/>
  <c r="BO76" i="10"/>
  <c r="BQ76" i="10" s="1" a="1"/>
  <c r="BQ76" i="10" s="1"/>
  <c r="BO68" i="10"/>
  <c r="BQ68" i="10" s="1" a="1"/>
  <c r="BQ68" i="10" s="1"/>
  <c r="BO52" i="10"/>
  <c r="BQ52" i="10" s="1" a="1"/>
  <c r="BQ52" i="10" s="1"/>
  <c r="BO44" i="10"/>
  <c r="BQ44" i="10" s="1" a="1"/>
  <c r="BQ44" i="10" s="1"/>
  <c r="BO93" i="10"/>
  <c r="BQ93" i="10" s="1" a="1"/>
  <c r="BQ93" i="10" s="1"/>
  <c r="BO85" i="10"/>
  <c r="BQ85" i="10" s="1" a="1"/>
  <c r="BQ85" i="10" s="1"/>
  <c r="BO77" i="10"/>
  <c r="BQ77" i="10" s="1" a="1"/>
  <c r="BQ77" i="10" s="1"/>
  <c r="BO69" i="10"/>
  <c r="BQ69" i="10" s="1" a="1"/>
  <c r="BQ69" i="10" s="1"/>
  <c r="BO61" i="10"/>
  <c r="BQ61" i="10" s="1" a="1"/>
  <c r="BQ61" i="10" s="1"/>
  <c r="BO53" i="10"/>
  <c r="BQ53" i="10" s="1" a="1"/>
  <c r="BQ53" i="10" s="1"/>
  <c r="BO45" i="10"/>
  <c r="BQ45" i="10" s="1" a="1"/>
  <c r="BQ45" i="10" s="1"/>
  <c r="BZ101" i="1"/>
  <c r="BZ102" i="1"/>
  <c r="BZ103" i="1"/>
  <c r="BZ104" i="1"/>
  <c r="BZ105" i="1"/>
  <c r="BZ106" i="1"/>
  <c r="BZ107" i="1"/>
  <c r="BZ108" i="1"/>
  <c r="BZ109" i="1"/>
  <c r="BZ110" i="1"/>
  <c r="BZ111" i="1"/>
  <c r="BZ112" i="1"/>
  <c r="BZ113" i="1"/>
  <c r="BZ114" i="1"/>
  <c r="BZ115" i="1"/>
  <c r="BZ116" i="1"/>
  <c r="BZ117" i="1"/>
  <c r="BZ118" i="1"/>
  <c r="BZ119" i="1"/>
  <c r="BZ120" i="1"/>
  <c r="BZ121" i="1"/>
  <c r="BZ122" i="1"/>
  <c r="BZ123" i="1"/>
  <c r="BZ124" i="1"/>
  <c r="BZ125" i="1"/>
  <c r="BZ126" i="1"/>
  <c r="BZ127" i="1"/>
  <c r="BZ128" i="1"/>
  <c r="BZ129" i="1"/>
  <c r="BZ130" i="1"/>
  <c r="BZ131" i="1"/>
  <c r="BZ132" i="1"/>
  <c r="BZ133" i="1"/>
  <c r="BZ134" i="1"/>
  <c r="BZ135" i="1"/>
  <c r="BZ136" i="1"/>
  <c r="BZ137" i="1"/>
  <c r="BZ138" i="1"/>
  <c r="BZ139" i="1"/>
  <c r="BZ140" i="1"/>
  <c r="BZ141" i="1"/>
  <c r="BZ142" i="1"/>
  <c r="BZ143" i="1"/>
  <c r="BZ144" i="1"/>
  <c r="BZ145" i="1"/>
  <c r="BZ146" i="1"/>
  <c r="BZ147" i="1"/>
  <c r="BZ148" i="1"/>
  <c r="BZ149" i="1"/>
  <c r="BZ150" i="1"/>
  <c r="BZ151" i="1"/>
  <c r="BZ152" i="1"/>
  <c r="BZ153" i="1"/>
  <c r="BZ154" i="1"/>
  <c r="BZ155" i="1"/>
  <c r="BZ156" i="1"/>
  <c r="BZ157" i="1"/>
  <c r="BZ158" i="1"/>
  <c r="BZ159" i="1"/>
  <c r="BZ160" i="1"/>
  <c r="BZ161" i="1"/>
  <c r="BZ162" i="1"/>
  <c r="BZ163" i="1"/>
  <c r="BZ164" i="1"/>
  <c r="BZ165" i="1"/>
  <c r="BZ166" i="1"/>
  <c r="BZ167" i="1"/>
  <c r="BZ168" i="1"/>
  <c r="BZ169" i="1"/>
  <c r="BZ170" i="1"/>
  <c r="BZ171" i="1"/>
  <c r="BZ172" i="1"/>
  <c r="BZ173" i="1"/>
  <c r="BZ174" i="1"/>
  <c r="BZ175" i="1"/>
  <c r="BZ176" i="1"/>
  <c r="BZ177" i="1"/>
  <c r="BZ178" i="1"/>
  <c r="BZ179" i="1"/>
  <c r="BZ180" i="1"/>
  <c r="BZ181" i="1"/>
  <c r="BZ182" i="1"/>
  <c r="BZ183" i="1"/>
  <c r="BZ184" i="1"/>
  <c r="BZ185" i="1"/>
  <c r="BZ186" i="1"/>
  <c r="BZ187" i="1"/>
  <c r="BZ188" i="1"/>
  <c r="BZ189" i="1"/>
  <c r="BZ190" i="1"/>
  <c r="BZ191" i="1"/>
  <c r="BZ192" i="1"/>
  <c r="BZ193" i="1"/>
  <c r="BZ194" i="1"/>
  <c r="BZ195" i="1"/>
  <c r="BZ196" i="1"/>
  <c r="BZ197" i="1"/>
  <c r="BZ198" i="1"/>
  <c r="BZ199" i="1"/>
  <c r="BZ200" i="1"/>
  <c r="BQ12" i="1"/>
  <c r="BS12" i="1"/>
  <c r="BU12" i="1"/>
  <c r="BW12" i="1"/>
  <c r="BQ13" i="1"/>
  <c r="BS13" i="1"/>
  <c r="BU13" i="1"/>
  <c r="BW13" i="1"/>
  <c r="BQ14" i="1"/>
  <c r="BS14" i="1"/>
  <c r="BU14" i="1"/>
  <c r="BW14" i="1"/>
  <c r="BQ15" i="1"/>
  <c r="BS15" i="1"/>
  <c r="BU15" i="1"/>
  <c r="BW15" i="1"/>
  <c r="BQ16" i="1"/>
  <c r="BS16" i="1"/>
  <c r="BU16" i="1"/>
  <c r="BW16" i="1"/>
  <c r="BQ17" i="1"/>
  <c r="BS17" i="1"/>
  <c r="BU17" i="1"/>
  <c r="BW17" i="1"/>
  <c r="BQ18" i="1"/>
  <c r="BS18" i="1"/>
  <c r="BU18" i="1"/>
  <c r="BW18" i="1"/>
  <c r="BQ19" i="1"/>
  <c r="BS19" i="1"/>
  <c r="BU19" i="1"/>
  <c r="BW19" i="1"/>
  <c r="BQ20" i="1"/>
  <c r="BS20" i="1"/>
  <c r="BU20" i="1"/>
  <c r="BW20" i="1"/>
  <c r="BQ21" i="1"/>
  <c r="BS21" i="1"/>
  <c r="BU21" i="1"/>
  <c r="BW21" i="1"/>
  <c r="BQ22" i="1"/>
  <c r="BS22" i="1"/>
  <c r="BU22" i="1"/>
  <c r="BW22" i="1"/>
  <c r="BQ23" i="1"/>
  <c r="BS23" i="1"/>
  <c r="BU23" i="1"/>
  <c r="BW23" i="1"/>
  <c r="BQ24" i="1"/>
  <c r="BS24" i="1"/>
  <c r="BU24" i="1"/>
  <c r="BW24" i="1"/>
  <c r="BQ25" i="1"/>
  <c r="BS25" i="1"/>
  <c r="BU25" i="1"/>
  <c r="BW25" i="1"/>
  <c r="BQ26" i="1"/>
  <c r="BS26" i="1"/>
  <c r="BU26" i="1"/>
  <c r="BW26" i="1"/>
  <c r="BQ27" i="1"/>
  <c r="BS27" i="1"/>
  <c r="BU27" i="1"/>
  <c r="BW27" i="1"/>
  <c r="BQ28" i="1"/>
  <c r="BS28" i="1"/>
  <c r="BU28" i="1"/>
  <c r="BW28" i="1"/>
  <c r="BQ29" i="1"/>
  <c r="BS29" i="1"/>
  <c r="BU29" i="1"/>
  <c r="BW29" i="1"/>
  <c r="BQ30" i="1"/>
  <c r="BS30" i="1"/>
  <c r="BU30" i="1"/>
  <c r="BW30" i="1"/>
  <c r="BQ31" i="1"/>
  <c r="BS31" i="1"/>
  <c r="BU31" i="1"/>
  <c r="BW31" i="1"/>
  <c r="BQ32" i="1"/>
  <c r="BS32" i="1"/>
  <c r="BU32" i="1"/>
  <c r="BW32" i="1"/>
  <c r="BQ33" i="1"/>
  <c r="BS33" i="1"/>
  <c r="BU33" i="1"/>
  <c r="BW33" i="1"/>
  <c r="BQ34" i="1"/>
  <c r="BS34" i="1"/>
  <c r="BU34" i="1"/>
  <c r="BW34" i="1"/>
  <c r="BQ35" i="1"/>
  <c r="BS35" i="1"/>
  <c r="BU35" i="1"/>
  <c r="BW35" i="1"/>
  <c r="BQ36" i="1"/>
  <c r="BS36" i="1"/>
  <c r="BU36" i="1"/>
  <c r="BW36" i="1"/>
  <c r="BQ37" i="1"/>
  <c r="BS37" i="1"/>
  <c r="BU37" i="1"/>
  <c r="BW37" i="1"/>
  <c r="BQ38" i="1"/>
  <c r="BS38" i="1"/>
  <c r="BU38" i="1"/>
  <c r="BW38" i="1"/>
  <c r="BQ39" i="1"/>
  <c r="BS39" i="1"/>
  <c r="BU39" i="1"/>
  <c r="BW39" i="1"/>
  <c r="BQ40" i="1"/>
  <c r="BS40" i="1"/>
  <c r="BU40" i="1"/>
  <c r="BW40" i="1"/>
  <c r="BQ41" i="1"/>
  <c r="BS41" i="1"/>
  <c r="BU41" i="1"/>
  <c r="BW41" i="1"/>
  <c r="BQ42" i="1"/>
  <c r="BS42" i="1"/>
  <c r="BU42" i="1"/>
  <c r="BW42" i="1"/>
  <c r="BQ43" i="1"/>
  <c r="BS43" i="1"/>
  <c r="BU43" i="1"/>
  <c r="BW43" i="1"/>
  <c r="BQ44" i="1"/>
  <c r="BS44" i="1"/>
  <c r="BU44" i="1"/>
  <c r="BW44" i="1"/>
  <c r="BQ45" i="1"/>
  <c r="BS45" i="1"/>
  <c r="BU45" i="1"/>
  <c r="BW45" i="1"/>
  <c r="BQ46" i="1"/>
  <c r="BS46" i="1"/>
  <c r="BU46" i="1"/>
  <c r="BW46" i="1"/>
  <c r="BQ47" i="1"/>
  <c r="BS47" i="1"/>
  <c r="BU47" i="1"/>
  <c r="BW47" i="1"/>
  <c r="BQ48" i="1"/>
  <c r="BS48" i="1"/>
  <c r="BU48" i="1"/>
  <c r="BW48" i="1"/>
  <c r="BQ49" i="1"/>
  <c r="BS49" i="1"/>
  <c r="BU49" i="1"/>
  <c r="BW49" i="1"/>
  <c r="BQ50" i="1"/>
  <c r="BS50" i="1"/>
  <c r="BU50" i="1"/>
  <c r="BW50" i="1"/>
  <c r="BQ51" i="1"/>
  <c r="BS51" i="1"/>
  <c r="BU51" i="1"/>
  <c r="BW51" i="1"/>
  <c r="BQ52" i="1"/>
  <c r="BS52" i="1"/>
  <c r="BU52" i="1"/>
  <c r="BW52" i="1"/>
  <c r="BQ53" i="1"/>
  <c r="BS53" i="1"/>
  <c r="BU53" i="1"/>
  <c r="BW53" i="1"/>
  <c r="BQ54" i="1"/>
  <c r="BS54" i="1"/>
  <c r="BU54" i="1"/>
  <c r="BW54" i="1"/>
  <c r="BQ55" i="1"/>
  <c r="BS55" i="1"/>
  <c r="BU55" i="1"/>
  <c r="BW55" i="1"/>
  <c r="BQ56" i="1"/>
  <c r="BS56" i="1"/>
  <c r="BU56" i="1"/>
  <c r="BW56" i="1"/>
  <c r="BQ57" i="1"/>
  <c r="BS57" i="1"/>
  <c r="BU57" i="1"/>
  <c r="BW57" i="1"/>
  <c r="BQ58" i="1"/>
  <c r="BS58" i="1"/>
  <c r="BU58" i="1"/>
  <c r="BW58" i="1"/>
  <c r="BQ59" i="1"/>
  <c r="BS59" i="1"/>
  <c r="BU59" i="1"/>
  <c r="BW59" i="1"/>
  <c r="BQ60" i="1"/>
  <c r="BS60" i="1"/>
  <c r="BU60" i="1"/>
  <c r="BW60" i="1"/>
  <c r="BQ61" i="1"/>
  <c r="BS61" i="1"/>
  <c r="BU61" i="1"/>
  <c r="BW61" i="1"/>
  <c r="BQ62" i="1"/>
  <c r="BS62" i="1"/>
  <c r="BU62" i="1"/>
  <c r="BW62" i="1"/>
  <c r="BQ63" i="1"/>
  <c r="BS63" i="1"/>
  <c r="BU63" i="1"/>
  <c r="BW63" i="1"/>
  <c r="BQ64" i="1"/>
  <c r="BS64" i="1"/>
  <c r="BU64" i="1"/>
  <c r="BW64" i="1"/>
  <c r="BQ65" i="1"/>
  <c r="BS65" i="1"/>
  <c r="BU65" i="1"/>
  <c r="BW65" i="1"/>
  <c r="BQ66" i="1"/>
  <c r="BS66" i="1"/>
  <c r="BU66" i="1"/>
  <c r="BW66" i="1"/>
  <c r="BQ67" i="1"/>
  <c r="BS67" i="1"/>
  <c r="BU67" i="1"/>
  <c r="BW67" i="1"/>
  <c r="BQ68" i="1"/>
  <c r="BS68" i="1"/>
  <c r="BU68" i="1"/>
  <c r="BW68" i="1"/>
  <c r="BQ69" i="1"/>
  <c r="BS69" i="1"/>
  <c r="BU69" i="1"/>
  <c r="BW69" i="1"/>
  <c r="BQ70" i="1"/>
  <c r="BS70" i="1"/>
  <c r="BU70" i="1"/>
  <c r="BW70" i="1"/>
  <c r="BQ71" i="1"/>
  <c r="BS71" i="1"/>
  <c r="BU71" i="1"/>
  <c r="BW71" i="1"/>
  <c r="BQ72" i="1"/>
  <c r="BS72" i="1"/>
  <c r="BU72" i="1"/>
  <c r="BW72" i="1"/>
  <c r="BQ73" i="1"/>
  <c r="BS73" i="1"/>
  <c r="BU73" i="1"/>
  <c r="BW73" i="1"/>
  <c r="BQ74" i="1"/>
  <c r="BS74" i="1"/>
  <c r="BU74" i="1"/>
  <c r="BW74" i="1"/>
  <c r="BQ75" i="1"/>
  <c r="BS75" i="1"/>
  <c r="BU75" i="1"/>
  <c r="BW75" i="1"/>
  <c r="BQ76" i="1"/>
  <c r="BS76" i="1"/>
  <c r="BU76" i="1"/>
  <c r="BW76" i="1"/>
  <c r="BQ77" i="1"/>
  <c r="BS77" i="1"/>
  <c r="BU77" i="1"/>
  <c r="BW77" i="1"/>
  <c r="BQ78" i="1"/>
  <c r="BS78" i="1"/>
  <c r="BU78" i="1"/>
  <c r="BW78" i="1"/>
  <c r="BQ79" i="1"/>
  <c r="BS79" i="1"/>
  <c r="BU79" i="1"/>
  <c r="BW79" i="1"/>
  <c r="BQ80" i="1"/>
  <c r="BS80" i="1"/>
  <c r="BU80" i="1"/>
  <c r="BW80" i="1"/>
  <c r="BQ81" i="1"/>
  <c r="BS81" i="1"/>
  <c r="BU81" i="1"/>
  <c r="BW81" i="1"/>
  <c r="BQ82" i="1"/>
  <c r="BS82" i="1"/>
  <c r="BU82" i="1"/>
  <c r="BW82" i="1"/>
  <c r="BQ83" i="1"/>
  <c r="BS83" i="1"/>
  <c r="BU83" i="1"/>
  <c r="BW83" i="1"/>
  <c r="BQ84" i="1"/>
  <c r="BS84" i="1"/>
  <c r="BU84" i="1"/>
  <c r="BW84" i="1"/>
  <c r="BQ85" i="1"/>
  <c r="BS85" i="1"/>
  <c r="BU85" i="1"/>
  <c r="BW85" i="1"/>
  <c r="BQ86" i="1"/>
  <c r="BS86" i="1"/>
  <c r="BU86" i="1"/>
  <c r="BW86" i="1"/>
  <c r="BQ87" i="1"/>
  <c r="BS87" i="1"/>
  <c r="BU87" i="1"/>
  <c r="BW87" i="1"/>
  <c r="BQ88" i="1"/>
  <c r="BS88" i="1"/>
  <c r="BU88" i="1"/>
  <c r="BW88" i="1"/>
  <c r="BQ89" i="1"/>
  <c r="BS89" i="1"/>
  <c r="BU89" i="1"/>
  <c r="BW89" i="1"/>
  <c r="BQ90" i="1"/>
  <c r="BS90" i="1"/>
  <c r="BU90" i="1"/>
  <c r="BW90" i="1"/>
  <c r="BQ91" i="1"/>
  <c r="BS91" i="1"/>
  <c r="BU91" i="1"/>
  <c r="BW91" i="1"/>
  <c r="BQ92" i="1"/>
  <c r="BS92" i="1"/>
  <c r="BU92" i="1"/>
  <c r="BW92" i="1"/>
  <c r="BQ93" i="1"/>
  <c r="BS93" i="1"/>
  <c r="BU93" i="1"/>
  <c r="BW93" i="1"/>
  <c r="BQ94" i="1"/>
  <c r="BS94" i="1"/>
  <c r="BU94" i="1"/>
  <c r="BW94" i="1"/>
  <c r="BQ95" i="1"/>
  <c r="BS95" i="1"/>
  <c r="BU95" i="1"/>
  <c r="BW95" i="1"/>
  <c r="BQ96" i="1"/>
  <c r="BS96" i="1"/>
  <c r="BU96" i="1"/>
  <c r="BW96" i="1"/>
  <c r="BQ97" i="1"/>
  <c r="BS97" i="1"/>
  <c r="BU97" i="1"/>
  <c r="BW97" i="1"/>
  <c r="BQ98" i="1"/>
  <c r="BS98" i="1"/>
  <c r="BU98" i="1"/>
  <c r="BW98" i="1"/>
  <c r="BQ99" i="1"/>
  <c r="BS99" i="1"/>
  <c r="BU99" i="1"/>
  <c r="BW99" i="1"/>
  <c r="BQ100" i="1"/>
  <c r="BS100" i="1"/>
  <c r="BU100" i="1"/>
  <c r="BW100" i="1"/>
  <c r="BQ101" i="1"/>
  <c r="BS101" i="1"/>
  <c r="BU101" i="1"/>
  <c r="BW101" i="1"/>
  <c r="BQ102" i="1"/>
  <c r="BS102" i="1"/>
  <c r="BU102" i="1"/>
  <c r="BW102" i="1"/>
  <c r="BQ103" i="1"/>
  <c r="CA103" i="1" s="1"/>
  <c r="BS103" i="1"/>
  <c r="BU103" i="1"/>
  <c r="BW103" i="1"/>
  <c r="BQ104" i="1"/>
  <c r="BS104" i="1"/>
  <c r="BU104" i="1"/>
  <c r="BW104" i="1"/>
  <c r="BQ105" i="1"/>
  <c r="CA105" i="1" s="1"/>
  <c r="BS105" i="1"/>
  <c r="BU105" i="1"/>
  <c r="BW105" i="1"/>
  <c r="BQ106" i="1"/>
  <c r="BS106" i="1"/>
  <c r="BU106" i="1"/>
  <c r="BW106" i="1"/>
  <c r="BQ107" i="1"/>
  <c r="CA107" i="1" s="1"/>
  <c r="BS107" i="1"/>
  <c r="BU107" i="1"/>
  <c r="BW107" i="1"/>
  <c r="BQ108" i="1"/>
  <c r="CA108" i="1" s="1"/>
  <c r="BS108" i="1"/>
  <c r="BU108" i="1"/>
  <c r="BW108" i="1"/>
  <c r="BQ109" i="1"/>
  <c r="CA109" i="1" s="1"/>
  <c r="BS109" i="1"/>
  <c r="BU109" i="1"/>
  <c r="BW109" i="1"/>
  <c r="BQ110" i="1"/>
  <c r="BS110" i="1"/>
  <c r="BU110" i="1"/>
  <c r="BW110" i="1"/>
  <c r="BQ111" i="1"/>
  <c r="BS111" i="1"/>
  <c r="BU111" i="1"/>
  <c r="BW111" i="1"/>
  <c r="BQ112" i="1"/>
  <c r="BS112" i="1"/>
  <c r="BU112" i="1"/>
  <c r="BW112" i="1"/>
  <c r="BQ113" i="1"/>
  <c r="CA113" i="1" s="1"/>
  <c r="BS113" i="1"/>
  <c r="BU113" i="1"/>
  <c r="BW113" i="1"/>
  <c r="BQ114" i="1"/>
  <c r="BS114" i="1"/>
  <c r="BU114" i="1"/>
  <c r="BW114" i="1"/>
  <c r="BQ115" i="1"/>
  <c r="CA115" i="1" s="1"/>
  <c r="BS115" i="1"/>
  <c r="BU115" i="1"/>
  <c r="BW115" i="1"/>
  <c r="BQ116" i="1"/>
  <c r="CA116" i="1" s="1"/>
  <c r="BS116" i="1"/>
  <c r="BU116" i="1"/>
  <c r="BW116" i="1"/>
  <c r="BQ117" i="1"/>
  <c r="CA117" i="1" s="1"/>
  <c r="BS117" i="1"/>
  <c r="BU117" i="1"/>
  <c r="BW117" i="1"/>
  <c r="BQ118" i="1"/>
  <c r="BS118" i="1"/>
  <c r="BU118" i="1"/>
  <c r="BW118" i="1"/>
  <c r="BQ119" i="1"/>
  <c r="BS119" i="1"/>
  <c r="BU119" i="1"/>
  <c r="BW119" i="1"/>
  <c r="BQ120" i="1"/>
  <c r="BS120" i="1"/>
  <c r="BU120" i="1"/>
  <c r="BW120" i="1"/>
  <c r="BQ121" i="1"/>
  <c r="CA121" i="1" s="1"/>
  <c r="BS121" i="1"/>
  <c r="BU121" i="1"/>
  <c r="BW121" i="1"/>
  <c r="BQ122" i="1"/>
  <c r="BS122" i="1"/>
  <c r="BU122" i="1"/>
  <c r="BW122" i="1"/>
  <c r="BQ123" i="1"/>
  <c r="CA123" i="1" s="1"/>
  <c r="BS123" i="1"/>
  <c r="BU123" i="1"/>
  <c r="BW123" i="1"/>
  <c r="BQ124" i="1"/>
  <c r="CA124" i="1" s="1"/>
  <c r="BS124" i="1"/>
  <c r="BU124" i="1"/>
  <c r="BW124" i="1"/>
  <c r="BQ125" i="1"/>
  <c r="CA125" i="1" s="1"/>
  <c r="BS125" i="1"/>
  <c r="BU125" i="1"/>
  <c r="BW125" i="1"/>
  <c r="BQ126" i="1"/>
  <c r="BS126" i="1"/>
  <c r="BU126" i="1"/>
  <c r="BW126" i="1"/>
  <c r="BQ127" i="1"/>
  <c r="BS127" i="1"/>
  <c r="BU127" i="1"/>
  <c r="BW127" i="1"/>
  <c r="BQ128" i="1"/>
  <c r="BS128" i="1"/>
  <c r="BU128" i="1"/>
  <c r="BW128" i="1"/>
  <c r="BQ129" i="1"/>
  <c r="CA129" i="1" s="1"/>
  <c r="BS129" i="1"/>
  <c r="BU129" i="1"/>
  <c r="BW129" i="1"/>
  <c r="BQ130" i="1"/>
  <c r="BS130" i="1"/>
  <c r="BU130" i="1"/>
  <c r="BW130" i="1"/>
  <c r="BQ131" i="1"/>
  <c r="CA131" i="1" s="1"/>
  <c r="BS131" i="1"/>
  <c r="BY131" i="1" s="1"/>
  <c r="BU131" i="1"/>
  <c r="BW131" i="1"/>
  <c r="BQ132" i="1"/>
  <c r="CA132" i="1" s="1"/>
  <c r="BS132" i="1"/>
  <c r="BU132" i="1"/>
  <c r="BW132" i="1"/>
  <c r="BQ133" i="1"/>
  <c r="CA133" i="1" s="1"/>
  <c r="BS133" i="1"/>
  <c r="BU133" i="1"/>
  <c r="BW133" i="1"/>
  <c r="BQ134" i="1"/>
  <c r="BS134" i="1"/>
  <c r="BU134" i="1"/>
  <c r="BW134" i="1"/>
  <c r="BQ135" i="1"/>
  <c r="BS135" i="1"/>
  <c r="BU135" i="1"/>
  <c r="BW135" i="1"/>
  <c r="BQ136" i="1"/>
  <c r="BS136" i="1"/>
  <c r="BU136" i="1"/>
  <c r="BW136" i="1"/>
  <c r="BQ137" i="1"/>
  <c r="CA137" i="1" s="1"/>
  <c r="BS137" i="1"/>
  <c r="BU137" i="1"/>
  <c r="BW137" i="1"/>
  <c r="BQ138" i="1"/>
  <c r="BS138" i="1"/>
  <c r="BU138" i="1"/>
  <c r="BW138" i="1"/>
  <c r="BQ139" i="1"/>
  <c r="CA139" i="1" s="1"/>
  <c r="BS139" i="1"/>
  <c r="BU139" i="1"/>
  <c r="BW139" i="1"/>
  <c r="BQ140" i="1"/>
  <c r="CA140" i="1" s="1"/>
  <c r="BS140" i="1"/>
  <c r="BU140" i="1"/>
  <c r="BW140" i="1"/>
  <c r="BQ141" i="1"/>
  <c r="CA141" i="1" s="1"/>
  <c r="BS141" i="1"/>
  <c r="BU141" i="1"/>
  <c r="BW141" i="1"/>
  <c r="BQ142" i="1"/>
  <c r="BS142" i="1"/>
  <c r="BU142" i="1"/>
  <c r="BW142" i="1"/>
  <c r="BQ143" i="1"/>
  <c r="BS143" i="1"/>
  <c r="BU143" i="1"/>
  <c r="BW143" i="1"/>
  <c r="BQ144" i="1"/>
  <c r="BS144" i="1"/>
  <c r="BU144" i="1"/>
  <c r="BW144" i="1"/>
  <c r="BQ145" i="1"/>
  <c r="CA145" i="1" s="1"/>
  <c r="BS145" i="1"/>
  <c r="BU145" i="1"/>
  <c r="BW145" i="1"/>
  <c r="BQ146" i="1"/>
  <c r="BS146" i="1"/>
  <c r="BU146" i="1"/>
  <c r="BW146" i="1"/>
  <c r="BQ147" i="1"/>
  <c r="CA147" i="1" s="1"/>
  <c r="BS147" i="1"/>
  <c r="BU147" i="1"/>
  <c r="BW147" i="1"/>
  <c r="BQ148" i="1"/>
  <c r="CA148" i="1" s="1"/>
  <c r="BS148" i="1"/>
  <c r="BU148" i="1"/>
  <c r="BW148" i="1"/>
  <c r="BQ149" i="1"/>
  <c r="CA149" i="1" s="1"/>
  <c r="BS149" i="1"/>
  <c r="BU149" i="1"/>
  <c r="BW149" i="1"/>
  <c r="BQ150" i="1"/>
  <c r="BS150" i="1"/>
  <c r="BU150" i="1"/>
  <c r="BW150" i="1"/>
  <c r="BQ151" i="1"/>
  <c r="BS151" i="1"/>
  <c r="BU151" i="1"/>
  <c r="BW151" i="1"/>
  <c r="BQ152" i="1"/>
  <c r="BS152" i="1"/>
  <c r="BU152" i="1"/>
  <c r="BW152" i="1"/>
  <c r="BQ153" i="1"/>
  <c r="CA153" i="1" s="1"/>
  <c r="BS153" i="1"/>
  <c r="BU153" i="1"/>
  <c r="BW153" i="1"/>
  <c r="BQ154" i="1"/>
  <c r="BS154" i="1"/>
  <c r="BU154" i="1"/>
  <c r="BW154" i="1"/>
  <c r="BQ155" i="1"/>
  <c r="CA155" i="1" s="1"/>
  <c r="BS155" i="1"/>
  <c r="BU155" i="1"/>
  <c r="BW155" i="1"/>
  <c r="BQ156" i="1"/>
  <c r="CA156" i="1" s="1"/>
  <c r="BS156" i="1"/>
  <c r="BU156" i="1"/>
  <c r="BW156" i="1"/>
  <c r="BQ157" i="1"/>
  <c r="CA157" i="1" s="1"/>
  <c r="BS157" i="1"/>
  <c r="BU157" i="1"/>
  <c r="BW157" i="1"/>
  <c r="BQ158" i="1"/>
  <c r="BS158" i="1"/>
  <c r="BU158" i="1"/>
  <c r="BW158" i="1"/>
  <c r="BQ159" i="1"/>
  <c r="BS159" i="1"/>
  <c r="BU159" i="1"/>
  <c r="BW159" i="1"/>
  <c r="BQ160" i="1"/>
  <c r="BS160" i="1"/>
  <c r="BU160" i="1"/>
  <c r="BW160" i="1"/>
  <c r="BQ161" i="1"/>
  <c r="CA161" i="1" s="1"/>
  <c r="BS161" i="1"/>
  <c r="BU161" i="1"/>
  <c r="BW161" i="1"/>
  <c r="BQ162" i="1"/>
  <c r="BS162" i="1"/>
  <c r="BU162" i="1"/>
  <c r="BW162" i="1"/>
  <c r="BQ163" i="1"/>
  <c r="CA163" i="1" s="1"/>
  <c r="BS163" i="1"/>
  <c r="BU163" i="1"/>
  <c r="BW163" i="1"/>
  <c r="BQ164" i="1"/>
  <c r="CA164" i="1" s="1"/>
  <c r="BS164" i="1"/>
  <c r="BU164" i="1"/>
  <c r="BW164" i="1"/>
  <c r="BQ165" i="1"/>
  <c r="CA165" i="1" s="1"/>
  <c r="BS165" i="1"/>
  <c r="BU165" i="1"/>
  <c r="BW165" i="1"/>
  <c r="BQ166" i="1"/>
  <c r="BS166" i="1"/>
  <c r="BU166" i="1"/>
  <c r="BW166" i="1"/>
  <c r="BQ167" i="1"/>
  <c r="BS167" i="1"/>
  <c r="BU167" i="1"/>
  <c r="BW167" i="1"/>
  <c r="BQ168" i="1"/>
  <c r="BS168" i="1"/>
  <c r="BU168" i="1"/>
  <c r="BW168" i="1"/>
  <c r="BQ169" i="1"/>
  <c r="CA169" i="1" s="1"/>
  <c r="BS169" i="1"/>
  <c r="BU169" i="1"/>
  <c r="BW169" i="1"/>
  <c r="BQ170" i="1"/>
  <c r="BS170" i="1"/>
  <c r="BU170" i="1"/>
  <c r="BW170" i="1"/>
  <c r="BQ171" i="1"/>
  <c r="CA171" i="1" s="1"/>
  <c r="BS171" i="1"/>
  <c r="BU171" i="1"/>
  <c r="BW171" i="1"/>
  <c r="BQ172" i="1"/>
  <c r="CA172" i="1" s="1"/>
  <c r="BS172" i="1"/>
  <c r="BU172" i="1"/>
  <c r="BW172" i="1"/>
  <c r="BY172" i="1"/>
  <c r="BQ173" i="1"/>
  <c r="CA173" i="1" s="1"/>
  <c r="BS173" i="1"/>
  <c r="BU173" i="1"/>
  <c r="BW173" i="1"/>
  <c r="BQ174" i="1"/>
  <c r="BS174" i="1"/>
  <c r="BU174" i="1"/>
  <c r="BW174" i="1"/>
  <c r="BQ175" i="1"/>
  <c r="BS175" i="1"/>
  <c r="BU175" i="1"/>
  <c r="BW175" i="1"/>
  <c r="BQ176" i="1"/>
  <c r="BS176" i="1"/>
  <c r="BU176" i="1"/>
  <c r="BW176" i="1"/>
  <c r="BQ177" i="1"/>
  <c r="CA177" i="1" s="1"/>
  <c r="BS177" i="1"/>
  <c r="BU177" i="1"/>
  <c r="BW177" i="1"/>
  <c r="BQ178" i="1"/>
  <c r="BS178" i="1"/>
  <c r="BU178" i="1"/>
  <c r="BW178" i="1"/>
  <c r="BQ179" i="1"/>
  <c r="CA179" i="1" s="1"/>
  <c r="BS179" i="1"/>
  <c r="BU179" i="1"/>
  <c r="BW179" i="1"/>
  <c r="BQ180" i="1"/>
  <c r="CA180" i="1" s="1"/>
  <c r="BS180" i="1"/>
  <c r="BU180" i="1"/>
  <c r="BW180" i="1"/>
  <c r="BQ181" i="1"/>
  <c r="CA181" i="1" s="1"/>
  <c r="BS181" i="1"/>
  <c r="BU181" i="1"/>
  <c r="BW181" i="1"/>
  <c r="BQ182" i="1"/>
  <c r="BS182" i="1"/>
  <c r="BU182" i="1"/>
  <c r="BW182" i="1"/>
  <c r="BQ183" i="1"/>
  <c r="BS183" i="1"/>
  <c r="BU183" i="1"/>
  <c r="BW183" i="1"/>
  <c r="BQ184" i="1"/>
  <c r="BS184" i="1"/>
  <c r="BU184" i="1"/>
  <c r="BW184" i="1"/>
  <c r="BQ185" i="1"/>
  <c r="CA185" i="1" s="1"/>
  <c r="BS185" i="1"/>
  <c r="BU185" i="1"/>
  <c r="BW185" i="1"/>
  <c r="BQ186" i="1"/>
  <c r="BS186" i="1"/>
  <c r="BU186" i="1"/>
  <c r="BW186" i="1"/>
  <c r="BQ187" i="1"/>
  <c r="CA187" i="1" s="1"/>
  <c r="BS187" i="1"/>
  <c r="BU187" i="1"/>
  <c r="BW187" i="1"/>
  <c r="BQ188" i="1"/>
  <c r="CA188" i="1" s="1"/>
  <c r="BS188" i="1"/>
  <c r="BU188" i="1"/>
  <c r="BW188" i="1"/>
  <c r="BQ189" i="1"/>
  <c r="CA189" i="1" s="1"/>
  <c r="BS189" i="1"/>
  <c r="BU189" i="1"/>
  <c r="BW189" i="1"/>
  <c r="BQ190" i="1"/>
  <c r="BS190" i="1"/>
  <c r="BU190" i="1"/>
  <c r="BW190" i="1"/>
  <c r="BQ191" i="1"/>
  <c r="BS191" i="1"/>
  <c r="BU191" i="1"/>
  <c r="BW191" i="1"/>
  <c r="BQ192" i="1"/>
  <c r="BS192" i="1"/>
  <c r="BU192" i="1"/>
  <c r="BW192" i="1"/>
  <c r="BQ193" i="1"/>
  <c r="BS193" i="1"/>
  <c r="BU193" i="1"/>
  <c r="BW193" i="1"/>
  <c r="BQ194" i="1"/>
  <c r="BS194" i="1"/>
  <c r="BU194" i="1"/>
  <c r="BW194" i="1"/>
  <c r="BQ195" i="1"/>
  <c r="CA195" i="1" s="1"/>
  <c r="BS195" i="1"/>
  <c r="BU195" i="1"/>
  <c r="BW195" i="1"/>
  <c r="BQ196" i="1"/>
  <c r="CA196" i="1" s="1"/>
  <c r="BS196" i="1"/>
  <c r="BU196" i="1"/>
  <c r="BW196" i="1"/>
  <c r="BQ197" i="1"/>
  <c r="CA197" i="1" s="1"/>
  <c r="BS197" i="1"/>
  <c r="BU197" i="1"/>
  <c r="BW197" i="1"/>
  <c r="BQ198" i="1"/>
  <c r="BS198" i="1"/>
  <c r="BU198" i="1"/>
  <c r="BW198" i="1"/>
  <c r="BQ199" i="1"/>
  <c r="BS199" i="1"/>
  <c r="BU199" i="1"/>
  <c r="BW199" i="1"/>
  <c r="BQ200" i="1"/>
  <c r="BS200" i="1"/>
  <c r="BU200" i="1"/>
  <c r="BW200" i="1"/>
  <c r="CI107" i="1"/>
  <c r="CI109" i="1"/>
  <c r="CI112" i="1"/>
  <c r="CI113" i="1"/>
  <c r="CI116" i="1"/>
  <c r="CI117" i="1"/>
  <c r="CI120" i="1"/>
  <c r="CI124" i="1"/>
  <c r="CI125" i="1"/>
  <c r="CI128" i="1"/>
  <c r="CI129" i="1"/>
  <c r="CI132" i="1"/>
  <c r="CI133" i="1"/>
  <c r="CI136" i="1"/>
  <c r="CI137" i="1"/>
  <c r="CI140" i="1"/>
  <c r="CI141" i="1"/>
  <c r="CI144" i="1"/>
  <c r="CI145" i="1"/>
  <c r="CI148" i="1"/>
  <c r="CI149" i="1"/>
  <c r="CI152" i="1"/>
  <c r="CI153" i="1"/>
  <c r="CI156" i="1"/>
  <c r="CI157" i="1"/>
  <c r="CI160" i="1"/>
  <c r="CI161" i="1"/>
  <c r="CI164" i="1"/>
  <c r="CI165" i="1"/>
  <c r="CI168" i="1"/>
  <c r="CI169" i="1"/>
  <c r="CI172" i="1"/>
  <c r="CI173" i="1"/>
  <c r="CI176" i="1"/>
  <c r="CI177" i="1"/>
  <c r="CI180" i="1"/>
  <c r="CI181" i="1"/>
  <c r="CI184" i="1"/>
  <c r="CI185" i="1"/>
  <c r="CI188" i="1"/>
  <c r="CI189" i="1"/>
  <c r="CI192" i="1"/>
  <c r="CI193" i="1"/>
  <c r="CI196" i="1"/>
  <c r="CI197" i="1"/>
  <c r="CI200" i="1"/>
  <c r="BE34" i="10" l="1"/>
  <c r="BE94" i="10"/>
  <c r="BE38" i="10"/>
  <c r="BE45" i="10"/>
  <c r="BE176" i="10"/>
  <c r="BY126" i="1"/>
  <c r="BY124" i="1"/>
  <c r="BY118" i="1"/>
  <c r="BY116" i="1"/>
  <c r="BY86" i="1"/>
  <c r="BY84" i="1"/>
  <c r="BY62" i="1"/>
  <c r="BY60" i="1"/>
  <c r="BY54" i="1"/>
  <c r="BE172" i="10"/>
  <c r="BY143" i="1"/>
  <c r="BY137" i="1"/>
  <c r="BE152" i="10"/>
  <c r="BE20" i="10"/>
  <c r="BY127" i="1"/>
  <c r="BE31" i="10"/>
  <c r="AJ79" i="10" a="1"/>
  <c r="AJ79" i="10" s="1"/>
  <c r="BE62" i="10"/>
  <c r="BE48" i="10"/>
  <c r="BE89" i="10"/>
  <c r="BE102" i="10"/>
  <c r="BE103" i="10"/>
  <c r="BE159" i="10"/>
  <c r="BE183" i="10"/>
  <c r="BE193" i="10"/>
  <c r="BE157" i="10"/>
  <c r="AJ180" i="10" a="1"/>
  <c r="AJ180" i="10" s="1"/>
  <c r="AJ58" i="10" a="1"/>
  <c r="AJ58" i="10" s="1"/>
  <c r="BE113" i="10"/>
  <c r="BE57" i="10"/>
  <c r="BE80" i="10"/>
  <c r="BE81" i="10"/>
  <c r="BE17" i="10"/>
  <c r="BE25" i="10"/>
  <c r="BE200" i="10"/>
  <c r="BE74" i="10"/>
  <c r="BE36" i="10"/>
  <c r="BE111" i="10"/>
  <c r="BE167" i="10"/>
  <c r="BE191" i="10"/>
  <c r="BE177" i="10"/>
  <c r="BE19" i="10"/>
  <c r="BE43" i="10"/>
  <c r="BE187" i="10"/>
  <c r="BE69" i="10"/>
  <c r="BE117" i="10"/>
  <c r="BE165" i="10"/>
  <c r="BE189" i="10"/>
  <c r="BE190" i="10"/>
  <c r="BE140" i="10"/>
  <c r="AJ33" i="10" a="1"/>
  <c r="AJ33" i="10" s="1"/>
  <c r="BE106" i="10"/>
  <c r="BK125" i="10"/>
  <c r="BE143" i="10"/>
  <c r="BE23" i="10"/>
  <c r="BE16" i="10"/>
  <c r="BE88" i="10"/>
  <c r="BE145" i="10"/>
  <c r="BE114" i="10"/>
  <c r="BE76" i="10"/>
  <c r="BE79" i="10"/>
  <c r="BE95" i="10"/>
  <c r="BE151" i="10"/>
  <c r="BE175" i="10"/>
  <c r="BE199" i="10"/>
  <c r="BE51" i="10"/>
  <c r="BE67" i="10"/>
  <c r="BE91" i="10"/>
  <c r="BE139" i="10"/>
  <c r="BE195" i="10"/>
  <c r="BE125" i="10"/>
  <c r="BE173" i="10"/>
  <c r="BE197" i="10"/>
  <c r="BE18" i="10"/>
  <c r="BE44" i="10"/>
  <c r="BE97" i="10"/>
  <c r="BE54" i="10"/>
  <c r="BE179" i="10"/>
  <c r="BE163" i="10"/>
  <c r="AJ110" i="10" a="1"/>
  <c r="AJ110" i="10" s="1"/>
  <c r="BE15" i="10"/>
  <c r="BE65" i="10"/>
  <c r="BE49" i="10"/>
  <c r="BE33" i="10"/>
  <c r="BE119" i="10"/>
  <c r="BE27" i="10"/>
  <c r="BE29" i="10"/>
  <c r="BE53" i="10"/>
  <c r="BE26" i="10"/>
  <c r="BE169" i="10"/>
  <c r="BE55" i="10"/>
  <c r="BE171" i="10"/>
  <c r="AJ56" i="10" a="1"/>
  <c r="AJ56" i="10" s="1"/>
  <c r="AJ181" i="10" a="1"/>
  <c r="AJ181" i="10" s="1"/>
  <c r="BE59" i="10"/>
  <c r="BE133" i="10"/>
  <c r="BE46" i="10"/>
  <c r="AJ17" i="10" a="1"/>
  <c r="AJ17" i="10" s="1"/>
  <c r="AJ67" i="10" a="1"/>
  <c r="AJ67" i="10" s="1"/>
  <c r="BE129" i="10"/>
  <c r="BE73" i="10"/>
  <c r="BE41" i="10"/>
  <c r="BE110" i="10"/>
  <c r="BE135" i="10"/>
  <c r="BE182" i="10"/>
  <c r="BY147" i="1"/>
  <c r="BY167" i="1"/>
  <c r="BY169" i="1"/>
  <c r="BY25" i="1"/>
  <c r="BY23" i="1"/>
  <c r="BY13" i="1"/>
  <c r="BY150" i="1"/>
  <c r="BY159" i="1"/>
  <c r="BY20" i="1"/>
  <c r="BY16" i="1"/>
  <c r="BY14" i="1"/>
  <c r="BY12" i="1"/>
  <c r="BY196" i="1"/>
  <c r="BY166" i="1"/>
  <c r="BY145" i="1"/>
  <c r="BY176" i="1"/>
  <c r="BY198" i="1"/>
  <c r="BY194" i="1"/>
  <c r="BY180" i="1"/>
  <c r="BY125" i="1"/>
  <c r="BY121" i="1"/>
  <c r="BY111" i="1"/>
  <c r="BY95" i="1"/>
  <c r="BY93" i="1"/>
  <c r="BY87" i="1"/>
  <c r="BY63" i="1"/>
  <c r="BY61" i="1"/>
  <c r="BY59" i="1"/>
  <c r="BY57" i="1"/>
  <c r="BY55" i="1"/>
  <c r="BY53" i="1"/>
  <c r="BY49" i="1"/>
  <c r="BY148" i="1"/>
  <c r="CJ148" i="1" s="1" a="1"/>
  <c r="CJ148" i="1" s="1"/>
  <c r="CK148" i="1" s="1"/>
  <c r="BY193" i="1"/>
  <c r="BY177" i="1"/>
  <c r="BY128" i="1"/>
  <c r="BY191" i="1"/>
  <c r="BY115" i="1"/>
  <c r="BE70" i="10"/>
  <c r="BE127" i="10"/>
  <c r="BE75" i="10"/>
  <c r="BE123" i="10"/>
  <c r="BE147" i="10"/>
  <c r="BE101" i="10"/>
  <c r="BE149" i="10"/>
  <c r="BY199" i="1"/>
  <c r="BY187" i="1"/>
  <c r="BY123" i="1"/>
  <c r="CJ123" i="1" s="1" a="1"/>
  <c r="CJ123" i="1" s="1"/>
  <c r="BY119" i="1"/>
  <c r="BY44" i="1"/>
  <c r="BY38" i="1"/>
  <c r="BE58" i="10"/>
  <c r="BE63" i="10"/>
  <c r="BE99" i="10"/>
  <c r="BE61" i="10"/>
  <c r="BE85" i="10"/>
  <c r="BE109" i="10"/>
  <c r="BE181" i="10"/>
  <c r="BE13" i="10"/>
  <c r="BE87" i="10"/>
  <c r="BE37" i="10"/>
  <c r="BY83" i="1"/>
  <c r="BY79" i="1"/>
  <c r="BE22" i="10"/>
  <c r="BE84" i="10"/>
  <c r="BE39" i="10"/>
  <c r="BE35" i="10"/>
  <c r="BE83" i="10"/>
  <c r="BE107" i="10"/>
  <c r="BE131" i="10"/>
  <c r="BE155" i="10"/>
  <c r="BE21" i="10"/>
  <c r="BY47" i="1"/>
  <c r="BY27" i="1"/>
  <c r="BE105" i="10"/>
  <c r="BE47" i="10"/>
  <c r="BE185" i="10"/>
  <c r="BE93" i="10"/>
  <c r="BY51" i="1"/>
  <c r="BE71" i="10"/>
  <c r="BE115" i="10"/>
  <c r="BE77" i="10"/>
  <c r="BY162" i="1"/>
  <c r="BY156" i="1"/>
  <c r="CJ156" i="1" s="1" a="1"/>
  <c r="CJ156" i="1" s="1"/>
  <c r="CK156" i="1" s="1"/>
  <c r="BY141" i="1"/>
  <c r="BY81" i="1"/>
  <c r="BY179" i="1"/>
  <c r="BY175" i="1"/>
  <c r="BY158" i="1"/>
  <c r="BY154" i="1"/>
  <c r="BY102" i="1"/>
  <c r="BY100" i="1"/>
  <c r="BY77" i="1"/>
  <c r="BY69" i="1"/>
  <c r="BY65" i="1"/>
  <c r="BY34" i="1"/>
  <c r="BY30" i="1"/>
  <c r="BY26" i="1"/>
  <c r="BY22" i="1"/>
  <c r="BY163" i="1"/>
  <c r="BY140" i="1"/>
  <c r="CJ140" i="1" s="1" a="1"/>
  <c r="CJ140" i="1" s="1"/>
  <c r="CK140" i="1" s="1"/>
  <c r="BY190" i="1"/>
  <c r="BY153" i="1"/>
  <c r="CJ153" i="1" s="1" a="1"/>
  <c r="CJ153" i="1" s="1"/>
  <c r="CK153" i="1" s="1"/>
  <c r="BY107" i="1"/>
  <c r="CJ107" i="1" s="1" a="1"/>
  <c r="CJ107" i="1" s="1"/>
  <c r="CK107" i="1" s="1"/>
  <c r="BY99" i="1"/>
  <c r="BY45" i="1"/>
  <c r="BY182" i="1"/>
  <c r="BY142" i="1"/>
  <c r="BY103" i="1"/>
  <c r="BY80" i="1"/>
  <c r="BY31" i="1"/>
  <c r="BY151" i="1"/>
  <c r="BY136" i="1"/>
  <c r="BY132" i="1"/>
  <c r="CJ132" i="1" s="1" a="1"/>
  <c r="CJ132" i="1" s="1"/>
  <c r="CK132" i="1" s="1"/>
  <c r="BY109" i="1"/>
  <c r="CJ109" i="1" s="1" a="1"/>
  <c r="CJ109" i="1" s="1"/>
  <c r="CK109" i="1" s="1"/>
  <c r="BY105" i="1"/>
  <c r="CJ105" i="1" s="1" a="1"/>
  <c r="CJ105" i="1" s="1"/>
  <c r="BY101" i="1"/>
  <c r="BY70" i="1"/>
  <c r="BY68" i="1"/>
  <c r="BY33" i="1"/>
  <c r="BY17" i="1"/>
  <c r="BY15" i="1"/>
  <c r="BY185" i="1"/>
  <c r="BY181" i="1"/>
  <c r="BY164" i="1"/>
  <c r="CJ164" i="1" s="1" a="1"/>
  <c r="CJ164" i="1" s="1"/>
  <c r="CK164" i="1" s="1"/>
  <c r="BY160" i="1"/>
  <c r="BY75" i="1"/>
  <c r="BY71" i="1"/>
  <c r="BY67" i="1"/>
  <c r="BY46" i="1"/>
  <c r="BK72" i="10"/>
  <c r="BJ72" i="10" a="1"/>
  <c r="BJ72" i="10" s="1"/>
  <c r="BK162" i="10"/>
  <c r="BJ162" i="10" a="1"/>
  <c r="BJ162" i="10" s="1"/>
  <c r="BK24" i="10"/>
  <c r="BJ24" i="10" a="1"/>
  <c r="BJ24" i="10" s="1"/>
  <c r="BK114" i="10"/>
  <c r="BJ114" i="10" a="1"/>
  <c r="BJ114" i="10" s="1"/>
  <c r="BK197" i="10"/>
  <c r="BJ197" i="10" a="1"/>
  <c r="BJ197" i="10" s="1"/>
  <c r="BK173" i="10"/>
  <c r="BJ173" i="10" a="1"/>
  <c r="BJ173" i="10" s="1"/>
  <c r="BK171" i="10"/>
  <c r="BJ171" i="10" a="1"/>
  <c r="BJ171" i="10" s="1"/>
  <c r="BK129" i="10"/>
  <c r="BJ129" i="10" a="1"/>
  <c r="BJ129" i="10" s="1"/>
  <c r="BK187" i="10"/>
  <c r="BJ187" i="10" a="1"/>
  <c r="BJ187" i="10" s="1"/>
  <c r="BK46" i="10"/>
  <c r="BJ46" i="10" a="1"/>
  <c r="BJ46" i="10" s="1"/>
  <c r="BK135" i="10"/>
  <c r="BJ135" i="10" a="1"/>
  <c r="BJ135" i="10" s="1"/>
  <c r="BK76" i="10"/>
  <c r="BJ76" i="10" a="1"/>
  <c r="BJ76" i="10" s="1"/>
  <c r="BK59" i="10"/>
  <c r="BJ59" i="10" a="1"/>
  <c r="BJ59" i="10" s="1"/>
  <c r="BK177" i="10"/>
  <c r="BJ177" i="10" a="1"/>
  <c r="BJ177" i="10" s="1"/>
  <c r="AJ194" i="10" a="1"/>
  <c r="AJ194" i="10" s="1"/>
  <c r="BK22" i="10"/>
  <c r="BJ22" i="10" a="1"/>
  <c r="BJ22" i="10" s="1"/>
  <c r="BK85" i="10"/>
  <c r="BJ85" i="10" a="1"/>
  <c r="BJ85" i="10" s="1"/>
  <c r="BK168" i="10"/>
  <c r="BJ168" i="10" a="1"/>
  <c r="BJ168" i="10" s="1"/>
  <c r="BK37" i="10"/>
  <c r="BJ37" i="10" a="1"/>
  <c r="BJ37" i="10" s="1"/>
  <c r="BK120" i="10"/>
  <c r="BJ120" i="10" a="1"/>
  <c r="BJ120" i="10" s="1"/>
  <c r="BK36" i="10"/>
  <c r="BJ36" i="10" a="1"/>
  <c r="BJ36" i="10" s="1"/>
  <c r="BK186" i="10"/>
  <c r="BJ186" i="10" a="1"/>
  <c r="BJ186" i="10" s="1"/>
  <c r="BK26" i="10"/>
  <c r="BJ26" i="10" a="1"/>
  <c r="BJ26" i="10" s="1"/>
  <c r="BK68" i="10"/>
  <c r="BJ68" i="10" a="1"/>
  <c r="BJ68" i="10" s="1"/>
  <c r="BJ156" i="10" a="1"/>
  <c r="BJ156" i="10" s="1"/>
  <c r="BK156" i="10"/>
  <c r="BK14" i="10"/>
  <c r="BJ14" i="10" a="1"/>
  <c r="BJ14" i="10" s="1"/>
  <c r="BK108" i="10"/>
  <c r="BJ108" i="10" a="1"/>
  <c r="BJ108" i="10" s="1"/>
  <c r="BK74" i="10"/>
  <c r="BJ74" i="10" a="1"/>
  <c r="BJ74" i="10" s="1"/>
  <c r="BK91" i="10"/>
  <c r="BJ91" i="10" a="1"/>
  <c r="BJ91" i="10" s="1"/>
  <c r="BK13" i="10"/>
  <c r="BJ13" i="10" a="1"/>
  <c r="BJ13" i="10" s="1"/>
  <c r="BK98" i="10"/>
  <c r="BJ98" i="10" a="1"/>
  <c r="BJ98" i="10" s="1"/>
  <c r="BK181" i="10"/>
  <c r="BJ181" i="10" a="1"/>
  <c r="BJ181" i="10" s="1"/>
  <c r="BK50" i="10"/>
  <c r="BJ50" i="10" a="1"/>
  <c r="BJ50" i="10" s="1"/>
  <c r="BK133" i="10"/>
  <c r="BJ133" i="10" a="1"/>
  <c r="BJ133" i="10" s="1"/>
  <c r="BK38" i="10"/>
  <c r="BJ38" i="10" a="1"/>
  <c r="BJ38" i="10" s="1"/>
  <c r="BK193" i="10"/>
  <c r="BJ193" i="10" a="1"/>
  <c r="BJ193" i="10" s="1"/>
  <c r="BK169" i="10"/>
  <c r="BJ169" i="10" a="1"/>
  <c r="BJ169" i="10" s="1"/>
  <c r="BK164" i="10"/>
  <c r="BJ164" i="10" a="1"/>
  <c r="BJ164" i="10" s="1"/>
  <c r="BK81" i="10"/>
  <c r="BJ81" i="10" a="1"/>
  <c r="BJ81" i="10" s="1"/>
  <c r="BK106" i="10"/>
  <c r="BJ106" i="10" a="1"/>
  <c r="BJ106" i="10" s="1"/>
  <c r="BK20" i="10"/>
  <c r="BJ20" i="10" a="1"/>
  <c r="BJ20" i="10" s="1"/>
  <c r="BK104" i="10"/>
  <c r="BJ104" i="10" a="1"/>
  <c r="BJ104" i="10" s="1"/>
  <c r="BK194" i="10"/>
  <c r="BJ194" i="10" a="1"/>
  <c r="BJ194" i="10" s="1"/>
  <c r="BK56" i="10"/>
  <c r="BJ56" i="10" a="1"/>
  <c r="BJ56" i="10" s="1"/>
  <c r="BK146" i="10"/>
  <c r="BJ146" i="10" a="1"/>
  <c r="BJ146" i="10" s="1"/>
  <c r="BK45" i="10"/>
  <c r="BJ45" i="10" a="1"/>
  <c r="BJ45" i="10" s="1"/>
  <c r="BK105" i="10"/>
  <c r="BJ105" i="10" a="1"/>
  <c r="BJ105" i="10" s="1"/>
  <c r="BK15" i="10"/>
  <c r="BJ15" i="10" a="1"/>
  <c r="BJ15" i="10" s="1"/>
  <c r="BK80" i="10"/>
  <c r="BJ80" i="10" a="1"/>
  <c r="BJ80" i="10" s="1"/>
  <c r="BK176" i="10"/>
  <c r="BJ176" i="10" a="1"/>
  <c r="BJ176" i="10" s="1"/>
  <c r="BK57" i="10"/>
  <c r="BJ57" i="10" a="1"/>
  <c r="BJ57" i="10" s="1"/>
  <c r="BK110" i="10"/>
  <c r="BJ110" i="10" a="1"/>
  <c r="BJ110" i="10" s="1"/>
  <c r="BK113" i="10"/>
  <c r="BJ113" i="10" a="1"/>
  <c r="BJ113" i="10" s="1"/>
  <c r="AJ111" i="10" a="1"/>
  <c r="AJ111" i="10" s="1"/>
  <c r="BK18" i="10"/>
  <c r="BJ18" i="10" a="1"/>
  <c r="BJ18" i="10" s="1"/>
  <c r="BK34" i="10"/>
  <c r="BJ34" i="10" a="1"/>
  <c r="BJ34" i="10" s="1"/>
  <c r="BK117" i="10"/>
  <c r="BJ117" i="10" a="1"/>
  <c r="BJ117" i="10" s="1"/>
  <c r="BK200" i="10"/>
  <c r="BJ200" i="10" a="1"/>
  <c r="BJ200" i="10" s="1"/>
  <c r="BK69" i="10"/>
  <c r="BJ69" i="10" a="1"/>
  <c r="BJ69" i="10" s="1"/>
  <c r="BK152" i="10"/>
  <c r="BJ152" i="10" a="1"/>
  <c r="BJ152" i="10" s="1"/>
  <c r="BK58" i="10"/>
  <c r="BJ58" i="10" a="1"/>
  <c r="BJ58" i="10" s="1"/>
  <c r="BK112" i="10"/>
  <c r="BJ112" i="10" a="1"/>
  <c r="BJ112" i="10" s="1"/>
  <c r="BK43" i="10"/>
  <c r="BJ43" i="10" a="1"/>
  <c r="BJ43" i="10" s="1"/>
  <c r="BK41" i="10"/>
  <c r="BJ41" i="10" a="1"/>
  <c r="BJ41" i="10" s="1"/>
  <c r="BK190" i="10"/>
  <c r="BJ190" i="10" a="1"/>
  <c r="BJ190" i="10" s="1"/>
  <c r="BK39" i="10"/>
  <c r="BJ39" i="10" a="1"/>
  <c r="BJ39" i="10" s="1"/>
  <c r="BK138" i="10"/>
  <c r="BJ138" i="10" a="1"/>
  <c r="BJ138" i="10" s="1"/>
  <c r="BK198" i="10"/>
  <c r="BJ198" i="10" a="1"/>
  <c r="BJ198" i="10" s="1"/>
  <c r="AJ77" i="10" a="1"/>
  <c r="AJ77" i="10" s="1"/>
  <c r="AJ129" i="10" a="1"/>
  <c r="AJ129" i="10" s="1"/>
  <c r="BK25" i="10"/>
  <c r="BJ25" i="10" a="1"/>
  <c r="BJ25" i="10" s="1"/>
  <c r="BK40" i="10"/>
  <c r="BJ40" i="10" a="1"/>
  <c r="BJ40" i="10" s="1"/>
  <c r="BK130" i="10"/>
  <c r="BJ130" i="10" a="1"/>
  <c r="BJ130" i="10" s="1"/>
  <c r="BK16" i="10"/>
  <c r="BJ16" i="10" a="1"/>
  <c r="BJ16" i="10" s="1"/>
  <c r="BK82" i="10"/>
  <c r="BJ82" i="10" a="1"/>
  <c r="BJ82" i="10" s="1"/>
  <c r="BK165" i="10"/>
  <c r="BJ165" i="10" a="1"/>
  <c r="BJ165" i="10" s="1"/>
  <c r="BK70" i="10"/>
  <c r="BJ70" i="10" a="1"/>
  <c r="BJ70" i="10" s="1"/>
  <c r="BK126" i="10"/>
  <c r="BJ126" i="10" a="1"/>
  <c r="BJ126" i="10" s="1"/>
  <c r="BK134" i="10"/>
  <c r="BJ134" i="10" a="1"/>
  <c r="BJ134" i="10" s="1"/>
  <c r="BK48" i="10"/>
  <c r="BJ48" i="10" a="1"/>
  <c r="BJ48" i="10" s="1"/>
  <c r="BK102" i="10"/>
  <c r="BJ102" i="10" a="1"/>
  <c r="BJ102" i="10" s="1"/>
  <c r="BK196" i="10"/>
  <c r="BJ196" i="10" a="1"/>
  <c r="BJ196" i="10" s="1"/>
  <c r="BK145" i="10"/>
  <c r="BJ145" i="10" a="1"/>
  <c r="BJ145" i="10" s="1"/>
  <c r="BK89" i="10"/>
  <c r="BJ89" i="10" a="1"/>
  <c r="BJ89" i="10" s="1"/>
  <c r="BK71" i="10"/>
  <c r="BJ71" i="10" a="1"/>
  <c r="BJ71" i="10" s="1"/>
  <c r="AJ179" i="10" a="1"/>
  <c r="AJ179" i="10" s="1"/>
  <c r="BK17" i="10"/>
  <c r="BJ17" i="10" a="1"/>
  <c r="BJ17" i="10" s="1"/>
  <c r="BK53" i="10"/>
  <c r="BJ53" i="10" a="1"/>
  <c r="BJ53" i="10" s="1"/>
  <c r="BK136" i="10"/>
  <c r="BJ136" i="10" a="1"/>
  <c r="BJ136" i="10" s="1"/>
  <c r="BK88" i="10"/>
  <c r="BJ88" i="10" a="1"/>
  <c r="BJ88" i="10" s="1"/>
  <c r="BK178" i="10"/>
  <c r="BJ178" i="10" a="1"/>
  <c r="BJ178" i="10" s="1"/>
  <c r="BK77" i="10"/>
  <c r="BJ77" i="10" a="1"/>
  <c r="BJ77" i="10" s="1"/>
  <c r="BK137" i="10"/>
  <c r="BJ137" i="10" a="1"/>
  <c r="BJ137" i="10" s="1"/>
  <c r="BK132" i="10"/>
  <c r="BJ132" i="10" a="1"/>
  <c r="BJ132" i="10" s="1"/>
  <c r="BK109" i="10"/>
  <c r="BJ109" i="10" a="1"/>
  <c r="BJ109" i="10" s="1"/>
  <c r="BK123" i="10"/>
  <c r="BJ123" i="10" a="1"/>
  <c r="BJ123" i="10" s="1"/>
  <c r="BK54" i="10"/>
  <c r="BJ54" i="10" a="1"/>
  <c r="BJ54" i="10" s="1"/>
  <c r="BK103" i="10"/>
  <c r="BJ103" i="10" a="1"/>
  <c r="BJ103" i="10" s="1"/>
  <c r="BK49" i="10"/>
  <c r="BJ49" i="10" a="1"/>
  <c r="BJ49" i="10" s="1"/>
  <c r="BK27" i="10"/>
  <c r="BJ27" i="10" a="1"/>
  <c r="BJ27" i="10" s="1"/>
  <c r="BK199" i="10"/>
  <c r="BJ199" i="10" a="1"/>
  <c r="BJ199" i="10" s="1"/>
  <c r="BK66" i="10"/>
  <c r="BJ66" i="10" a="1"/>
  <c r="BJ66" i="10" s="1"/>
  <c r="BK149" i="10"/>
  <c r="BJ149" i="10" a="1"/>
  <c r="BJ149" i="10" s="1"/>
  <c r="BK101" i="10"/>
  <c r="BJ101" i="10" a="1"/>
  <c r="BJ101" i="10" s="1"/>
  <c r="BK184" i="10"/>
  <c r="BJ184" i="10" a="1"/>
  <c r="BJ184" i="10" s="1"/>
  <c r="BK90" i="10"/>
  <c r="BJ90" i="10" a="1"/>
  <c r="BJ90" i="10" s="1"/>
  <c r="BK166" i="10"/>
  <c r="BJ166" i="10" a="1"/>
  <c r="BJ166" i="10" s="1"/>
  <c r="BK122" i="10"/>
  <c r="BJ122" i="10" a="1"/>
  <c r="BJ122" i="10" s="1"/>
  <c r="BK155" i="10"/>
  <c r="BJ155" i="10" a="1"/>
  <c r="BJ155" i="10" s="1"/>
  <c r="BK86" i="10"/>
  <c r="BJ86" i="10" a="1"/>
  <c r="BJ86" i="10" s="1"/>
  <c r="BK154" i="10"/>
  <c r="BJ154" i="10" a="1"/>
  <c r="BJ154" i="10" s="1"/>
  <c r="BK170" i="10"/>
  <c r="BJ170" i="10" a="1"/>
  <c r="BJ170" i="10" s="1"/>
  <c r="AJ96" i="10" a="1"/>
  <c r="AJ96" i="10" s="1"/>
  <c r="AJ154" i="10" a="1"/>
  <c r="AJ154" i="10" s="1"/>
  <c r="CI195" i="1"/>
  <c r="CI150" i="1"/>
  <c r="CI194" i="1"/>
  <c r="CI191" i="1"/>
  <c r="CI178" i="1"/>
  <c r="CI175" i="1"/>
  <c r="CI162" i="1"/>
  <c r="CI159" i="1"/>
  <c r="CI146" i="1"/>
  <c r="CI143" i="1"/>
  <c r="CI130" i="1"/>
  <c r="CI127" i="1"/>
  <c r="CI119" i="1"/>
  <c r="CI111" i="1"/>
  <c r="CI103" i="1"/>
  <c r="BY183" i="1"/>
  <c r="BY171" i="1"/>
  <c r="BY113" i="1"/>
  <c r="CJ113" i="1" s="1" a="1"/>
  <c r="CJ113" i="1" s="1"/>
  <c r="CK113" i="1" s="1"/>
  <c r="BY94" i="1"/>
  <c r="BY92" i="1"/>
  <c r="CI123" i="1"/>
  <c r="CI118" i="1"/>
  <c r="CI114" i="1"/>
  <c r="CJ180" i="1" a="1"/>
  <c r="CJ180" i="1" s="1"/>
  <c r="CK180" i="1" s="1"/>
  <c r="CJ171" i="1" a="1"/>
  <c r="CJ171" i="1" s="1"/>
  <c r="CJ115" i="1" a="1"/>
  <c r="CJ115" i="1" s="1"/>
  <c r="CI187" i="1"/>
  <c r="CI158" i="1"/>
  <c r="CI155" i="1"/>
  <c r="CI142" i="1"/>
  <c r="CI139" i="1"/>
  <c r="CI126" i="1"/>
  <c r="CI122" i="1"/>
  <c r="CI110" i="1"/>
  <c r="CJ169" i="1" a="1"/>
  <c r="CJ169" i="1" s="1"/>
  <c r="CK169" i="1" s="1"/>
  <c r="CJ147" i="1" a="1"/>
  <c r="CJ147" i="1" s="1"/>
  <c r="CJ145" i="1" a="1"/>
  <c r="CJ145" i="1" s="1"/>
  <c r="CK145" i="1" s="1"/>
  <c r="CI174" i="1"/>
  <c r="CJ196" i="1" a="1"/>
  <c r="CJ196" i="1" s="1"/>
  <c r="CK196" i="1" s="1"/>
  <c r="CJ187" i="1" a="1"/>
  <c r="CJ187" i="1" s="1"/>
  <c r="CJ185" i="1" a="1"/>
  <c r="CJ185" i="1" s="1"/>
  <c r="CK185" i="1" s="1"/>
  <c r="BY174" i="1"/>
  <c r="BY161" i="1"/>
  <c r="CJ161" i="1" s="1" a="1"/>
  <c r="CJ161" i="1" s="1"/>
  <c r="CK161" i="1" s="1"/>
  <c r="CJ141" i="1" a="1"/>
  <c r="CJ141" i="1" s="1"/>
  <c r="CK141" i="1" s="1"/>
  <c r="BY139" i="1"/>
  <c r="CJ139" i="1" s="1" a="1"/>
  <c r="CJ139" i="1" s="1"/>
  <c r="CJ124" i="1" a="1"/>
  <c r="CJ124" i="1" s="1"/>
  <c r="CJ103" i="1" a="1"/>
  <c r="CJ103" i="1" s="1"/>
  <c r="BY97" i="1"/>
  <c r="BY78" i="1"/>
  <c r="BY76" i="1"/>
  <c r="BY41" i="1"/>
  <c r="BY39" i="1"/>
  <c r="CI190" i="1"/>
  <c r="CI171" i="1"/>
  <c r="CI199" i="1"/>
  <c r="CI186" i="1"/>
  <c r="CI183" i="1"/>
  <c r="CI170" i="1"/>
  <c r="CI167" i="1"/>
  <c r="CI154" i="1"/>
  <c r="CI151" i="1"/>
  <c r="CI138" i="1"/>
  <c r="CI135" i="1"/>
  <c r="CI121" i="1"/>
  <c r="CJ181" i="1" a="1"/>
  <c r="CJ181" i="1" s="1"/>
  <c r="CK181" i="1" s="1"/>
  <c r="BY170" i="1"/>
  <c r="CJ163" i="1" a="1"/>
  <c r="CJ163" i="1" s="1"/>
  <c r="BY135" i="1"/>
  <c r="BY133" i="1"/>
  <c r="CJ116" i="1" a="1"/>
  <c r="CJ116" i="1" s="1"/>
  <c r="CK116" i="1" s="1"/>
  <c r="BY112" i="1"/>
  <c r="BY91" i="1"/>
  <c r="BY89" i="1"/>
  <c r="BY197" i="1"/>
  <c r="CJ197" i="1" s="1" a="1"/>
  <c r="CJ197" i="1" s="1"/>
  <c r="CK197" i="1" s="1"/>
  <c r="BY188" i="1"/>
  <c r="CJ188" i="1" s="1" a="1"/>
  <c r="CJ188" i="1" s="1"/>
  <c r="CK188" i="1" s="1"/>
  <c r="CJ172" i="1" a="1"/>
  <c r="CJ172" i="1" s="1"/>
  <c r="CK172" i="1" s="1"/>
  <c r="BY144" i="1"/>
  <c r="CJ137" i="1" a="1"/>
  <c r="CJ137" i="1" s="1"/>
  <c r="CK137" i="1" s="1"/>
  <c r="CJ133" i="1" a="1"/>
  <c r="CJ133" i="1" s="1"/>
  <c r="CK133" i="1" s="1"/>
  <c r="BY129" i="1"/>
  <c r="CJ129" i="1" s="1" a="1"/>
  <c r="CJ129" i="1" s="1"/>
  <c r="CK129" i="1" s="1"/>
  <c r="BY110" i="1"/>
  <c r="BY108" i="1"/>
  <c r="CJ108" i="1" s="1" a="1"/>
  <c r="CJ108" i="1" s="1"/>
  <c r="BY85" i="1"/>
  <c r="CI198" i="1"/>
  <c r="CI182" i="1"/>
  <c r="CI166" i="1"/>
  <c r="CI134" i="1"/>
  <c r="CI131" i="1"/>
  <c r="CI108" i="1"/>
  <c r="CI104" i="1"/>
  <c r="BY195" i="1"/>
  <c r="BY186" i="1"/>
  <c r="BY184" i="1"/>
  <c r="CJ179" i="1" a="1"/>
  <c r="CJ179" i="1" s="1"/>
  <c r="BY155" i="1"/>
  <c r="CJ155" i="1" s="1" a="1"/>
  <c r="CJ155" i="1" s="1"/>
  <c r="CJ131" i="1" a="1"/>
  <c r="CJ131" i="1" s="1"/>
  <c r="CI179" i="1"/>
  <c r="CI163" i="1"/>
  <c r="CI147" i="1"/>
  <c r="CK124" i="1"/>
  <c r="CI115" i="1"/>
  <c r="BY200" i="1"/>
  <c r="CJ195" i="1" a="1"/>
  <c r="CJ195" i="1" s="1"/>
  <c r="CJ177" i="1" a="1"/>
  <c r="CJ177" i="1" s="1"/>
  <c r="CK177" i="1" s="1"/>
  <c r="BY173" i="1"/>
  <c r="CJ173" i="1" s="1" a="1"/>
  <c r="CJ173" i="1" s="1"/>
  <c r="CK173" i="1" s="1"/>
  <c r="CJ125" i="1" a="1"/>
  <c r="CJ125" i="1" s="1"/>
  <c r="CK125" i="1" s="1"/>
  <c r="CJ121" i="1" a="1"/>
  <c r="CJ121" i="1" s="1"/>
  <c r="BY117" i="1"/>
  <c r="CJ117" i="1" s="1" a="1"/>
  <c r="CJ117" i="1" s="1"/>
  <c r="CK117" i="1" s="1"/>
  <c r="BY96" i="1"/>
  <c r="BY73" i="1"/>
  <c r="CI106" i="1"/>
  <c r="CI102" i="1"/>
  <c r="BY189" i="1"/>
  <c r="CJ189" i="1" s="1" a="1"/>
  <c r="CJ189" i="1" s="1"/>
  <c r="CK189" i="1" s="1"/>
  <c r="BY168" i="1"/>
  <c r="BY149" i="1"/>
  <c r="CJ149" i="1" s="1" a="1"/>
  <c r="CJ149" i="1" s="1"/>
  <c r="CK149" i="1" s="1"/>
  <c r="BY37" i="1"/>
  <c r="BY24" i="1"/>
  <c r="CA130" i="1"/>
  <c r="CA126" i="1"/>
  <c r="CA118" i="1"/>
  <c r="BY42" i="1"/>
  <c r="CA186" i="1"/>
  <c r="CA170" i="1"/>
  <c r="CA154" i="1"/>
  <c r="CA128" i="1"/>
  <c r="CA122" i="1"/>
  <c r="CA120" i="1"/>
  <c r="CI105" i="1"/>
  <c r="CI101" i="1"/>
  <c r="BY192" i="1"/>
  <c r="BY178" i="1"/>
  <c r="BY152" i="1"/>
  <c r="BY122" i="1"/>
  <c r="BY106" i="1"/>
  <c r="BY90" i="1"/>
  <c r="BY74" i="1"/>
  <c r="BY58" i="1"/>
  <c r="BY40" i="1"/>
  <c r="BY36" i="1"/>
  <c r="CA193" i="1"/>
  <c r="CA191" i="1"/>
  <c r="CA184" i="1"/>
  <c r="CA182" i="1"/>
  <c r="CA175" i="1"/>
  <c r="CA168" i="1"/>
  <c r="CA166" i="1"/>
  <c r="CA159" i="1"/>
  <c r="CA152" i="1"/>
  <c r="CA150" i="1"/>
  <c r="CA143" i="1"/>
  <c r="CA114" i="1"/>
  <c r="CA110" i="1"/>
  <c r="BY157" i="1"/>
  <c r="CJ157" i="1" s="1" a="1"/>
  <c r="CJ157" i="1" s="1"/>
  <c r="CK157" i="1" s="1"/>
  <c r="BY138" i="1"/>
  <c r="BY120" i="1"/>
  <c r="BY104" i="1"/>
  <c r="BY88" i="1"/>
  <c r="BY72" i="1"/>
  <c r="BY56" i="1"/>
  <c r="BY52" i="1"/>
  <c r="BY43" i="1"/>
  <c r="BY29" i="1"/>
  <c r="BY18" i="1"/>
  <c r="CA200" i="1"/>
  <c r="CA198" i="1"/>
  <c r="CA135" i="1"/>
  <c r="CA112" i="1"/>
  <c r="CA106" i="1"/>
  <c r="CA102" i="1"/>
  <c r="BY134" i="1"/>
  <c r="CA127" i="1"/>
  <c r="BY32" i="1"/>
  <c r="BY28" i="1"/>
  <c r="BY19" i="1"/>
  <c r="CA178" i="1"/>
  <c r="CA162" i="1"/>
  <c r="CA146" i="1"/>
  <c r="CA119" i="1"/>
  <c r="BY165" i="1"/>
  <c r="CJ165" i="1" s="1" a="1"/>
  <c r="CJ165" i="1" s="1"/>
  <c r="CK165" i="1" s="1"/>
  <c r="BY146" i="1"/>
  <c r="BY130" i="1"/>
  <c r="BY114" i="1"/>
  <c r="BY98" i="1"/>
  <c r="BY82" i="1"/>
  <c r="BY66" i="1"/>
  <c r="BY50" i="1"/>
  <c r="BY35" i="1"/>
  <c r="BY21" i="1"/>
  <c r="CA194" i="1"/>
  <c r="CA192" i="1"/>
  <c r="CA190" i="1"/>
  <c r="CA183" i="1"/>
  <c r="CA176" i="1"/>
  <c r="CA174" i="1"/>
  <c r="CA167" i="1"/>
  <c r="CA160" i="1"/>
  <c r="CA158" i="1"/>
  <c r="CA151" i="1"/>
  <c r="CA144" i="1"/>
  <c r="CA142" i="1"/>
  <c r="CA134" i="1"/>
  <c r="CA111" i="1"/>
  <c r="BY64" i="1"/>
  <c r="BY48" i="1"/>
  <c r="CA199" i="1"/>
  <c r="CA138" i="1"/>
  <c r="CA136" i="1"/>
  <c r="CA104" i="1"/>
  <c r="CA101" i="1"/>
  <c r="AJ113" i="10" a="1"/>
  <c r="AJ113" i="10" s="1"/>
  <c r="AJ120" i="10" a="1"/>
  <c r="AJ120" i="10" s="1"/>
  <c r="AJ86" i="10" a="1"/>
  <c r="AJ86" i="10" s="1"/>
  <c r="AJ90" i="10" a="1"/>
  <c r="AJ90" i="10" s="1"/>
  <c r="AJ165" i="10" a="1"/>
  <c r="AJ165" i="10" s="1"/>
  <c r="AJ62" i="10" a="1"/>
  <c r="AJ62" i="10" s="1"/>
  <c r="AJ50" i="10" a="1"/>
  <c r="AJ50" i="10" s="1"/>
  <c r="AJ70" i="10" a="1"/>
  <c r="AJ70" i="10" s="1"/>
  <c r="AJ169" i="10" a="1"/>
  <c r="AJ169" i="10" s="1"/>
  <c r="AJ21" i="10" a="1"/>
  <c r="AJ21" i="10" s="1"/>
  <c r="AJ104" i="10" a="1"/>
  <c r="AJ104" i="10" s="1"/>
  <c r="AJ168" i="10" a="1"/>
  <c r="AJ168" i="10" s="1"/>
  <c r="AJ159" i="10" a="1"/>
  <c r="AJ159" i="10" s="1"/>
  <c r="AJ149" i="10" a="1"/>
  <c r="AJ149" i="10" s="1"/>
  <c r="AJ157" i="10" a="1"/>
  <c r="AJ157" i="10" s="1"/>
  <c r="AJ28" i="10" a="1"/>
  <c r="AJ28" i="10" s="1"/>
  <c r="AJ128" i="10" a="1"/>
  <c r="AJ128" i="10" s="1"/>
  <c r="AJ119" i="10" a="1"/>
  <c r="AJ119" i="10" s="1"/>
  <c r="AJ118" i="10" a="1"/>
  <c r="AJ118" i="10" s="1"/>
  <c r="AJ30" i="10" a="1"/>
  <c r="AJ30" i="10" s="1"/>
  <c r="AJ66" i="10" a="1"/>
  <c r="AJ66" i="10" s="1"/>
  <c r="AJ81" i="10" a="1"/>
  <c r="AJ81" i="10" s="1"/>
  <c r="AJ132" i="10" a="1"/>
  <c r="AJ132" i="10" s="1"/>
  <c r="AJ173" i="10" a="1"/>
  <c r="AJ173" i="10" s="1"/>
  <c r="AJ172" i="10" a="1"/>
  <c r="AJ172" i="10" s="1"/>
  <c r="AJ131" i="10" a="1"/>
  <c r="AJ131" i="10" s="1"/>
  <c r="AJ183" i="10" a="1"/>
  <c r="AJ183" i="10" s="1"/>
  <c r="AJ197" i="10" a="1"/>
  <c r="AJ197" i="10" s="1"/>
  <c r="AJ25" i="10" a="1"/>
  <c r="AJ25" i="10" s="1"/>
  <c r="AJ18" i="10" a="1"/>
  <c r="AJ18" i="10" s="1"/>
  <c r="AJ65" i="10" a="1"/>
  <c r="AJ65" i="10" s="1"/>
  <c r="AJ136" i="10" a="1"/>
  <c r="AJ136" i="10" s="1"/>
  <c r="AJ127" i="10" a="1"/>
  <c r="AJ127" i="10" s="1"/>
  <c r="AJ126" i="10" a="1"/>
  <c r="AJ126" i="10" s="1"/>
  <c r="AJ117" i="10" a="1"/>
  <c r="AJ117" i="10" s="1"/>
  <c r="AJ35" i="10" a="1"/>
  <c r="AJ35" i="10" s="1"/>
  <c r="AJ72" i="10" a="1"/>
  <c r="AJ72" i="10" s="1"/>
  <c r="AJ94" i="10" a="1"/>
  <c r="AJ94" i="10" s="1"/>
  <c r="AJ88" i="10" a="1"/>
  <c r="AJ88" i="10" s="1"/>
  <c r="AJ38" i="10" a="1"/>
  <c r="AJ38" i="10" s="1"/>
  <c r="AJ102" i="10" a="1"/>
  <c r="AJ102" i="10" s="1"/>
  <c r="AJ178" i="10" a="1"/>
  <c r="AJ178" i="10" s="1"/>
  <c r="AJ109" i="10" a="1"/>
  <c r="AJ109" i="10" s="1"/>
  <c r="AJ176" i="10" a="1"/>
  <c r="AJ176" i="10" s="1"/>
  <c r="AJ190" i="10" a="1"/>
  <c r="AJ190" i="10" s="1"/>
  <c r="AJ144" i="10" a="1"/>
  <c r="AJ144" i="10" s="1"/>
  <c r="AJ135" i="10" a="1"/>
  <c r="AJ135" i="10" s="1"/>
  <c r="AJ134" i="10" a="1"/>
  <c r="AJ134" i="10" s="1"/>
  <c r="AJ125" i="10" a="1"/>
  <c r="AJ125" i="10" s="1"/>
  <c r="AJ82" i="10" a="1"/>
  <c r="AJ82" i="10" s="1"/>
  <c r="AJ103" i="10" a="1"/>
  <c r="AJ103" i="10" s="1"/>
  <c r="AJ107" i="10" a="1"/>
  <c r="AJ107" i="10" s="1"/>
  <c r="AJ123" i="10" a="1"/>
  <c r="AJ123" i="10" s="1"/>
  <c r="AJ186" i="10" a="1"/>
  <c r="AJ186" i="10" s="1"/>
  <c r="AJ52" i="10" a="1"/>
  <c r="AJ52" i="10" s="1"/>
  <c r="AJ114" i="10" a="1"/>
  <c r="AJ114" i="10" s="1"/>
  <c r="AJ137" i="10" a="1"/>
  <c r="AJ137" i="10" s="1"/>
  <c r="AJ184" i="10" a="1"/>
  <c r="AJ184" i="10" s="1"/>
  <c r="AJ146" i="10" a="1"/>
  <c r="AJ146" i="10" s="1"/>
  <c r="AJ198" i="10" a="1"/>
  <c r="AJ198" i="10" s="1"/>
  <c r="AJ182" i="10" a="1"/>
  <c r="AJ182" i="10" s="1"/>
  <c r="AJ112" i="10" a="1"/>
  <c r="AJ112" i="10" s="1"/>
  <c r="AJ152" i="10" a="1"/>
  <c r="AJ152" i="10" s="1"/>
  <c r="AJ143" i="10" a="1"/>
  <c r="AJ143" i="10" s="1"/>
  <c r="AJ142" i="10" a="1"/>
  <c r="AJ142" i="10" s="1"/>
  <c r="AJ133" i="10" a="1"/>
  <c r="AJ133" i="10" s="1"/>
  <c r="AJ97" i="10" a="1"/>
  <c r="AJ97" i="10" s="1"/>
  <c r="AJ98" i="10" a="1"/>
  <c r="AJ98" i="10" s="1"/>
  <c r="AJ49" i="10" a="1"/>
  <c r="AJ49" i="10" s="1"/>
  <c r="AJ138" i="10" a="1"/>
  <c r="AJ138" i="10" s="1"/>
  <c r="AJ193" i="10" a="1"/>
  <c r="AJ193" i="10" s="1"/>
  <c r="AJ147" i="10" a="1"/>
  <c r="AJ147" i="10" s="1"/>
  <c r="AJ191" i="10" a="1"/>
  <c r="AJ191" i="10" s="1"/>
  <c r="AJ158" i="10" a="1"/>
  <c r="AJ158" i="10" s="1"/>
  <c r="AJ153" i="10" a="1"/>
  <c r="AJ153" i="10" s="1"/>
  <c r="AJ34" i="10" a="1"/>
  <c r="AJ34" i="10" s="1"/>
  <c r="AJ108" i="10" a="1"/>
  <c r="AJ108" i="10" s="1"/>
  <c r="AJ160" i="10" a="1"/>
  <c r="AJ160" i="10" s="1"/>
  <c r="AJ151" i="10" a="1"/>
  <c r="AJ151" i="10" s="1"/>
  <c r="AJ150" i="10" a="1"/>
  <c r="AJ150" i="10" s="1"/>
  <c r="AJ141" i="10" a="1"/>
  <c r="AJ141" i="10" s="1"/>
  <c r="AJ46" i="10" a="1"/>
  <c r="AJ46" i="10" s="1"/>
  <c r="AJ99" i="10" a="1"/>
  <c r="AJ99" i="10" s="1"/>
  <c r="AJ54" i="10" a="1"/>
  <c r="AJ54" i="10" s="1"/>
  <c r="AJ122" i="10" a="1"/>
  <c r="AJ122" i="10" s="1"/>
  <c r="AJ162" i="10" a="1"/>
  <c r="AJ162" i="10" s="1"/>
  <c r="AJ156" i="10" a="1"/>
  <c r="AJ156" i="10" s="1"/>
  <c r="AJ199" i="10" a="1"/>
  <c r="AJ199" i="10" s="1"/>
  <c r="AJ161" i="10" a="1"/>
  <c r="AJ161" i="10" s="1"/>
  <c r="CI5" i="1"/>
  <c r="CI8" i="1"/>
  <c r="AO6" i="1"/>
  <c r="AO7" i="1"/>
  <c r="AO8" i="1"/>
  <c r="AO9" i="1"/>
  <c r="AO10" i="1"/>
  <c r="AO11" i="1"/>
  <c r="AO12" i="1"/>
  <c r="AO13" i="1"/>
  <c r="AO14" i="1"/>
  <c r="AO15" i="1"/>
  <c r="AO16" i="1"/>
  <c r="AO17" i="1"/>
  <c r="AO18" i="1"/>
  <c r="AO19" i="1"/>
  <c r="AO20" i="1"/>
  <c r="AO21" i="1"/>
  <c r="AO22" i="1"/>
  <c r="AO23" i="1"/>
  <c r="AO24" i="1"/>
  <c r="AO25" i="1"/>
  <c r="AO26" i="1"/>
  <c r="AO27" i="1"/>
  <c r="AO28" i="1"/>
  <c r="AO29" i="1"/>
  <c r="AO30" i="1"/>
  <c r="AO31" i="1"/>
  <c r="AO32" i="1"/>
  <c r="AO33" i="1"/>
  <c r="AO34" i="1"/>
  <c r="AO35" i="1"/>
  <c r="AO36" i="1"/>
  <c r="AO37" i="1"/>
  <c r="AO38" i="1"/>
  <c r="AO39" i="1"/>
  <c r="AO40" i="1"/>
  <c r="AO41" i="1"/>
  <c r="AO42" i="1"/>
  <c r="AO43" i="1"/>
  <c r="AO44" i="1"/>
  <c r="AO45" i="1"/>
  <c r="AO46" i="1"/>
  <c r="AO47" i="1"/>
  <c r="AO48" i="1"/>
  <c r="AO49" i="1"/>
  <c r="AO50" i="1"/>
  <c r="AO51" i="1"/>
  <c r="AO52" i="1"/>
  <c r="AO53" i="1"/>
  <c r="AO54" i="1"/>
  <c r="AO55" i="1"/>
  <c r="AO56" i="1"/>
  <c r="AO57" i="1"/>
  <c r="AO58" i="1"/>
  <c r="AO59" i="1"/>
  <c r="AO60" i="1"/>
  <c r="AO61" i="1"/>
  <c r="AO62" i="1"/>
  <c r="AO63" i="1"/>
  <c r="AO64" i="1"/>
  <c r="AO65" i="1"/>
  <c r="AO66" i="1"/>
  <c r="AO67" i="1"/>
  <c r="AO68" i="1"/>
  <c r="AO69" i="1"/>
  <c r="AO70" i="1"/>
  <c r="AO71" i="1"/>
  <c r="AO72" i="1"/>
  <c r="AO73" i="1"/>
  <c r="AO74" i="1"/>
  <c r="AO75" i="1"/>
  <c r="AO76" i="1"/>
  <c r="AO77" i="1"/>
  <c r="AO78" i="1"/>
  <c r="AO79" i="1"/>
  <c r="AO80" i="1"/>
  <c r="AO81" i="1"/>
  <c r="AO82" i="1"/>
  <c r="AO83" i="1"/>
  <c r="AO84" i="1"/>
  <c r="AO85" i="1"/>
  <c r="AO86" i="1"/>
  <c r="AO87" i="1"/>
  <c r="AO88" i="1"/>
  <c r="AO89" i="1"/>
  <c r="AO90" i="1"/>
  <c r="AO91" i="1"/>
  <c r="AO92" i="1"/>
  <c r="AO93" i="1"/>
  <c r="AO94" i="1"/>
  <c r="AO95" i="1"/>
  <c r="AO96" i="1"/>
  <c r="AO97" i="1"/>
  <c r="AO98" i="1"/>
  <c r="AO99" i="1"/>
  <c r="AO100" i="1"/>
  <c r="AO101" i="1"/>
  <c r="AO102" i="1"/>
  <c r="AO103" i="1"/>
  <c r="AO104" i="1"/>
  <c r="AX104" i="1" s="1"/>
  <c r="AO105" i="1"/>
  <c r="AX105" i="1" s="1"/>
  <c r="AO106" i="1"/>
  <c r="AO107" i="1"/>
  <c r="AO108" i="1"/>
  <c r="AO109" i="1"/>
  <c r="AO110" i="1"/>
  <c r="AO111" i="1"/>
  <c r="AO112" i="1"/>
  <c r="AO113" i="1"/>
  <c r="AO114" i="1"/>
  <c r="AX114" i="1" s="1"/>
  <c r="AO115" i="1"/>
  <c r="AO116" i="1"/>
  <c r="AO117" i="1"/>
  <c r="AO118" i="1"/>
  <c r="AO119" i="1"/>
  <c r="AX119" i="1" s="1"/>
  <c r="AO120" i="1"/>
  <c r="AO121" i="1"/>
  <c r="AO122" i="1"/>
  <c r="AO123" i="1"/>
  <c r="AO124" i="1"/>
  <c r="AO125" i="1"/>
  <c r="AO126" i="1"/>
  <c r="AO127" i="1"/>
  <c r="AO128" i="1"/>
  <c r="AO129" i="1"/>
  <c r="AO130" i="1"/>
  <c r="AO131" i="1"/>
  <c r="AO132" i="1"/>
  <c r="AO133" i="1"/>
  <c r="AO134" i="1"/>
  <c r="AO135" i="1"/>
  <c r="AO136" i="1"/>
  <c r="AX136" i="1" s="1"/>
  <c r="AO137" i="1"/>
  <c r="AO138" i="1"/>
  <c r="AO139" i="1"/>
  <c r="AO140" i="1"/>
  <c r="AO141" i="1"/>
  <c r="AO142" i="1"/>
  <c r="AO143" i="1"/>
  <c r="AO144" i="1"/>
  <c r="AO145" i="1"/>
  <c r="AO146" i="1"/>
  <c r="AO147" i="1"/>
  <c r="AO148" i="1"/>
  <c r="AO149" i="1"/>
  <c r="AO150" i="1"/>
  <c r="AO151" i="1"/>
  <c r="AO152" i="1"/>
  <c r="AX152" i="1" s="1"/>
  <c r="AO153" i="1"/>
  <c r="AO154" i="1"/>
  <c r="AO155" i="1"/>
  <c r="AO156" i="1"/>
  <c r="AO157" i="1"/>
  <c r="AO158" i="1"/>
  <c r="AO159" i="1"/>
  <c r="AO160" i="1"/>
  <c r="AX160" i="1" s="1"/>
  <c r="AO161" i="1"/>
  <c r="AO162" i="1"/>
  <c r="AO163" i="1"/>
  <c r="AO164" i="1"/>
  <c r="AO165" i="1"/>
  <c r="AO166" i="1"/>
  <c r="AO167" i="1"/>
  <c r="AO168" i="1"/>
  <c r="AO169" i="1"/>
  <c r="AO170" i="1"/>
  <c r="AO171" i="1"/>
  <c r="AO172" i="1"/>
  <c r="AO173" i="1"/>
  <c r="AO174" i="1"/>
  <c r="AO175" i="1"/>
  <c r="AO176" i="1"/>
  <c r="AX176" i="1" s="1"/>
  <c r="AO177" i="1"/>
  <c r="AO178" i="1"/>
  <c r="AO179" i="1"/>
  <c r="AO180" i="1"/>
  <c r="AO181" i="1"/>
  <c r="AO182" i="1"/>
  <c r="AO183" i="1"/>
  <c r="AO184" i="1"/>
  <c r="AO185" i="1"/>
  <c r="AO186" i="1"/>
  <c r="AO187" i="1"/>
  <c r="AO188" i="1"/>
  <c r="AO189" i="1"/>
  <c r="AO190" i="1"/>
  <c r="AO191" i="1"/>
  <c r="AO192" i="1"/>
  <c r="AO193" i="1"/>
  <c r="AO194" i="1"/>
  <c r="AO195" i="1"/>
  <c r="AO196" i="1"/>
  <c r="AO197" i="1"/>
  <c r="AO198" i="1"/>
  <c r="AO199" i="1"/>
  <c r="AO200" i="1"/>
  <c r="AQ101" i="1"/>
  <c r="AS101" i="1"/>
  <c r="AU101" i="1"/>
  <c r="AW101" i="1"/>
  <c r="AQ102" i="1"/>
  <c r="AS102" i="1"/>
  <c r="AU102" i="1"/>
  <c r="AW102" i="1"/>
  <c r="AX103" i="1"/>
  <c r="AQ103" i="1"/>
  <c r="AS103" i="1"/>
  <c r="AU103" i="1"/>
  <c r="AW103" i="1"/>
  <c r="AQ104" i="1"/>
  <c r="AS104" i="1"/>
  <c r="AU104" i="1"/>
  <c r="AW104" i="1"/>
  <c r="AQ105" i="1"/>
  <c r="AS105" i="1"/>
  <c r="AU105" i="1"/>
  <c r="AW105" i="1"/>
  <c r="AX106" i="1"/>
  <c r="AQ106" i="1"/>
  <c r="AS106" i="1"/>
  <c r="AU106" i="1"/>
  <c r="AW106" i="1"/>
  <c r="AQ107" i="1"/>
  <c r="AS107" i="1"/>
  <c r="AU107" i="1"/>
  <c r="AW107" i="1"/>
  <c r="AQ108" i="1"/>
  <c r="AS108" i="1"/>
  <c r="AU108" i="1"/>
  <c r="AW108" i="1"/>
  <c r="AX108" i="1" s="1"/>
  <c r="AQ109" i="1"/>
  <c r="AS109" i="1"/>
  <c r="AU109" i="1"/>
  <c r="AY109" i="1" s="1"/>
  <c r="AW109" i="1"/>
  <c r="AQ110" i="1"/>
  <c r="AS110" i="1"/>
  <c r="AU110" i="1"/>
  <c r="AW110" i="1"/>
  <c r="AQ111" i="1"/>
  <c r="AS111" i="1"/>
  <c r="AU111" i="1"/>
  <c r="AW111" i="1"/>
  <c r="AQ112" i="1"/>
  <c r="AS112" i="1"/>
  <c r="AU112" i="1"/>
  <c r="AW112" i="1"/>
  <c r="AQ113" i="1"/>
  <c r="AS113" i="1"/>
  <c r="AU113" i="1"/>
  <c r="AW113" i="1"/>
  <c r="AX113" i="1" s="1"/>
  <c r="AQ114" i="1"/>
  <c r="AS114" i="1"/>
  <c r="AU114" i="1"/>
  <c r="AW114" i="1"/>
  <c r="AQ115" i="1"/>
  <c r="AS115" i="1"/>
  <c r="AU115" i="1"/>
  <c r="AW115" i="1"/>
  <c r="AX115" i="1" s="1"/>
  <c r="AQ116" i="1"/>
  <c r="AS116" i="1"/>
  <c r="AU116" i="1"/>
  <c r="AW116" i="1"/>
  <c r="AX116" i="1" s="1"/>
  <c r="AQ117" i="1"/>
  <c r="AS117" i="1"/>
  <c r="AU117" i="1"/>
  <c r="AW117" i="1"/>
  <c r="AX117" i="1" s="1"/>
  <c r="AQ118" i="1"/>
  <c r="AS118" i="1"/>
  <c r="AU118" i="1"/>
  <c r="AW118" i="1"/>
  <c r="AQ119" i="1"/>
  <c r="AS119" i="1"/>
  <c r="AU119" i="1"/>
  <c r="AW119" i="1"/>
  <c r="AQ120" i="1"/>
  <c r="AS120" i="1"/>
  <c r="AU120" i="1"/>
  <c r="AW120" i="1"/>
  <c r="AX121" i="1"/>
  <c r="AQ121" i="1"/>
  <c r="AS121" i="1"/>
  <c r="AU121" i="1"/>
  <c r="AW121" i="1"/>
  <c r="AQ122" i="1"/>
  <c r="AS122" i="1"/>
  <c r="AU122" i="1"/>
  <c r="AW122" i="1"/>
  <c r="AX122" i="1" s="1"/>
  <c r="AQ123" i="1"/>
  <c r="AS123" i="1"/>
  <c r="AU123" i="1"/>
  <c r="AW123" i="1"/>
  <c r="AQ124" i="1"/>
  <c r="AS124" i="1"/>
  <c r="AU124" i="1"/>
  <c r="AW124" i="1"/>
  <c r="AQ125" i="1"/>
  <c r="AS125" i="1"/>
  <c r="AU125" i="1"/>
  <c r="AW125" i="1"/>
  <c r="AQ126" i="1"/>
  <c r="AS126" i="1"/>
  <c r="AU126" i="1"/>
  <c r="AW126" i="1"/>
  <c r="AX126" i="1" s="1"/>
  <c r="AQ127" i="1"/>
  <c r="AS127" i="1"/>
  <c r="AU127" i="1"/>
  <c r="AW127" i="1"/>
  <c r="AX127" i="1" s="1"/>
  <c r="AQ128" i="1"/>
  <c r="AS128" i="1"/>
  <c r="AU128" i="1"/>
  <c r="AW128" i="1"/>
  <c r="AQ129" i="1"/>
  <c r="AS129" i="1"/>
  <c r="AU129" i="1"/>
  <c r="AW129" i="1"/>
  <c r="AQ130" i="1"/>
  <c r="AS130" i="1"/>
  <c r="AU130" i="1"/>
  <c r="AW130" i="1"/>
  <c r="AQ131" i="1"/>
  <c r="AS131" i="1"/>
  <c r="AU131" i="1"/>
  <c r="AW131" i="1"/>
  <c r="AQ132" i="1"/>
  <c r="AS132" i="1"/>
  <c r="AU132" i="1"/>
  <c r="AW132" i="1"/>
  <c r="AX132" i="1" s="1"/>
  <c r="AQ133" i="1"/>
  <c r="AS133" i="1"/>
  <c r="AU133" i="1"/>
  <c r="AW133" i="1"/>
  <c r="AX133" i="1" s="1"/>
  <c r="AQ134" i="1"/>
  <c r="AS134" i="1"/>
  <c r="AU134" i="1"/>
  <c r="AW134" i="1"/>
  <c r="AQ135" i="1"/>
  <c r="AS135" i="1"/>
  <c r="AU135" i="1"/>
  <c r="AW135" i="1"/>
  <c r="AX135" i="1" s="1"/>
  <c r="AQ136" i="1"/>
  <c r="AS136" i="1"/>
  <c r="AU136" i="1"/>
  <c r="AW136" i="1"/>
  <c r="AQ137" i="1"/>
  <c r="AS137" i="1"/>
  <c r="AU137" i="1"/>
  <c r="AW137" i="1"/>
  <c r="AQ138" i="1"/>
  <c r="AS138" i="1"/>
  <c r="AU138" i="1"/>
  <c r="AW138" i="1"/>
  <c r="AQ139" i="1"/>
  <c r="AS139" i="1"/>
  <c r="AU139" i="1"/>
  <c r="AW139" i="1"/>
  <c r="AQ140" i="1"/>
  <c r="AS140" i="1"/>
  <c r="AU140" i="1"/>
  <c r="AW140" i="1"/>
  <c r="AX140" i="1" s="1"/>
  <c r="AQ141" i="1"/>
  <c r="AS141" i="1"/>
  <c r="AU141" i="1"/>
  <c r="AW141" i="1"/>
  <c r="AQ142" i="1"/>
  <c r="AS142" i="1"/>
  <c r="AU142" i="1"/>
  <c r="AW142" i="1"/>
  <c r="AQ143" i="1"/>
  <c r="AS143" i="1"/>
  <c r="AU143" i="1"/>
  <c r="AW143" i="1"/>
  <c r="AX143" i="1" s="1"/>
  <c r="AQ144" i="1"/>
  <c r="AS144" i="1"/>
  <c r="AU144" i="1"/>
  <c r="AW144" i="1"/>
  <c r="AX144" i="1"/>
  <c r="AQ145" i="1"/>
  <c r="AS145" i="1"/>
  <c r="AU145" i="1"/>
  <c r="AW145" i="1"/>
  <c r="AQ146" i="1"/>
  <c r="AS146" i="1"/>
  <c r="AU146" i="1"/>
  <c r="AW146" i="1"/>
  <c r="AX146" i="1" s="1"/>
  <c r="AQ147" i="1"/>
  <c r="AS147" i="1"/>
  <c r="AU147" i="1"/>
  <c r="AW147" i="1"/>
  <c r="AX147" i="1" s="1"/>
  <c r="AQ148" i="1"/>
  <c r="AS148" i="1"/>
  <c r="AU148" i="1"/>
  <c r="AW148" i="1"/>
  <c r="AX148" i="1" s="1"/>
  <c r="AQ149" i="1"/>
  <c r="AY149" i="1" s="1"/>
  <c r="AS149" i="1"/>
  <c r="AU149" i="1"/>
  <c r="AW149" i="1"/>
  <c r="AX149" i="1" s="1"/>
  <c r="AQ150" i="1"/>
  <c r="AS150" i="1"/>
  <c r="AU150" i="1"/>
  <c r="AW150" i="1"/>
  <c r="AQ151" i="1"/>
  <c r="AS151" i="1"/>
  <c r="AU151" i="1"/>
  <c r="AW151" i="1"/>
  <c r="AX151" i="1" s="1"/>
  <c r="AQ152" i="1"/>
  <c r="AS152" i="1"/>
  <c r="AU152" i="1"/>
  <c r="AW152" i="1"/>
  <c r="AQ153" i="1"/>
  <c r="AS153" i="1"/>
  <c r="AU153" i="1"/>
  <c r="AW153" i="1"/>
  <c r="AX154" i="1"/>
  <c r="AQ154" i="1"/>
  <c r="AS154" i="1"/>
  <c r="AU154" i="1"/>
  <c r="AW154" i="1"/>
  <c r="AQ155" i="1"/>
  <c r="AS155" i="1"/>
  <c r="AU155" i="1"/>
  <c r="AW155" i="1"/>
  <c r="AQ156" i="1"/>
  <c r="AS156" i="1"/>
  <c r="AU156" i="1"/>
  <c r="AW156" i="1"/>
  <c r="AX156" i="1"/>
  <c r="AQ157" i="1"/>
  <c r="AS157" i="1"/>
  <c r="AU157" i="1"/>
  <c r="AW157" i="1"/>
  <c r="AQ158" i="1"/>
  <c r="AS158" i="1"/>
  <c r="AU158" i="1"/>
  <c r="AW158" i="1"/>
  <c r="AQ159" i="1"/>
  <c r="AS159" i="1"/>
  <c r="AU159" i="1"/>
  <c r="AW159" i="1"/>
  <c r="AX159" i="1" s="1"/>
  <c r="AQ160" i="1"/>
  <c r="AS160" i="1"/>
  <c r="AU160" i="1"/>
  <c r="AW160" i="1"/>
  <c r="AX161" i="1"/>
  <c r="AQ161" i="1"/>
  <c r="AS161" i="1"/>
  <c r="AU161" i="1"/>
  <c r="AW161" i="1"/>
  <c r="AQ162" i="1"/>
  <c r="AS162" i="1"/>
  <c r="AU162" i="1"/>
  <c r="AW162" i="1"/>
  <c r="AX162" i="1" s="1"/>
  <c r="AQ163" i="1"/>
  <c r="AS163" i="1"/>
  <c r="AU163" i="1"/>
  <c r="AW163" i="1"/>
  <c r="AX163" i="1" s="1"/>
  <c r="AQ164" i="1"/>
  <c r="AS164" i="1"/>
  <c r="AU164" i="1"/>
  <c r="AW164" i="1"/>
  <c r="AX164" i="1" s="1"/>
  <c r="AQ165" i="1"/>
  <c r="AS165" i="1"/>
  <c r="AU165" i="1"/>
  <c r="AW165" i="1"/>
  <c r="AQ166" i="1"/>
  <c r="AS166" i="1"/>
  <c r="AU166" i="1"/>
  <c r="AW166" i="1"/>
  <c r="AQ167" i="1"/>
  <c r="AS167" i="1"/>
  <c r="AU167" i="1"/>
  <c r="AW167" i="1"/>
  <c r="AX167" i="1" s="1"/>
  <c r="AQ168" i="1"/>
  <c r="AS168" i="1"/>
  <c r="AU168" i="1"/>
  <c r="AW168" i="1"/>
  <c r="AQ169" i="1"/>
  <c r="AS169" i="1"/>
  <c r="AU169" i="1"/>
  <c r="AW169" i="1"/>
  <c r="AX169" i="1" s="1"/>
  <c r="AX170" i="1"/>
  <c r="AQ170" i="1"/>
  <c r="AS170" i="1"/>
  <c r="AU170" i="1"/>
  <c r="AW170" i="1"/>
  <c r="AQ171" i="1"/>
  <c r="AS171" i="1"/>
  <c r="AU171" i="1"/>
  <c r="AW171" i="1"/>
  <c r="AQ172" i="1"/>
  <c r="AS172" i="1"/>
  <c r="AU172" i="1"/>
  <c r="AW172" i="1"/>
  <c r="AQ173" i="1"/>
  <c r="AS173" i="1"/>
  <c r="AU173" i="1"/>
  <c r="AW173" i="1"/>
  <c r="AQ174" i="1"/>
  <c r="AS174" i="1"/>
  <c r="AU174" i="1"/>
  <c r="AW174" i="1"/>
  <c r="AQ175" i="1"/>
  <c r="AS175" i="1"/>
  <c r="AU175" i="1"/>
  <c r="AW175" i="1"/>
  <c r="AX175" i="1" s="1"/>
  <c r="AQ176" i="1"/>
  <c r="AS176" i="1"/>
  <c r="AU176" i="1"/>
  <c r="AW176" i="1"/>
  <c r="AQ177" i="1"/>
  <c r="AS177" i="1"/>
  <c r="AU177" i="1"/>
  <c r="AW177" i="1"/>
  <c r="AX177" i="1" s="1"/>
  <c r="AQ178" i="1"/>
  <c r="AS178" i="1"/>
  <c r="AU178" i="1"/>
  <c r="AW178" i="1"/>
  <c r="AQ179" i="1"/>
  <c r="AS179" i="1"/>
  <c r="AU179" i="1"/>
  <c r="AW179" i="1"/>
  <c r="AQ180" i="1"/>
  <c r="AS180" i="1"/>
  <c r="AU180" i="1"/>
  <c r="AW180" i="1"/>
  <c r="AQ181" i="1"/>
  <c r="AS181" i="1"/>
  <c r="AU181" i="1"/>
  <c r="AW181" i="1"/>
  <c r="AX181" i="1" s="1"/>
  <c r="AQ182" i="1"/>
  <c r="AS182" i="1"/>
  <c r="AU182" i="1"/>
  <c r="AW182" i="1"/>
  <c r="AQ183" i="1"/>
  <c r="AS183" i="1"/>
  <c r="AU183" i="1"/>
  <c r="AW183" i="1"/>
  <c r="AX183" i="1" s="1"/>
  <c r="AQ184" i="1"/>
  <c r="AS184" i="1"/>
  <c r="AU184" i="1"/>
  <c r="AW184" i="1"/>
  <c r="AQ185" i="1"/>
  <c r="AS185" i="1"/>
  <c r="AU185" i="1"/>
  <c r="AW185" i="1"/>
  <c r="AQ186" i="1"/>
  <c r="AS186" i="1"/>
  <c r="AU186" i="1"/>
  <c r="AW186" i="1"/>
  <c r="AX186" i="1" s="1"/>
  <c r="AQ187" i="1"/>
  <c r="AS187" i="1"/>
  <c r="AU187" i="1"/>
  <c r="AW187" i="1"/>
  <c r="AQ188" i="1"/>
  <c r="AS188" i="1"/>
  <c r="AU188" i="1"/>
  <c r="AW188" i="1"/>
  <c r="AQ189" i="1"/>
  <c r="AS189" i="1"/>
  <c r="AU189" i="1"/>
  <c r="AW189" i="1"/>
  <c r="AQ190" i="1"/>
  <c r="AS190" i="1"/>
  <c r="AU190" i="1"/>
  <c r="AW190" i="1"/>
  <c r="AQ191" i="1"/>
  <c r="AS191" i="1"/>
  <c r="AU191" i="1"/>
  <c r="AW191" i="1"/>
  <c r="AX191" i="1" s="1"/>
  <c r="AQ192" i="1"/>
  <c r="AS192" i="1"/>
  <c r="AU192" i="1"/>
  <c r="AW192" i="1"/>
  <c r="AQ193" i="1"/>
  <c r="AS193" i="1"/>
  <c r="AU193" i="1"/>
  <c r="AW193" i="1"/>
  <c r="AX193" i="1" s="1"/>
  <c r="AQ194" i="1"/>
  <c r="AS194" i="1"/>
  <c r="AU194" i="1"/>
  <c r="AW194" i="1"/>
  <c r="AQ195" i="1"/>
  <c r="AS195" i="1"/>
  <c r="AU195" i="1"/>
  <c r="AW195" i="1"/>
  <c r="AQ196" i="1"/>
  <c r="AS196" i="1"/>
  <c r="AU196" i="1"/>
  <c r="AW196" i="1"/>
  <c r="AX196" i="1" s="1"/>
  <c r="AQ197" i="1"/>
  <c r="AS197" i="1"/>
  <c r="AU197" i="1"/>
  <c r="AW197" i="1"/>
  <c r="AQ198" i="1"/>
  <c r="AS198" i="1"/>
  <c r="AU198" i="1"/>
  <c r="AW198" i="1"/>
  <c r="AQ199" i="1"/>
  <c r="AS199" i="1"/>
  <c r="AU199" i="1"/>
  <c r="AW199" i="1"/>
  <c r="AX199" i="1" s="1"/>
  <c r="AQ200" i="1"/>
  <c r="AS200" i="1"/>
  <c r="AU200" i="1"/>
  <c r="AW200" i="1"/>
  <c r="AH12" i="1"/>
  <c r="AH13" i="1"/>
  <c r="AH14" i="1"/>
  <c r="AH15" i="1"/>
  <c r="AH16" i="1"/>
  <c r="AH17" i="1"/>
  <c r="AH18" i="1"/>
  <c r="AH19" i="1"/>
  <c r="AH20" i="1"/>
  <c r="AH21" i="1"/>
  <c r="AH22" i="1"/>
  <c r="AH23" i="1"/>
  <c r="AH24" i="1"/>
  <c r="AH25" i="1"/>
  <c r="AH26" i="1"/>
  <c r="AH27" i="1"/>
  <c r="AH28" i="1"/>
  <c r="AH29" i="1"/>
  <c r="AH30" i="1"/>
  <c r="AH31" i="1"/>
  <c r="AH32" i="1"/>
  <c r="AH33" i="1"/>
  <c r="AH34" i="1"/>
  <c r="AH35" i="1"/>
  <c r="AH36" i="1"/>
  <c r="AH37" i="1"/>
  <c r="AH38" i="1"/>
  <c r="AH39" i="1"/>
  <c r="AH40" i="1"/>
  <c r="AH41" i="1"/>
  <c r="AH42" i="1"/>
  <c r="AH43" i="1"/>
  <c r="AH44" i="1"/>
  <c r="AH45" i="1"/>
  <c r="AH46" i="1"/>
  <c r="AH47" i="1"/>
  <c r="AH48" i="1"/>
  <c r="AH49" i="1"/>
  <c r="AH50" i="1"/>
  <c r="AH51" i="1"/>
  <c r="AH52" i="1"/>
  <c r="AH53" i="1"/>
  <c r="AH54" i="1"/>
  <c r="AH55" i="1"/>
  <c r="AH56" i="1"/>
  <c r="AH57" i="1"/>
  <c r="AH58" i="1"/>
  <c r="AH59" i="1"/>
  <c r="AH60" i="1"/>
  <c r="AH61" i="1"/>
  <c r="AH62" i="1"/>
  <c r="AH63" i="1"/>
  <c r="AH64" i="1"/>
  <c r="AH65" i="1"/>
  <c r="AH66" i="1"/>
  <c r="AH67" i="1"/>
  <c r="AH68" i="1"/>
  <c r="AH69" i="1"/>
  <c r="AH70" i="1"/>
  <c r="AH71" i="1"/>
  <c r="AH72" i="1"/>
  <c r="AH73" i="1"/>
  <c r="AH74" i="1"/>
  <c r="AH75" i="1"/>
  <c r="AH76" i="1"/>
  <c r="AH77" i="1"/>
  <c r="AH78" i="1"/>
  <c r="AH79" i="1"/>
  <c r="AH80" i="1"/>
  <c r="AH81" i="1"/>
  <c r="AH82" i="1"/>
  <c r="AH83" i="1"/>
  <c r="AH84" i="1"/>
  <c r="AH85" i="1"/>
  <c r="AH86" i="1"/>
  <c r="AH87" i="1"/>
  <c r="AH88" i="1"/>
  <c r="AH89" i="1"/>
  <c r="AH90" i="1"/>
  <c r="AH91" i="1"/>
  <c r="AH92" i="1"/>
  <c r="AH93" i="1"/>
  <c r="AH94" i="1"/>
  <c r="AH95" i="1"/>
  <c r="AH96" i="1"/>
  <c r="AH97" i="1"/>
  <c r="AH98" i="1"/>
  <c r="AH99" i="1"/>
  <c r="AH100" i="1"/>
  <c r="AH101" i="1"/>
  <c r="AH102" i="1"/>
  <c r="AH103" i="1"/>
  <c r="AH104" i="1"/>
  <c r="AH105" i="1"/>
  <c r="AH106" i="1"/>
  <c r="AH107" i="1"/>
  <c r="AH108" i="1"/>
  <c r="AH109" i="1"/>
  <c r="AH110" i="1"/>
  <c r="AH111" i="1"/>
  <c r="AH112" i="1"/>
  <c r="AH113" i="1"/>
  <c r="AH114" i="1"/>
  <c r="AH115" i="1"/>
  <c r="AH116" i="1"/>
  <c r="AH117" i="1"/>
  <c r="AH118" i="1"/>
  <c r="AH119" i="1"/>
  <c r="AH120" i="1"/>
  <c r="AH121" i="1"/>
  <c r="AH122" i="1"/>
  <c r="AH123" i="1"/>
  <c r="AH124" i="1"/>
  <c r="AH125" i="1"/>
  <c r="AH126" i="1"/>
  <c r="AH127" i="1"/>
  <c r="AH128" i="1"/>
  <c r="AH129" i="1"/>
  <c r="AH130" i="1"/>
  <c r="AH131" i="1"/>
  <c r="AH132" i="1"/>
  <c r="AH133" i="1"/>
  <c r="AH134" i="1"/>
  <c r="AH135" i="1"/>
  <c r="AH136" i="1"/>
  <c r="AH137" i="1"/>
  <c r="AH138" i="1"/>
  <c r="AH139" i="1"/>
  <c r="AH140" i="1"/>
  <c r="AH141" i="1"/>
  <c r="AH142" i="1"/>
  <c r="AH143" i="1"/>
  <c r="AH144" i="1"/>
  <c r="AH145" i="1"/>
  <c r="AH146" i="1"/>
  <c r="AH147" i="1"/>
  <c r="AH148" i="1"/>
  <c r="AH149" i="1"/>
  <c r="AH150" i="1"/>
  <c r="AH151" i="1"/>
  <c r="AH152" i="1"/>
  <c r="AH153" i="1"/>
  <c r="AH154" i="1"/>
  <c r="AH155" i="1"/>
  <c r="AH156" i="1"/>
  <c r="AH157" i="1"/>
  <c r="AH158" i="1"/>
  <c r="AH159" i="1"/>
  <c r="AH160" i="1"/>
  <c r="AH161" i="1"/>
  <c r="AH162" i="1"/>
  <c r="AH163" i="1"/>
  <c r="AH164" i="1"/>
  <c r="AH165" i="1"/>
  <c r="AH166" i="1"/>
  <c r="AH167" i="1"/>
  <c r="AH168" i="1"/>
  <c r="AH169" i="1"/>
  <c r="AH170" i="1"/>
  <c r="AH171" i="1"/>
  <c r="AH172" i="1"/>
  <c r="AH173" i="1"/>
  <c r="AH174" i="1"/>
  <c r="AH175" i="1"/>
  <c r="AH176" i="1"/>
  <c r="AH177" i="1"/>
  <c r="AH178" i="1"/>
  <c r="AH179" i="1"/>
  <c r="AH180" i="1"/>
  <c r="AH181" i="1"/>
  <c r="AH182" i="1"/>
  <c r="AH183" i="1"/>
  <c r="AH184" i="1"/>
  <c r="AH185" i="1"/>
  <c r="AH186" i="1"/>
  <c r="AH187" i="1"/>
  <c r="AH188" i="1"/>
  <c r="AH189" i="1"/>
  <c r="AH190" i="1"/>
  <c r="AH191" i="1"/>
  <c r="AH192" i="1"/>
  <c r="AH193" i="1"/>
  <c r="AH194" i="1"/>
  <c r="AH195" i="1"/>
  <c r="AH196" i="1"/>
  <c r="AH197" i="1"/>
  <c r="AH198" i="1"/>
  <c r="AH199" i="1"/>
  <c r="AH200" i="1"/>
  <c r="AG14" i="1"/>
  <c r="AG15" i="1"/>
  <c r="AG16" i="1"/>
  <c r="AG17" i="1"/>
  <c r="AG18" i="1"/>
  <c r="AG19" i="1"/>
  <c r="AG20" i="1"/>
  <c r="AG21" i="1"/>
  <c r="AG22" i="1"/>
  <c r="AG23" i="1"/>
  <c r="AG24" i="1"/>
  <c r="AG25" i="1"/>
  <c r="AG26" i="1"/>
  <c r="AG27" i="1"/>
  <c r="AG28" i="1"/>
  <c r="AG29" i="1"/>
  <c r="AG30" i="1"/>
  <c r="AG31" i="1"/>
  <c r="AG32" i="1"/>
  <c r="AG33" i="1"/>
  <c r="AG34" i="1"/>
  <c r="AG35" i="1"/>
  <c r="AG36" i="1"/>
  <c r="AG37" i="1"/>
  <c r="AG38" i="1"/>
  <c r="AG39" i="1"/>
  <c r="AG40" i="1"/>
  <c r="AG41" i="1"/>
  <c r="AG42" i="1"/>
  <c r="AG43" i="1"/>
  <c r="AG44" i="1"/>
  <c r="AG45" i="1"/>
  <c r="AG46" i="1"/>
  <c r="AG47" i="1"/>
  <c r="AG48" i="1"/>
  <c r="AG49" i="1"/>
  <c r="AG50" i="1"/>
  <c r="AG51" i="1"/>
  <c r="AG52" i="1"/>
  <c r="AG53" i="1"/>
  <c r="AG54" i="1"/>
  <c r="AG55" i="1"/>
  <c r="AG56" i="1"/>
  <c r="AG57" i="1"/>
  <c r="AG58" i="1"/>
  <c r="AG59" i="1"/>
  <c r="AG60" i="1"/>
  <c r="AG61" i="1"/>
  <c r="AG62" i="1"/>
  <c r="AG63" i="1"/>
  <c r="AG64" i="1"/>
  <c r="AG65" i="1"/>
  <c r="AG66" i="1"/>
  <c r="AG67" i="1"/>
  <c r="AG68" i="1"/>
  <c r="AG69" i="1"/>
  <c r="AG70" i="1"/>
  <c r="AG71" i="1"/>
  <c r="AG72" i="1"/>
  <c r="AG73" i="1"/>
  <c r="AG74" i="1"/>
  <c r="AG75" i="1"/>
  <c r="AG76" i="1"/>
  <c r="AG77" i="1"/>
  <c r="AG78" i="1"/>
  <c r="AG79" i="1"/>
  <c r="AG80" i="1"/>
  <c r="AG81" i="1"/>
  <c r="AG82" i="1"/>
  <c r="AG83" i="1"/>
  <c r="AG84" i="1"/>
  <c r="AG85" i="1"/>
  <c r="AG86" i="1"/>
  <c r="AG87" i="1"/>
  <c r="AG88" i="1"/>
  <c r="AG89" i="1"/>
  <c r="AG90" i="1"/>
  <c r="AG91" i="1"/>
  <c r="AG92" i="1"/>
  <c r="AG93" i="1"/>
  <c r="AG94" i="1"/>
  <c r="AG95" i="1"/>
  <c r="AG96" i="1"/>
  <c r="AG97" i="1"/>
  <c r="AG98" i="1"/>
  <c r="AG99" i="1"/>
  <c r="AG100" i="1"/>
  <c r="AG101" i="1"/>
  <c r="CD101" i="1" s="1"/>
  <c r="AG102" i="1"/>
  <c r="CD102" i="1" s="1"/>
  <c r="AG103" i="1"/>
  <c r="CD103" i="1" s="1"/>
  <c r="AG104" i="1"/>
  <c r="CD104" i="1" s="1"/>
  <c r="AG105" i="1"/>
  <c r="CD105" i="1" s="1"/>
  <c r="AG106" i="1"/>
  <c r="CD106" i="1" s="1"/>
  <c r="AG107" i="1"/>
  <c r="CD107" i="1" s="1"/>
  <c r="AG108" i="1"/>
  <c r="CD108" i="1" s="1"/>
  <c r="AG109" i="1"/>
  <c r="CD109" i="1" s="1"/>
  <c r="AG110" i="1"/>
  <c r="CD110" i="1" s="1"/>
  <c r="AG111" i="1"/>
  <c r="CD111" i="1" s="1"/>
  <c r="AG112" i="1"/>
  <c r="CD112" i="1" s="1"/>
  <c r="AG113" i="1"/>
  <c r="CD113" i="1" s="1"/>
  <c r="AG114" i="1"/>
  <c r="CD114" i="1" s="1"/>
  <c r="AG115" i="1"/>
  <c r="CD115" i="1" s="1"/>
  <c r="AG116" i="1"/>
  <c r="CD116" i="1" s="1"/>
  <c r="AG117" i="1"/>
  <c r="CD117" i="1" s="1"/>
  <c r="AG118" i="1"/>
  <c r="CD118" i="1" s="1"/>
  <c r="AG119" i="1"/>
  <c r="CD119" i="1" s="1"/>
  <c r="AG120" i="1"/>
  <c r="CD120" i="1" s="1"/>
  <c r="AG121" i="1"/>
  <c r="CD121" i="1" s="1"/>
  <c r="AG122" i="1"/>
  <c r="CD122" i="1" s="1"/>
  <c r="AG123" i="1"/>
  <c r="CD123" i="1" s="1"/>
  <c r="AG124" i="1"/>
  <c r="CD124" i="1" s="1"/>
  <c r="AG125" i="1"/>
  <c r="CD125" i="1" s="1"/>
  <c r="AG126" i="1"/>
  <c r="CD126" i="1" s="1"/>
  <c r="AG127" i="1"/>
  <c r="CD127" i="1" s="1"/>
  <c r="AG128" i="1"/>
  <c r="CD128" i="1" s="1"/>
  <c r="AG129" i="1"/>
  <c r="CD129" i="1" s="1"/>
  <c r="AG130" i="1"/>
  <c r="CD130" i="1" s="1"/>
  <c r="AG131" i="1"/>
  <c r="CD131" i="1" s="1"/>
  <c r="AG132" i="1"/>
  <c r="CD132" i="1" s="1"/>
  <c r="AG133" i="1"/>
  <c r="CD133" i="1" s="1"/>
  <c r="AG134" i="1"/>
  <c r="CD134" i="1" s="1"/>
  <c r="AG135" i="1"/>
  <c r="CD135" i="1" s="1"/>
  <c r="AG136" i="1"/>
  <c r="CD136" i="1" s="1"/>
  <c r="AG137" i="1"/>
  <c r="CD137" i="1" s="1"/>
  <c r="AG138" i="1"/>
  <c r="CD138" i="1" s="1"/>
  <c r="AG139" i="1"/>
  <c r="CD139" i="1" s="1"/>
  <c r="AG140" i="1"/>
  <c r="CD140" i="1" s="1"/>
  <c r="AG141" i="1"/>
  <c r="CD141" i="1" s="1"/>
  <c r="AG142" i="1"/>
  <c r="CD142" i="1" s="1"/>
  <c r="AG143" i="1"/>
  <c r="CD143" i="1" s="1"/>
  <c r="AG144" i="1"/>
  <c r="CD144" i="1" s="1"/>
  <c r="AG145" i="1"/>
  <c r="CD145" i="1" s="1"/>
  <c r="AG146" i="1"/>
  <c r="CD146" i="1" s="1"/>
  <c r="AG147" i="1"/>
  <c r="CD147" i="1" s="1"/>
  <c r="AG148" i="1"/>
  <c r="CD148" i="1" s="1"/>
  <c r="AG149" i="1"/>
  <c r="CD149" i="1" s="1"/>
  <c r="AG150" i="1"/>
  <c r="CD150" i="1" s="1"/>
  <c r="AG151" i="1"/>
  <c r="CD151" i="1" s="1"/>
  <c r="AG152" i="1"/>
  <c r="CD152" i="1" s="1"/>
  <c r="AG153" i="1"/>
  <c r="CD153" i="1" s="1"/>
  <c r="AG154" i="1"/>
  <c r="CD154" i="1" s="1"/>
  <c r="AG155" i="1"/>
  <c r="CD155" i="1" s="1"/>
  <c r="AG156" i="1"/>
  <c r="CD156" i="1" s="1"/>
  <c r="AG157" i="1"/>
  <c r="CD157" i="1" s="1"/>
  <c r="AG158" i="1"/>
  <c r="CD158" i="1" s="1"/>
  <c r="AG159" i="1"/>
  <c r="CD159" i="1" s="1"/>
  <c r="AG160" i="1"/>
  <c r="CD160" i="1" s="1"/>
  <c r="AG161" i="1"/>
  <c r="CD161" i="1" s="1"/>
  <c r="AG162" i="1"/>
  <c r="CD162" i="1" s="1"/>
  <c r="AG163" i="1"/>
  <c r="CD163" i="1" s="1"/>
  <c r="AG164" i="1"/>
  <c r="CD164" i="1" s="1"/>
  <c r="AG165" i="1"/>
  <c r="CD165" i="1" s="1"/>
  <c r="AG166" i="1"/>
  <c r="CD166" i="1" s="1"/>
  <c r="AG167" i="1"/>
  <c r="CD167" i="1" s="1"/>
  <c r="AG168" i="1"/>
  <c r="CD168" i="1" s="1"/>
  <c r="AG169" i="1"/>
  <c r="CD169" i="1" s="1"/>
  <c r="AG170" i="1"/>
  <c r="CD170" i="1" s="1"/>
  <c r="AG171" i="1"/>
  <c r="CD171" i="1" s="1"/>
  <c r="AG172" i="1"/>
  <c r="CD172" i="1" s="1"/>
  <c r="AG173" i="1"/>
  <c r="CD173" i="1" s="1"/>
  <c r="AG174" i="1"/>
  <c r="CD174" i="1" s="1"/>
  <c r="AG175" i="1"/>
  <c r="CD175" i="1" s="1"/>
  <c r="AG176" i="1"/>
  <c r="CD176" i="1" s="1"/>
  <c r="AG177" i="1"/>
  <c r="CD177" i="1" s="1"/>
  <c r="AG178" i="1"/>
  <c r="CD178" i="1" s="1"/>
  <c r="AG179" i="1"/>
  <c r="CD179" i="1" s="1"/>
  <c r="AG180" i="1"/>
  <c r="CD180" i="1" s="1"/>
  <c r="AG181" i="1"/>
  <c r="CD181" i="1" s="1"/>
  <c r="AG182" i="1"/>
  <c r="CD182" i="1" s="1"/>
  <c r="AG183" i="1"/>
  <c r="CD183" i="1" s="1"/>
  <c r="AG184" i="1"/>
  <c r="CD184" i="1" s="1"/>
  <c r="AG185" i="1"/>
  <c r="CD185" i="1" s="1"/>
  <c r="AG186" i="1"/>
  <c r="CD186" i="1" s="1"/>
  <c r="AG187" i="1"/>
  <c r="CD187" i="1" s="1"/>
  <c r="AG188" i="1"/>
  <c r="CD188" i="1" s="1"/>
  <c r="AG189" i="1"/>
  <c r="CD189" i="1" s="1"/>
  <c r="AG190" i="1"/>
  <c r="CD190" i="1" s="1"/>
  <c r="AG191" i="1"/>
  <c r="CD191" i="1" s="1"/>
  <c r="AG192" i="1"/>
  <c r="CD192" i="1" s="1"/>
  <c r="AG193" i="1"/>
  <c r="CD193" i="1" s="1"/>
  <c r="AG194" i="1"/>
  <c r="CD194" i="1" s="1"/>
  <c r="AG195" i="1"/>
  <c r="CD195" i="1" s="1"/>
  <c r="AG196" i="1"/>
  <c r="CD196" i="1" s="1"/>
  <c r="AG197" i="1"/>
  <c r="CD197" i="1" s="1"/>
  <c r="AG198" i="1"/>
  <c r="CD198" i="1" s="1"/>
  <c r="AG199" i="1"/>
  <c r="CD199" i="1" s="1"/>
  <c r="AG200" i="1"/>
  <c r="CD200" i="1" s="1"/>
  <c r="AC6" i="1"/>
  <c r="AC7" i="1"/>
  <c r="AC8" i="1"/>
  <c r="AC9" i="1"/>
  <c r="AC10" i="1"/>
  <c r="AC11" i="1"/>
  <c r="AC12" i="1"/>
  <c r="AC13" i="1"/>
  <c r="AC14" i="1"/>
  <c r="AC15" i="1"/>
  <c r="AC16" i="1"/>
  <c r="AC17" i="1"/>
  <c r="AC18" i="1"/>
  <c r="AC19" i="1"/>
  <c r="AC20" i="1"/>
  <c r="AC21" i="1"/>
  <c r="AC22" i="1"/>
  <c r="AC23" i="1"/>
  <c r="AC24" i="1"/>
  <c r="AC25" i="1"/>
  <c r="AC26" i="1"/>
  <c r="AC27" i="1"/>
  <c r="AC28" i="1"/>
  <c r="AC29" i="1"/>
  <c r="AC30" i="1"/>
  <c r="AC31" i="1"/>
  <c r="AC32" i="1"/>
  <c r="AC33" i="1"/>
  <c r="AC34" i="1"/>
  <c r="AC35" i="1"/>
  <c r="AC36" i="1"/>
  <c r="AC37" i="1"/>
  <c r="AC38" i="1"/>
  <c r="AC39" i="1"/>
  <c r="AC40" i="1"/>
  <c r="AC41" i="1"/>
  <c r="AC42" i="1"/>
  <c r="AC43" i="1"/>
  <c r="AC44" i="1"/>
  <c r="AC45" i="1"/>
  <c r="AC46" i="1"/>
  <c r="AC47" i="1"/>
  <c r="AC48" i="1"/>
  <c r="AC49" i="1"/>
  <c r="AC50" i="1"/>
  <c r="AC51" i="1"/>
  <c r="AC52" i="1"/>
  <c r="AC53" i="1"/>
  <c r="AC54" i="1"/>
  <c r="AC55" i="1"/>
  <c r="AC56" i="1"/>
  <c r="AC57" i="1"/>
  <c r="AC58" i="1"/>
  <c r="AC59" i="1"/>
  <c r="AC60" i="1"/>
  <c r="AC61" i="1"/>
  <c r="AC62" i="1"/>
  <c r="AC63" i="1"/>
  <c r="AC64" i="1"/>
  <c r="AC65" i="1"/>
  <c r="AC66" i="1"/>
  <c r="AC67" i="1"/>
  <c r="AC68" i="1"/>
  <c r="AC69" i="1"/>
  <c r="AC70" i="1"/>
  <c r="AC71" i="1"/>
  <c r="AC72" i="1"/>
  <c r="AC73" i="1"/>
  <c r="AC74" i="1"/>
  <c r="AC75" i="1"/>
  <c r="AC76" i="1"/>
  <c r="AC77" i="1"/>
  <c r="AC78" i="1"/>
  <c r="AC79" i="1"/>
  <c r="AC80" i="1"/>
  <c r="AC81" i="1"/>
  <c r="AC82" i="1"/>
  <c r="AC83" i="1"/>
  <c r="AC84" i="1"/>
  <c r="AC85" i="1"/>
  <c r="AC86" i="1"/>
  <c r="AC87" i="1"/>
  <c r="AC88" i="1"/>
  <c r="AC89" i="1"/>
  <c r="AC90" i="1"/>
  <c r="AC91" i="1"/>
  <c r="AC92" i="1"/>
  <c r="AC93" i="1"/>
  <c r="AC94" i="1"/>
  <c r="AC95" i="1"/>
  <c r="AC96" i="1"/>
  <c r="AC97" i="1"/>
  <c r="AC98" i="1"/>
  <c r="AC99" i="1"/>
  <c r="AC100" i="1"/>
  <c r="AC101" i="1"/>
  <c r="AC102" i="1"/>
  <c r="AC103" i="1"/>
  <c r="AC104" i="1"/>
  <c r="AC105" i="1"/>
  <c r="AC106" i="1"/>
  <c r="AC107" i="1"/>
  <c r="AC108" i="1"/>
  <c r="AC109" i="1"/>
  <c r="AC110" i="1"/>
  <c r="AC111" i="1"/>
  <c r="AC112" i="1"/>
  <c r="AC113" i="1"/>
  <c r="AC114" i="1"/>
  <c r="AC115" i="1"/>
  <c r="AC116" i="1"/>
  <c r="AC117" i="1"/>
  <c r="AC118" i="1"/>
  <c r="AC119" i="1"/>
  <c r="AC120" i="1"/>
  <c r="AC121" i="1"/>
  <c r="AC122" i="1"/>
  <c r="AC123" i="1"/>
  <c r="AC124" i="1"/>
  <c r="AC125" i="1"/>
  <c r="AC126" i="1"/>
  <c r="AC127" i="1"/>
  <c r="AC128" i="1"/>
  <c r="AC129" i="1"/>
  <c r="AC130" i="1"/>
  <c r="AC131" i="1"/>
  <c r="AC132" i="1"/>
  <c r="AC133" i="1"/>
  <c r="AC134" i="1"/>
  <c r="AC135" i="1"/>
  <c r="AC136" i="1"/>
  <c r="AC137" i="1"/>
  <c r="AC138" i="1"/>
  <c r="AC139" i="1"/>
  <c r="AC140" i="1"/>
  <c r="AC141" i="1"/>
  <c r="AC142" i="1"/>
  <c r="AC143" i="1"/>
  <c r="AC144" i="1"/>
  <c r="AC145" i="1"/>
  <c r="AC146" i="1"/>
  <c r="AC147" i="1"/>
  <c r="AC148" i="1"/>
  <c r="AC149" i="1"/>
  <c r="AC150" i="1"/>
  <c r="AC151" i="1"/>
  <c r="AC152" i="1"/>
  <c r="AC153" i="1"/>
  <c r="AC154" i="1"/>
  <c r="AC155" i="1"/>
  <c r="AC156" i="1"/>
  <c r="AC157" i="1"/>
  <c r="AC158" i="1"/>
  <c r="AC159" i="1"/>
  <c r="AC160" i="1"/>
  <c r="AC161" i="1"/>
  <c r="AC162" i="1"/>
  <c r="AC163" i="1"/>
  <c r="AC164" i="1"/>
  <c r="AC165" i="1"/>
  <c r="AC166" i="1"/>
  <c r="AC167" i="1"/>
  <c r="AC168" i="1"/>
  <c r="AC169" i="1"/>
  <c r="AC170" i="1"/>
  <c r="AC171" i="1"/>
  <c r="AC172" i="1"/>
  <c r="AC173" i="1"/>
  <c r="AC174" i="1"/>
  <c r="AC175" i="1"/>
  <c r="AC176" i="1"/>
  <c r="AC177" i="1"/>
  <c r="AC178" i="1"/>
  <c r="AC179" i="1"/>
  <c r="AC180" i="1"/>
  <c r="AC181" i="1"/>
  <c r="AC182" i="1"/>
  <c r="AC183" i="1"/>
  <c r="AC184" i="1"/>
  <c r="AC185" i="1"/>
  <c r="AC186" i="1"/>
  <c r="AC187" i="1"/>
  <c r="AC188" i="1"/>
  <c r="AC189" i="1"/>
  <c r="AC190" i="1"/>
  <c r="AC191" i="1"/>
  <c r="AC192" i="1"/>
  <c r="AC193" i="1"/>
  <c r="AC194" i="1"/>
  <c r="AC195" i="1"/>
  <c r="AC196" i="1"/>
  <c r="AC197" i="1"/>
  <c r="AC198" i="1"/>
  <c r="AC199" i="1"/>
  <c r="AC200" i="1"/>
  <c r="Z5" i="1"/>
  <c r="Z101" i="1"/>
  <c r="Z102" i="1"/>
  <c r="Z103" i="1"/>
  <c r="Z104" i="1"/>
  <c r="Z105" i="1"/>
  <c r="Z106" i="1"/>
  <c r="Z107" i="1"/>
  <c r="Z108" i="1"/>
  <c r="Z109" i="1"/>
  <c r="Z110" i="1"/>
  <c r="Z111" i="1"/>
  <c r="Z112" i="1"/>
  <c r="Z113" i="1"/>
  <c r="Z114" i="1"/>
  <c r="Z115" i="1"/>
  <c r="Z116" i="1"/>
  <c r="Z117" i="1"/>
  <c r="Z118" i="1"/>
  <c r="Z119" i="1"/>
  <c r="Z120" i="1"/>
  <c r="Z121" i="1"/>
  <c r="Z122" i="1"/>
  <c r="Z123" i="1"/>
  <c r="Z124" i="1"/>
  <c r="Z125" i="1"/>
  <c r="Z126" i="1"/>
  <c r="Z127" i="1"/>
  <c r="Z128" i="1"/>
  <c r="Z129" i="1"/>
  <c r="Z130" i="1"/>
  <c r="Z131" i="1"/>
  <c r="Z132" i="1"/>
  <c r="Z133" i="1"/>
  <c r="Z134" i="1"/>
  <c r="Z135" i="1"/>
  <c r="Z136" i="1"/>
  <c r="Z137" i="1"/>
  <c r="Z138" i="1"/>
  <c r="Z139" i="1"/>
  <c r="Z140" i="1"/>
  <c r="Z141" i="1"/>
  <c r="Z142" i="1"/>
  <c r="Z143" i="1"/>
  <c r="Z144" i="1"/>
  <c r="Z145" i="1"/>
  <c r="Z146" i="1"/>
  <c r="Z147" i="1"/>
  <c r="Z148" i="1"/>
  <c r="Z149" i="1"/>
  <c r="Z150" i="1"/>
  <c r="Z151" i="1"/>
  <c r="Z152" i="1"/>
  <c r="Z153" i="1"/>
  <c r="Z154" i="1"/>
  <c r="Z155" i="1"/>
  <c r="Z156" i="1"/>
  <c r="Z157" i="1"/>
  <c r="Z158" i="1"/>
  <c r="Z159" i="1"/>
  <c r="Z160" i="1"/>
  <c r="Z161" i="1"/>
  <c r="Z162" i="1"/>
  <c r="Z163" i="1"/>
  <c r="Z164" i="1"/>
  <c r="Z165" i="1"/>
  <c r="Z166" i="1"/>
  <c r="Z167" i="1"/>
  <c r="Z168" i="1"/>
  <c r="Z169" i="1"/>
  <c r="Z170" i="1"/>
  <c r="Z171" i="1"/>
  <c r="Z172" i="1"/>
  <c r="Z173" i="1"/>
  <c r="Z174" i="1"/>
  <c r="Z175" i="1"/>
  <c r="Z176" i="1"/>
  <c r="Z177" i="1"/>
  <c r="Z178" i="1"/>
  <c r="Z179" i="1"/>
  <c r="Z180" i="1"/>
  <c r="Z181" i="1"/>
  <c r="Z182" i="1"/>
  <c r="Z183" i="1"/>
  <c r="Z184" i="1"/>
  <c r="Z185" i="1"/>
  <c r="Z186" i="1"/>
  <c r="Z187" i="1"/>
  <c r="Z188" i="1"/>
  <c r="Z189" i="1"/>
  <c r="Z190" i="1"/>
  <c r="Z191" i="1"/>
  <c r="Z192" i="1"/>
  <c r="Z193" i="1"/>
  <c r="Z194" i="1"/>
  <c r="Z195" i="1"/>
  <c r="Z196" i="1"/>
  <c r="Z197" i="1"/>
  <c r="Z198" i="1"/>
  <c r="Z199" i="1"/>
  <c r="Z200" i="1"/>
  <c r="AC5" i="1"/>
  <c r="Z6" i="1"/>
  <c r="Z7" i="1"/>
  <c r="Z8" i="1"/>
  <c r="Z9" i="1"/>
  <c r="Z10" i="1"/>
  <c r="Z11" i="1"/>
  <c r="Z12" i="1"/>
  <c r="Z13" i="1"/>
  <c r="Z14" i="1"/>
  <c r="Z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62" i="1"/>
  <c r="Z63" i="1"/>
  <c r="Z64" i="1"/>
  <c r="Z65" i="1"/>
  <c r="Z66" i="1"/>
  <c r="Z67" i="1"/>
  <c r="Z68" i="1"/>
  <c r="Z69" i="1"/>
  <c r="Z70" i="1"/>
  <c r="Z71" i="1"/>
  <c r="Z72" i="1"/>
  <c r="Z73" i="1"/>
  <c r="Z74" i="1"/>
  <c r="Z75" i="1"/>
  <c r="Z76" i="1"/>
  <c r="Z77" i="1"/>
  <c r="Z78" i="1"/>
  <c r="Z79" i="1"/>
  <c r="Z80" i="1"/>
  <c r="Z81" i="1"/>
  <c r="Z82" i="1"/>
  <c r="Z83" i="1"/>
  <c r="Z84" i="1"/>
  <c r="Z85" i="1"/>
  <c r="Z86" i="1"/>
  <c r="Z87" i="1"/>
  <c r="Z88" i="1"/>
  <c r="Z89" i="1"/>
  <c r="Z90" i="1"/>
  <c r="Z91" i="1"/>
  <c r="Z92" i="1"/>
  <c r="Z93" i="1"/>
  <c r="Z94" i="1"/>
  <c r="Z95" i="1"/>
  <c r="Z96" i="1"/>
  <c r="Z97" i="1"/>
  <c r="Z98" i="1"/>
  <c r="Z99" i="1"/>
  <c r="Z100" i="1"/>
  <c r="AH5" i="1"/>
  <c r="AH6" i="1"/>
  <c r="AH7" i="1"/>
  <c r="AH8" i="1"/>
  <c r="AH9" i="1"/>
  <c r="AH10" i="1"/>
  <c r="AY103" i="1" l="1"/>
  <c r="AX142" i="1"/>
  <c r="AX134" i="1"/>
  <c r="AY127" i="1"/>
  <c r="AY159" i="1"/>
  <c r="AX200" i="1"/>
  <c r="AY193" i="1"/>
  <c r="AX158" i="1"/>
  <c r="BC158" i="1" s="1"/>
  <c r="AX198" i="1"/>
  <c r="AY165" i="1"/>
  <c r="AY134" i="1"/>
  <c r="AX118" i="1"/>
  <c r="AX192" i="1"/>
  <c r="AX190" i="1"/>
  <c r="AX184" i="1"/>
  <c r="BC184" i="1" s="1"/>
  <c r="AX182" i="1"/>
  <c r="AX112" i="1"/>
  <c r="AX110" i="1"/>
  <c r="BC110" i="1" s="1"/>
  <c r="AX174" i="1"/>
  <c r="BC174" i="1" s="1"/>
  <c r="AX150" i="1"/>
  <c r="AX178" i="1"/>
  <c r="AX168" i="1"/>
  <c r="AX166" i="1"/>
  <c r="AX185" i="1"/>
  <c r="BC104" i="1"/>
  <c r="BC191" i="1"/>
  <c r="BC177" i="1"/>
  <c r="BC152" i="1"/>
  <c r="BC149" i="1"/>
  <c r="BC200" i="1"/>
  <c r="BC167" i="1"/>
  <c r="BC136" i="1"/>
  <c r="BC186" i="1"/>
  <c r="BC143" i="1"/>
  <c r="CB148" i="1"/>
  <c r="BC127" i="1"/>
  <c r="BC178" i="1"/>
  <c r="BC114" i="1"/>
  <c r="BC159" i="1"/>
  <c r="BC185" i="1"/>
  <c r="BC105" i="1"/>
  <c r="BC199" i="1"/>
  <c r="BC176" i="1"/>
  <c r="BC163" i="1"/>
  <c r="CB162" i="1"/>
  <c r="BC156" i="1"/>
  <c r="AY155" i="1"/>
  <c r="AY153" i="1"/>
  <c r="BC144" i="1"/>
  <c r="AY143" i="1"/>
  <c r="AY126" i="1"/>
  <c r="AY122" i="1"/>
  <c r="AY111" i="1"/>
  <c r="BC198" i="1"/>
  <c r="CB196" i="1"/>
  <c r="AY191" i="1"/>
  <c r="AY148" i="1"/>
  <c r="AY139" i="1"/>
  <c r="BC112" i="1"/>
  <c r="CB108" i="1"/>
  <c r="AY107" i="1"/>
  <c r="AY198" i="1"/>
  <c r="AX194" i="1"/>
  <c r="BC192" i="1"/>
  <c r="BC183" i="1"/>
  <c r="BC181" i="1"/>
  <c r="BC168" i="1"/>
  <c r="BC142" i="1"/>
  <c r="BC140" i="1"/>
  <c r="AX138" i="1"/>
  <c r="AX102" i="1"/>
  <c r="BC190" i="1"/>
  <c r="CB164" i="1"/>
  <c r="BC151" i="1"/>
  <c r="CB146" i="1"/>
  <c r="BC134" i="1"/>
  <c r="BC132" i="1"/>
  <c r="BC117" i="1"/>
  <c r="AX172" i="1"/>
  <c r="AY174" i="1"/>
  <c r="AY172" i="1"/>
  <c r="AY170" i="1"/>
  <c r="BC150" i="1"/>
  <c r="AX145" i="1"/>
  <c r="AX130" i="1"/>
  <c r="AX128" i="1"/>
  <c r="BC115" i="1"/>
  <c r="AY183" i="1"/>
  <c r="AY181" i="1"/>
  <c r="BC175" i="1"/>
  <c r="BC170" i="1"/>
  <c r="BC161" i="1"/>
  <c r="BC154" i="1"/>
  <c r="BC126" i="1"/>
  <c r="BC122" i="1"/>
  <c r="BC121" i="1"/>
  <c r="AY119" i="1"/>
  <c r="BC113" i="1"/>
  <c r="BC103" i="1"/>
  <c r="BC193" i="1"/>
  <c r="BC182" i="1"/>
  <c r="BC169" i="1"/>
  <c r="BC160" i="1"/>
  <c r="BC147" i="1"/>
  <c r="BC119" i="1"/>
  <c r="BC106" i="1"/>
  <c r="BC135" i="1"/>
  <c r="BC133" i="1"/>
  <c r="BC118" i="1"/>
  <c r="CB116" i="1"/>
  <c r="AY115" i="1"/>
  <c r="AY113" i="1"/>
  <c r="CK163" i="1"/>
  <c r="AY105" i="1"/>
  <c r="AY102" i="1"/>
  <c r="AY197" i="1"/>
  <c r="AY156" i="1"/>
  <c r="AY154" i="1"/>
  <c r="AY144" i="1"/>
  <c r="AY125" i="1"/>
  <c r="CK171" i="1"/>
  <c r="AY140" i="1"/>
  <c r="AY138" i="1"/>
  <c r="AY108" i="1"/>
  <c r="AY184" i="1"/>
  <c r="AY173" i="1"/>
  <c r="AY157" i="1"/>
  <c r="AY150" i="1"/>
  <c r="AY117" i="1"/>
  <c r="AY151" i="1"/>
  <c r="AY135" i="1"/>
  <c r="AY199" i="1"/>
  <c r="AY160" i="1"/>
  <c r="AY133" i="1"/>
  <c r="AY129" i="1"/>
  <c r="CK147" i="1"/>
  <c r="CK179" i="1"/>
  <c r="CK105" i="1"/>
  <c r="CK108" i="1"/>
  <c r="CB181" i="1"/>
  <c r="CB168" i="1"/>
  <c r="CB140" i="1"/>
  <c r="CB138" i="1"/>
  <c r="CB184" i="1"/>
  <c r="CB175" i="1"/>
  <c r="CB150" i="1"/>
  <c r="CB149" i="1"/>
  <c r="CB145" i="1"/>
  <c r="CB128" i="1"/>
  <c r="CB117" i="1"/>
  <c r="CB169" i="1"/>
  <c r="CB154" i="1"/>
  <c r="CB122" i="1"/>
  <c r="CB160" i="1"/>
  <c r="CB113" i="1"/>
  <c r="CB194" i="1"/>
  <c r="CB192" i="1"/>
  <c r="CB135" i="1"/>
  <c r="CB133" i="1"/>
  <c r="CB186" i="1"/>
  <c r="AY182" i="1"/>
  <c r="AY167" i="1"/>
  <c r="CB163" i="1"/>
  <c r="CB158" i="1"/>
  <c r="CB147" i="1"/>
  <c r="AY145" i="1"/>
  <c r="AY128" i="1"/>
  <c r="CB121" i="1"/>
  <c r="AY116" i="1"/>
  <c r="CB112" i="1"/>
  <c r="CB167" i="1"/>
  <c r="CB156" i="1"/>
  <c r="CB110" i="1"/>
  <c r="CB104" i="1"/>
  <c r="CB177" i="1"/>
  <c r="CB170" i="1"/>
  <c r="CB144" i="1"/>
  <c r="CB134" i="1"/>
  <c r="CB119" i="1"/>
  <c r="CB115" i="1"/>
  <c r="CB114" i="1"/>
  <c r="CB200" i="1"/>
  <c r="AY196" i="1"/>
  <c r="AY194" i="1"/>
  <c r="CB191" i="1"/>
  <c r="AY189" i="1"/>
  <c r="CB183" i="1"/>
  <c r="CB176" i="1"/>
  <c r="AY175" i="1"/>
  <c r="AY163" i="1"/>
  <c r="CB152" i="1"/>
  <c r="AY136" i="1"/>
  <c r="CB132" i="1"/>
  <c r="AY131" i="1"/>
  <c r="CB118" i="1"/>
  <c r="AY112" i="1"/>
  <c r="CB190" i="1"/>
  <c r="AY180" i="1"/>
  <c r="AY178" i="1"/>
  <c r="AY168" i="1"/>
  <c r="AY146" i="1"/>
  <c r="CB143" i="1"/>
  <c r="AY141" i="1"/>
  <c r="CB130" i="1"/>
  <c r="AY120" i="1"/>
  <c r="AY110" i="1"/>
  <c r="CB105" i="1"/>
  <c r="CB102" i="1"/>
  <c r="AX188" i="1"/>
  <c r="AX180" i="1"/>
  <c r="AX124" i="1"/>
  <c r="CB199" i="1"/>
  <c r="CB193" i="1"/>
  <c r="CB185" i="1"/>
  <c r="CB178" i="1"/>
  <c r="CB174" i="1"/>
  <c r="CB161" i="1"/>
  <c r="CB151" i="1"/>
  <c r="CB142" i="1"/>
  <c r="AY137" i="1"/>
  <c r="CB127" i="1"/>
  <c r="AY200" i="1"/>
  <c r="AY195" i="1"/>
  <c r="CB182" i="1"/>
  <c r="AY176" i="1"/>
  <c r="AY164" i="1"/>
  <c r="AY162" i="1"/>
  <c r="CB159" i="1"/>
  <c r="AY152" i="1"/>
  <c r="AY147" i="1"/>
  <c r="CB136" i="1"/>
  <c r="AY132" i="1"/>
  <c r="AY130" i="1"/>
  <c r="CB106" i="1"/>
  <c r="CB103" i="1"/>
  <c r="AX111" i="1"/>
  <c r="CJ136" i="1" a="1"/>
  <c r="CJ136" i="1" s="1"/>
  <c r="CK136" i="1" s="1"/>
  <c r="CJ144" i="1" a="1"/>
  <c r="CJ144" i="1" s="1"/>
  <c r="CK144" i="1" s="1"/>
  <c r="CJ190" i="1" a="1"/>
  <c r="CJ190" i="1" s="1"/>
  <c r="CK190" i="1" s="1"/>
  <c r="CJ178" i="1" a="1"/>
  <c r="CJ178" i="1" s="1"/>
  <c r="CK178" i="1" s="1"/>
  <c r="CJ112" i="1" a="1"/>
  <c r="CJ112" i="1" s="1"/>
  <c r="CK112" i="1" s="1"/>
  <c r="CJ114" i="1" a="1"/>
  <c r="CJ114" i="1" s="1"/>
  <c r="CK114" i="1" s="1"/>
  <c r="CJ182" i="1" a="1"/>
  <c r="CJ182" i="1" s="1"/>
  <c r="CK182" i="1" s="1"/>
  <c r="CJ170" i="1" a="1"/>
  <c r="CJ170" i="1" s="1"/>
  <c r="CK170" i="1" s="1"/>
  <c r="AY188" i="1"/>
  <c r="AY186" i="1"/>
  <c r="AY171" i="1"/>
  <c r="AY169" i="1"/>
  <c r="AY161" i="1"/>
  <c r="CB126" i="1"/>
  <c r="AY123" i="1"/>
  <c r="AY121" i="1"/>
  <c r="AY118" i="1"/>
  <c r="AY106" i="1"/>
  <c r="CJ138" i="1" a="1"/>
  <c r="CJ138" i="1" s="1"/>
  <c r="CK138" i="1" s="1"/>
  <c r="CJ151" i="1" a="1"/>
  <c r="CJ151" i="1" s="1"/>
  <c r="CK151" i="1" s="1"/>
  <c r="CJ192" i="1" a="1"/>
  <c r="CJ192" i="1" s="1"/>
  <c r="CK192" i="1" s="1"/>
  <c r="CJ135" i="1" a="1"/>
  <c r="CJ135" i="1" s="1"/>
  <c r="CK135" i="1" s="1"/>
  <c r="CJ143" i="1" a="1"/>
  <c r="CJ143" i="1" s="1"/>
  <c r="CJ184" i="1" a="1"/>
  <c r="CJ184" i="1" s="1"/>
  <c r="CK184" i="1" s="1"/>
  <c r="CJ186" i="1" a="1"/>
  <c r="CJ186" i="1" s="1"/>
  <c r="CK186" i="1" s="1"/>
  <c r="AX197" i="1"/>
  <c r="AX189" i="1"/>
  <c r="AX173" i="1"/>
  <c r="AX165" i="1"/>
  <c r="AX157" i="1"/>
  <c r="AX141" i="1"/>
  <c r="AX125" i="1"/>
  <c r="AX109" i="1"/>
  <c r="AX101" i="1"/>
  <c r="CJ199" i="1" a="1"/>
  <c r="CJ199" i="1" s="1"/>
  <c r="CK199" i="1" s="1"/>
  <c r="CJ158" i="1" a="1"/>
  <c r="CJ158" i="1" s="1"/>
  <c r="CK158" i="1" s="1"/>
  <c r="CJ194" i="1" a="1"/>
  <c r="CJ194" i="1" s="1"/>
  <c r="CK194" i="1" s="1"/>
  <c r="CJ198" i="1" a="1"/>
  <c r="CJ198" i="1" s="1"/>
  <c r="CK198" i="1" s="1"/>
  <c r="CJ150" i="1" a="1"/>
  <c r="CJ150" i="1" s="1"/>
  <c r="CK150" i="1" s="1"/>
  <c r="CJ191" i="1" a="1"/>
  <c r="CJ191" i="1" s="1"/>
  <c r="CK191" i="1" s="1"/>
  <c r="CJ160" i="1" a="1"/>
  <c r="CJ160" i="1" s="1"/>
  <c r="CK160" i="1" s="1"/>
  <c r="CJ200" i="1" a="1"/>
  <c r="CJ200" i="1" s="1"/>
  <c r="CK200" i="1" s="1"/>
  <c r="CJ152" i="1" a="1"/>
  <c r="CJ152" i="1" s="1"/>
  <c r="CK152" i="1" s="1"/>
  <c r="CJ193" i="1" a="1"/>
  <c r="CJ193" i="1" s="1"/>
  <c r="CK193" i="1" s="1"/>
  <c r="CJ118" i="1" a="1"/>
  <c r="CJ118" i="1" s="1"/>
  <c r="CK118" i="1" s="1"/>
  <c r="CK139" i="1"/>
  <c r="AX195" i="1"/>
  <c r="AX187" i="1"/>
  <c r="AX179" i="1"/>
  <c r="AX171" i="1"/>
  <c r="AX155" i="1"/>
  <c r="AX139" i="1"/>
  <c r="AX131" i="1"/>
  <c r="AX107" i="1"/>
  <c r="CJ167" i="1" a="1"/>
  <c r="CJ167" i="1" s="1"/>
  <c r="CK167" i="1" s="1"/>
  <c r="CJ127" i="1" a="1"/>
  <c r="CJ127" i="1" s="1"/>
  <c r="CK127" i="1" s="1"/>
  <c r="CJ159" i="1" a="1"/>
  <c r="CJ159" i="1" s="1"/>
  <c r="CK159" i="1" s="1"/>
  <c r="CJ120" i="1" a="1"/>
  <c r="CJ120" i="1" s="1"/>
  <c r="CK120" i="1" s="1"/>
  <c r="CJ126" i="1" a="1"/>
  <c r="CJ126" i="1" s="1"/>
  <c r="CK126" i="1" s="1"/>
  <c r="AX153" i="1"/>
  <c r="AX137" i="1"/>
  <c r="AX129" i="1"/>
  <c r="CJ101" i="1" a="1"/>
  <c r="CJ101" i="1" s="1"/>
  <c r="CK101" i="1" s="1"/>
  <c r="CJ134" i="1" a="1"/>
  <c r="CJ134" i="1" s="1"/>
  <c r="CK134" i="1" s="1"/>
  <c r="CJ176" i="1" a="1"/>
  <c r="CJ176" i="1" s="1"/>
  <c r="CK176" i="1" s="1"/>
  <c r="CJ146" i="1" a="1"/>
  <c r="CJ146" i="1" s="1"/>
  <c r="CK146" i="1" s="1"/>
  <c r="CJ102" i="1" a="1"/>
  <c r="CJ102" i="1" s="1"/>
  <c r="CK102" i="1" s="1"/>
  <c r="CJ168" i="1" a="1"/>
  <c r="CJ168" i="1" s="1"/>
  <c r="CK168" i="1" s="1"/>
  <c r="CJ128" i="1" a="1"/>
  <c r="CJ128" i="1" s="1"/>
  <c r="CK128" i="1" s="1"/>
  <c r="CJ104" i="1" a="1"/>
  <c r="CJ104" i="1" s="1"/>
  <c r="CK104" i="1" s="1"/>
  <c r="CJ142" i="1" a="1"/>
  <c r="CJ142" i="1" s="1"/>
  <c r="CK142" i="1" s="1"/>
  <c r="CJ183" i="1" a="1"/>
  <c r="CJ183" i="1" s="1"/>
  <c r="CK183" i="1" s="1"/>
  <c r="CJ162" i="1" a="1"/>
  <c r="CJ162" i="1" s="1"/>
  <c r="CK162" i="1" s="1"/>
  <c r="CJ106" i="1" a="1"/>
  <c r="CJ106" i="1" s="1"/>
  <c r="CK106" i="1" s="1"/>
  <c r="CJ110" i="1" a="1"/>
  <c r="CJ110" i="1" s="1"/>
  <c r="CK110" i="1" s="1"/>
  <c r="CJ175" i="1" a="1"/>
  <c r="CJ175" i="1" s="1"/>
  <c r="CK175" i="1" s="1"/>
  <c r="CJ154" i="1" a="1"/>
  <c r="CJ154" i="1" s="1"/>
  <c r="CK154" i="1" s="1"/>
  <c r="CK115" i="1"/>
  <c r="CK121" i="1"/>
  <c r="CK155" i="1"/>
  <c r="CK123" i="1"/>
  <c r="CK103" i="1"/>
  <c r="CB198" i="1"/>
  <c r="AY192" i="1"/>
  <c r="AY190" i="1"/>
  <c r="AY187" i="1"/>
  <c r="AY185" i="1"/>
  <c r="AY179" i="1"/>
  <c r="AY177" i="1"/>
  <c r="AY166" i="1"/>
  <c r="AY158" i="1"/>
  <c r="AY142" i="1"/>
  <c r="AY124" i="1"/>
  <c r="AX120" i="1"/>
  <c r="AY114" i="1"/>
  <c r="AY104" i="1"/>
  <c r="AY101" i="1"/>
  <c r="CJ111" i="1" a="1"/>
  <c r="CJ111" i="1" s="1"/>
  <c r="CK111" i="1" s="1"/>
  <c r="CJ174" i="1" a="1"/>
  <c r="CJ174" i="1" s="1"/>
  <c r="CK174" i="1" s="1"/>
  <c r="CJ119" i="1" a="1"/>
  <c r="CJ119" i="1" s="1"/>
  <c r="CK119" i="1" s="1"/>
  <c r="CJ166" i="1" a="1"/>
  <c r="CJ166" i="1" s="1"/>
  <c r="CK166" i="1" s="1"/>
  <c r="CJ122" i="1" a="1"/>
  <c r="CJ122" i="1" s="1"/>
  <c r="CK122" i="1" s="1"/>
  <c r="CJ130" i="1" a="1"/>
  <c r="CJ130" i="1" s="1"/>
  <c r="CK130" i="1" s="1"/>
  <c r="CK187" i="1"/>
  <c r="CK143" i="1"/>
  <c r="CK195" i="1"/>
  <c r="CK131" i="1"/>
  <c r="AX123" i="1"/>
  <c r="CB166" i="1" l="1"/>
  <c r="BC166" i="1"/>
  <c r="BC123" i="1"/>
  <c r="BC171" i="1"/>
  <c r="BC101" i="1"/>
  <c r="BC197" i="1"/>
  <c r="BC180" i="1"/>
  <c r="BC108" i="1"/>
  <c r="BC148" i="1"/>
  <c r="BC139" i="1"/>
  <c r="BC173" i="1"/>
  <c r="BC179" i="1"/>
  <c r="BC109" i="1"/>
  <c r="BC188" i="1"/>
  <c r="BC102" i="1"/>
  <c r="BC187" i="1"/>
  <c r="BC125" i="1"/>
  <c r="BC116" i="1"/>
  <c r="BC164" i="1"/>
  <c r="BC138" i="1"/>
  <c r="BC195" i="1"/>
  <c r="BC141" i="1"/>
  <c r="BC111" i="1"/>
  <c r="BC128" i="1"/>
  <c r="BC196" i="1"/>
  <c r="BC162" i="1"/>
  <c r="BC120" i="1"/>
  <c r="BC129" i="1"/>
  <c r="BC107" i="1"/>
  <c r="BC157" i="1"/>
  <c r="BC130" i="1"/>
  <c r="CB172" i="1"/>
  <c r="BC137" i="1"/>
  <c r="BC131" i="1"/>
  <c r="BC165" i="1"/>
  <c r="BC145" i="1"/>
  <c r="BC146" i="1"/>
  <c r="BC153" i="1"/>
  <c r="BC155" i="1"/>
  <c r="BC189" i="1"/>
  <c r="BC124" i="1"/>
  <c r="BC194" i="1"/>
  <c r="CB179" i="1"/>
  <c r="CB109" i="1"/>
  <c r="CB187" i="1"/>
  <c r="CB125" i="1"/>
  <c r="CB124" i="1"/>
  <c r="CB195" i="1"/>
  <c r="CB141" i="1"/>
  <c r="CB180" i="1"/>
  <c r="CB101" i="1"/>
  <c r="CB197" i="1"/>
  <c r="CB129" i="1"/>
  <c r="CB107" i="1"/>
  <c r="CB157" i="1"/>
  <c r="CB188" i="1"/>
  <c r="CB120" i="1"/>
  <c r="CB137" i="1"/>
  <c r="CB131" i="1"/>
  <c r="CB165" i="1"/>
  <c r="CB111" i="1"/>
  <c r="CB153" i="1"/>
  <c r="CB139" i="1"/>
  <c r="CB173" i="1"/>
  <c r="CB171" i="1"/>
  <c r="CB123" i="1"/>
  <c r="CB155" i="1"/>
  <c r="CB189" i="1"/>
  <c r="AW12" i="10"/>
  <c r="BG12" i="10" s="1"/>
  <c r="BA12" i="10"/>
  <c r="AF12" i="10"/>
  <c r="AI12" i="10" s="1" a="1"/>
  <c r="AI12" i="10" s="1"/>
  <c r="AM12" i="10" s="1" a="1"/>
  <c r="AM12" i="10" s="1"/>
  <c r="AC12" i="10"/>
  <c r="AA12" i="10"/>
  <c r="Y12" i="10"/>
  <c r="W12" i="10"/>
  <c r="BF11" i="10"/>
  <c r="AW11" i="10"/>
  <c r="BC11" i="10"/>
  <c r="AF11" i="10"/>
  <c r="AM11" i="10" s="1" a="1"/>
  <c r="AM11" i="10" s="1"/>
  <c r="AC11" i="10"/>
  <c r="AA11" i="10"/>
  <c r="Y11" i="10"/>
  <c r="W11" i="10"/>
  <c r="BF10" i="10"/>
  <c r="AW10" i="10"/>
  <c r="BC10" i="10"/>
  <c r="AF10" i="10"/>
  <c r="Y10" i="10"/>
  <c r="W10" i="10"/>
  <c r="AW9" i="10"/>
  <c r="BG9" i="10" s="1"/>
  <c r="AF9" i="10"/>
  <c r="AI9" i="10" s="1" a="1"/>
  <c r="AI9" i="10" s="1"/>
  <c r="AM9" i="10" s="1" a="1"/>
  <c r="AM9" i="10" s="1"/>
  <c r="AA9" i="10"/>
  <c r="W9" i="10"/>
  <c r="BF8" i="10"/>
  <c r="AW8" i="10"/>
  <c r="BC8" i="10"/>
  <c r="AF8" i="10"/>
  <c r="AC8" i="10"/>
  <c r="Y8" i="10"/>
  <c r="W8" i="10"/>
  <c r="AW7" i="10"/>
  <c r="BG7" i="10" s="1"/>
  <c r="AF7" i="10"/>
  <c r="Y7" i="10"/>
  <c r="W7" i="10"/>
  <c r="BF6" i="10"/>
  <c r="AW6" i="10"/>
  <c r="AF6" i="10"/>
  <c r="AC6" i="10"/>
  <c r="W6" i="10"/>
  <c r="BF5" i="10"/>
  <c r="W5" i="10"/>
  <c r="BJ9" i="10" l="1" a="1"/>
  <c r="BJ9" i="10" s="1"/>
  <c r="BK9" i="10"/>
  <c r="BI9" i="10" a="1"/>
  <c r="BI9" i="10" s="1"/>
  <c r="BH5" i="10"/>
  <c r="BA5" i="10"/>
  <c r="AG7" i="10"/>
  <c r="AI7" i="10" s="1" a="1"/>
  <c r="AI7" i="10" s="1"/>
  <c r="AM7" i="10" s="1" a="1"/>
  <c r="AM7" i="10" s="1"/>
  <c r="AE11" i="10"/>
  <c r="AE12" i="10"/>
  <c r="BI11" i="10" a="1"/>
  <c r="BI11" i="10" s="1"/>
  <c r="BM11" i="10" s="1" a="1"/>
  <c r="BM11" i="10" s="1"/>
  <c r="BI7" i="10" a="1"/>
  <c r="BI7" i="10" s="1"/>
  <c r="BM7" i="10" s="1" a="1"/>
  <c r="BM7" i="10" s="1"/>
  <c r="BC172" i="1"/>
  <c r="BK12" i="10"/>
  <c r="BJ12" i="10" a="1"/>
  <c r="BJ12" i="10" s="1"/>
  <c r="BJ7" i="10" a="1"/>
  <c r="BJ7" i="10" s="1"/>
  <c r="AG11" i="10"/>
  <c r="AK11" i="10" s="1" a="1"/>
  <c r="AK11" i="10" s="1"/>
  <c r="AG8" i="10"/>
  <c r="AI8" i="10" s="1" a="1"/>
  <c r="AI8" i="10" s="1"/>
  <c r="BG10" i="10"/>
  <c r="BI10" i="10" s="1" a="1"/>
  <c r="BI10" i="10" s="1"/>
  <c r="BM10" i="10" s="1" a="1"/>
  <c r="BM10" i="10" s="1"/>
  <c r="BG8" i="10"/>
  <c r="BI8" i="10" s="1" a="1"/>
  <c r="BI8" i="10" s="1"/>
  <c r="BM8" i="10" s="1" a="1"/>
  <c r="BM8" i="10" s="1"/>
  <c r="AY11" i="10"/>
  <c r="BA11" i="10"/>
  <c r="BG11" i="10"/>
  <c r="AY12" i="10"/>
  <c r="BC12" i="10"/>
  <c r="AG10" i="10"/>
  <c r="BA9" i="10"/>
  <c r="BG5" i="10"/>
  <c r="BI5" i="10" s="1" a="1"/>
  <c r="BI5" i="10" s="1"/>
  <c r="BM5" i="10" s="1" a="1"/>
  <c r="BM5" i="10" s="1"/>
  <c r="AG5" i="10"/>
  <c r="AI5" i="10" s="1" a="1"/>
  <c r="AI5" i="10" s="1"/>
  <c r="BO12" i="10"/>
  <c r="BQ12" i="10" s="1" a="1"/>
  <c r="BQ12" i="10" s="1"/>
  <c r="BG6" i="10"/>
  <c r="AG6" i="10"/>
  <c r="BC6" i="10"/>
  <c r="BO11" i="10"/>
  <c r="BQ11" i="10" s="1" a="1"/>
  <c r="BQ11" i="10" s="1"/>
  <c r="AG12" i="10"/>
  <c r="AK12" i="10" s="1" a="1"/>
  <c r="AK12" i="10" s="1"/>
  <c r="AG9" i="10"/>
  <c r="AK9" i="10" s="1" a="1"/>
  <c r="AK9" i="10" s="1"/>
  <c r="AY9" i="10"/>
  <c r="BE11" i="10" l="1"/>
  <c r="BI6" i="10" a="1"/>
  <c r="BI6" i="10" s="1"/>
  <c r="BM6" i="10" s="1" a="1"/>
  <c r="BM6" i="10" s="1"/>
  <c r="BH6" i="10"/>
  <c r="AJ5" i="10" a="1"/>
  <c r="AJ5" i="10" s="1"/>
  <c r="AK5" i="10" a="1"/>
  <c r="AK5" i="10" s="1"/>
  <c r="AM5" i="10" a="1"/>
  <c r="AM5" i="10" s="1"/>
  <c r="BM9" i="10" a="1"/>
  <c r="BM9" i="10" s="1"/>
  <c r="AI10" i="10" a="1"/>
  <c r="AI10" i="10" s="1"/>
  <c r="AM10" i="10" s="1" a="1"/>
  <c r="AM10" i="10" s="1"/>
  <c r="AK10" i="10" a="1"/>
  <c r="AK10" i="10" s="1"/>
  <c r="AM8" i="10" a="1"/>
  <c r="AM8" i="10" s="1"/>
  <c r="AK8" i="10" a="1"/>
  <c r="AK8" i="10" s="1"/>
  <c r="AI6" i="10" a="1"/>
  <c r="AI6" i="10" s="1"/>
  <c r="AM6" i="10" s="1" a="1"/>
  <c r="AM6" i="10" s="1"/>
  <c r="AK6" i="10" a="1"/>
  <c r="AK6" i="10" s="1"/>
  <c r="BE12" i="10"/>
  <c r="AK7" i="10" a="1"/>
  <c r="AK7" i="10" s="1"/>
  <c r="BK6" i="10"/>
  <c r="BK11" i="10"/>
  <c r="BK8" i="10"/>
  <c r="BK10" i="10"/>
  <c r="AJ11" i="10" a="1"/>
  <c r="AJ11" i="10" s="1"/>
  <c r="BK7" i="10"/>
  <c r="BK5" i="10"/>
  <c r="BJ5" i="10" a="1"/>
  <c r="BJ5" i="10" s="1"/>
  <c r="BJ8" i="10" a="1"/>
  <c r="BJ8" i="10" s="1"/>
  <c r="AJ6" i="10" a="1"/>
  <c r="AJ6" i="10" s="1"/>
  <c r="BJ6" i="10" a="1"/>
  <c r="BJ6" i="10" s="1"/>
  <c r="AJ7" i="10" a="1"/>
  <c r="AJ7" i="10" s="1"/>
  <c r="AJ8" i="10" a="1"/>
  <c r="AJ8" i="10" s="1"/>
  <c r="BJ11" i="10" a="1"/>
  <c r="BJ11" i="10" s="1"/>
  <c r="BJ10" i="10" a="1"/>
  <c r="BJ10" i="10" s="1"/>
  <c r="AJ12" i="10" a="1"/>
  <c r="AJ12" i="10" s="1"/>
  <c r="AJ10" i="10" a="1"/>
  <c r="AJ10" i="10" s="1"/>
  <c r="AJ9" i="10" a="1"/>
  <c r="AJ9" i="10" s="1"/>
  <c r="AW8" i="1"/>
  <c r="AO5" i="1"/>
  <c r="AX5" i="1" s="1"/>
  <c r="BZ12" i="1" l="1"/>
  <c r="CI12" i="1"/>
  <c r="AW12" i="1"/>
  <c r="AU12" i="1"/>
  <c r="AS12" i="1"/>
  <c r="AQ12" i="1"/>
  <c r="CD12" i="1"/>
  <c r="BZ11" i="1"/>
  <c r="BW11" i="1"/>
  <c r="BU11" i="1"/>
  <c r="BS11" i="1"/>
  <c r="BQ11" i="1"/>
  <c r="CI11" i="1"/>
  <c r="AW11" i="1"/>
  <c r="AU11" i="1"/>
  <c r="AS11" i="1"/>
  <c r="AQ11" i="1"/>
  <c r="AH11" i="1"/>
  <c r="AG11" i="1"/>
  <c r="CD11" i="1" s="1"/>
  <c r="BZ10" i="1"/>
  <c r="BW10" i="1"/>
  <c r="BU10" i="1"/>
  <c r="BQ10" i="1"/>
  <c r="CI10" i="1"/>
  <c r="AW10" i="1"/>
  <c r="AU10" i="1"/>
  <c r="AG10" i="1"/>
  <c r="CD10" i="1" s="1"/>
  <c r="BZ9" i="1"/>
  <c r="BW9" i="1"/>
  <c r="BU9" i="1"/>
  <c r="BQ9" i="1"/>
  <c r="CI9" i="1"/>
  <c r="AW9" i="1"/>
  <c r="AU9" i="1"/>
  <c r="AG9" i="1"/>
  <c r="CD9" i="1" s="1"/>
  <c r="BZ8" i="1"/>
  <c r="BW8" i="1"/>
  <c r="BU8" i="1"/>
  <c r="BS8" i="1"/>
  <c r="BQ8" i="1"/>
  <c r="AU8" i="1"/>
  <c r="AG8" i="1"/>
  <c r="CD8" i="1" s="1"/>
  <c r="BZ7" i="1"/>
  <c r="BW7" i="1"/>
  <c r="BU7" i="1"/>
  <c r="BQ7" i="1"/>
  <c r="CI7" i="1"/>
  <c r="AW7" i="1"/>
  <c r="AU7" i="1"/>
  <c r="AS7" i="1"/>
  <c r="AQ7" i="1"/>
  <c r="AG7" i="1"/>
  <c r="CD7" i="1" s="1"/>
  <c r="BZ6" i="1"/>
  <c r="BW6" i="1"/>
  <c r="BU6" i="1"/>
  <c r="BQ6" i="1"/>
  <c r="CI6" i="1"/>
  <c r="AW6" i="1"/>
  <c r="AX6" i="1" s="1"/>
  <c r="AS6" i="1"/>
  <c r="AG6" i="1"/>
  <c r="CD6" i="1" s="1"/>
  <c r="BZ5" i="1"/>
  <c r="BW5" i="1"/>
  <c r="CD5" i="1"/>
  <c r="BC5" i="1" l="1"/>
  <c r="AX8" i="1"/>
  <c r="AX7" i="1"/>
  <c r="AX10" i="1"/>
  <c r="CA9" i="1"/>
  <c r="CA10" i="1"/>
  <c r="AX12" i="1"/>
  <c r="CA6" i="1"/>
  <c r="CA8" i="1"/>
  <c r="CA7" i="1"/>
  <c r="BY8" i="1"/>
  <c r="AX9" i="1"/>
  <c r="AY12" i="1"/>
  <c r="AY7" i="1"/>
  <c r="CA11" i="1"/>
  <c r="AX11" i="1"/>
  <c r="AY11" i="1"/>
  <c r="BY11" i="1"/>
  <c r="CA12" i="1"/>
  <c r="CB5" i="1"/>
  <c r="BZ100" i="1"/>
  <c r="CI100" i="1"/>
  <c r="AW100" i="1"/>
  <c r="AU100" i="1"/>
  <c r="AS100" i="1"/>
  <c r="AQ100" i="1"/>
  <c r="CD100" i="1"/>
  <c r="BZ99" i="1"/>
  <c r="CI99" i="1"/>
  <c r="AW99" i="1"/>
  <c r="AU99" i="1"/>
  <c r="AS99" i="1"/>
  <c r="AQ99" i="1"/>
  <c r="CD99" i="1"/>
  <c r="BZ98" i="1"/>
  <c r="CI98" i="1"/>
  <c r="AW98" i="1"/>
  <c r="AU98" i="1"/>
  <c r="AS98" i="1"/>
  <c r="AQ98" i="1"/>
  <c r="CD98" i="1"/>
  <c r="BZ97" i="1"/>
  <c r="CI97" i="1"/>
  <c r="AW97" i="1"/>
  <c r="AU97" i="1"/>
  <c r="AS97" i="1"/>
  <c r="AQ97" i="1"/>
  <c r="CD97" i="1"/>
  <c r="BZ96" i="1"/>
  <c r="CI96" i="1"/>
  <c r="AW96" i="1"/>
  <c r="AU96" i="1"/>
  <c r="AS96" i="1"/>
  <c r="AQ96" i="1"/>
  <c r="CD96" i="1"/>
  <c r="BZ95" i="1"/>
  <c r="CI95" i="1"/>
  <c r="AW95" i="1"/>
  <c r="AU95" i="1"/>
  <c r="AS95" i="1"/>
  <c r="AQ95" i="1"/>
  <c r="CD95" i="1"/>
  <c r="BZ94" i="1"/>
  <c r="CI94" i="1"/>
  <c r="AW94" i="1"/>
  <c r="AU94" i="1"/>
  <c r="AS94" i="1"/>
  <c r="AQ94" i="1"/>
  <c r="CD94" i="1"/>
  <c r="BZ93" i="1"/>
  <c r="CI93" i="1"/>
  <c r="AW93" i="1"/>
  <c r="AU93" i="1"/>
  <c r="AS93" i="1"/>
  <c r="AQ93" i="1"/>
  <c r="CD93" i="1"/>
  <c r="BZ92" i="1"/>
  <c r="CI92" i="1"/>
  <c r="AW92" i="1"/>
  <c r="AU92" i="1"/>
  <c r="AS92" i="1"/>
  <c r="AQ92" i="1"/>
  <c r="CD92" i="1"/>
  <c r="BZ91" i="1"/>
  <c r="CI91" i="1"/>
  <c r="AW91" i="1"/>
  <c r="AU91" i="1"/>
  <c r="AS91" i="1"/>
  <c r="AQ91" i="1"/>
  <c r="CD91" i="1"/>
  <c r="BZ90" i="1"/>
  <c r="CI90" i="1"/>
  <c r="AW90" i="1"/>
  <c r="AU90" i="1"/>
  <c r="AS90" i="1"/>
  <c r="AQ90" i="1"/>
  <c r="CD90" i="1"/>
  <c r="BZ89" i="1"/>
  <c r="CI89" i="1"/>
  <c r="AW89" i="1"/>
  <c r="AU89" i="1"/>
  <c r="AS89" i="1"/>
  <c r="AQ89" i="1"/>
  <c r="CD89" i="1"/>
  <c r="BZ88" i="1"/>
  <c r="CI88" i="1"/>
  <c r="AW88" i="1"/>
  <c r="AU88" i="1"/>
  <c r="AS88" i="1"/>
  <c r="AQ88" i="1"/>
  <c r="CD88" i="1"/>
  <c r="BZ87" i="1"/>
  <c r="CI87" i="1"/>
  <c r="AW87" i="1"/>
  <c r="AU87" i="1"/>
  <c r="AS87" i="1"/>
  <c r="AQ87" i="1"/>
  <c r="CD87" i="1"/>
  <c r="BZ86" i="1"/>
  <c r="CI86" i="1"/>
  <c r="AW86" i="1"/>
  <c r="AU86" i="1"/>
  <c r="AS86" i="1"/>
  <c r="AQ86" i="1"/>
  <c r="CD86" i="1"/>
  <c r="BZ85" i="1"/>
  <c r="CI85" i="1"/>
  <c r="AW85" i="1"/>
  <c r="AU85" i="1"/>
  <c r="AS85" i="1"/>
  <c r="AQ85" i="1"/>
  <c r="CD85" i="1"/>
  <c r="BZ84" i="1"/>
  <c r="CI84" i="1"/>
  <c r="AW84" i="1"/>
  <c r="AU84" i="1"/>
  <c r="AS84" i="1"/>
  <c r="AQ84" i="1"/>
  <c r="CD84" i="1"/>
  <c r="BZ83" i="1"/>
  <c r="CI83" i="1"/>
  <c r="AW83" i="1"/>
  <c r="AU83" i="1"/>
  <c r="AS83" i="1"/>
  <c r="AQ83" i="1"/>
  <c r="CD83" i="1"/>
  <c r="BZ82" i="1"/>
  <c r="CI82" i="1"/>
  <c r="AW82" i="1"/>
  <c r="AU82" i="1"/>
  <c r="AS82" i="1"/>
  <c r="AQ82" i="1"/>
  <c r="CD82" i="1"/>
  <c r="BZ81" i="1"/>
  <c r="CI81" i="1"/>
  <c r="AW81" i="1"/>
  <c r="AU81" i="1"/>
  <c r="AS81" i="1"/>
  <c r="AQ81" i="1"/>
  <c r="CD81" i="1"/>
  <c r="BZ80" i="1"/>
  <c r="CI80" i="1"/>
  <c r="AW80" i="1"/>
  <c r="AU80" i="1"/>
  <c r="AS80" i="1"/>
  <c r="AQ80" i="1"/>
  <c r="CD80" i="1"/>
  <c r="BZ79" i="1"/>
  <c r="CI79" i="1"/>
  <c r="AW79" i="1"/>
  <c r="AU79" i="1"/>
  <c r="AS79" i="1"/>
  <c r="AQ79" i="1"/>
  <c r="CD79" i="1"/>
  <c r="BZ78" i="1"/>
  <c r="CI78" i="1"/>
  <c r="AW78" i="1"/>
  <c r="AU78" i="1"/>
  <c r="AS78" i="1"/>
  <c r="AQ78" i="1"/>
  <c r="CD78" i="1"/>
  <c r="BZ77" i="1"/>
  <c r="CI77" i="1"/>
  <c r="AW77" i="1"/>
  <c r="AU77" i="1"/>
  <c r="AS77" i="1"/>
  <c r="AQ77" i="1"/>
  <c r="CD77" i="1"/>
  <c r="BZ76" i="1"/>
  <c r="CI76" i="1"/>
  <c r="AW76" i="1"/>
  <c r="AU76" i="1"/>
  <c r="AS76" i="1"/>
  <c r="AQ76" i="1"/>
  <c r="CD76" i="1"/>
  <c r="BZ75" i="1"/>
  <c r="CI75" i="1"/>
  <c r="AW75" i="1"/>
  <c r="AU75" i="1"/>
  <c r="AS75" i="1"/>
  <c r="AQ75" i="1"/>
  <c r="CD75" i="1"/>
  <c r="BZ74" i="1"/>
  <c r="CI74" i="1"/>
  <c r="AW74" i="1"/>
  <c r="AU74" i="1"/>
  <c r="AS74" i="1"/>
  <c r="AQ74" i="1"/>
  <c r="CD74" i="1"/>
  <c r="BZ73" i="1"/>
  <c r="CI73" i="1"/>
  <c r="AW73" i="1"/>
  <c r="AU73" i="1"/>
  <c r="AS73" i="1"/>
  <c r="AQ73" i="1"/>
  <c r="CD73" i="1"/>
  <c r="BZ72" i="1"/>
  <c r="CI72" i="1"/>
  <c r="AW72" i="1"/>
  <c r="AU72" i="1"/>
  <c r="AS72" i="1"/>
  <c r="AQ72" i="1"/>
  <c r="CD72" i="1"/>
  <c r="BZ71" i="1"/>
  <c r="CI71" i="1"/>
  <c r="AW71" i="1"/>
  <c r="AU71" i="1"/>
  <c r="AS71" i="1"/>
  <c r="AQ71" i="1"/>
  <c r="CD71" i="1"/>
  <c r="BZ70" i="1"/>
  <c r="CI70" i="1"/>
  <c r="AW70" i="1"/>
  <c r="AU70" i="1"/>
  <c r="AS70" i="1"/>
  <c r="AQ70" i="1"/>
  <c r="CD70" i="1"/>
  <c r="BZ69" i="1"/>
  <c r="CI69" i="1"/>
  <c r="AW69" i="1"/>
  <c r="AU69" i="1"/>
  <c r="AS69" i="1"/>
  <c r="AQ69" i="1"/>
  <c r="CD69" i="1"/>
  <c r="BZ68" i="1"/>
  <c r="CI68" i="1"/>
  <c r="AW68" i="1"/>
  <c r="AU68" i="1"/>
  <c r="AS68" i="1"/>
  <c r="AQ68" i="1"/>
  <c r="CD68" i="1"/>
  <c r="BZ67" i="1"/>
  <c r="CI67" i="1"/>
  <c r="AW67" i="1"/>
  <c r="AU67" i="1"/>
  <c r="AS67" i="1"/>
  <c r="AQ67" i="1"/>
  <c r="CD67" i="1"/>
  <c r="BZ66" i="1"/>
  <c r="CI66" i="1"/>
  <c r="AW66" i="1"/>
  <c r="AU66" i="1"/>
  <c r="AS66" i="1"/>
  <c r="AQ66" i="1"/>
  <c r="CD66" i="1"/>
  <c r="BZ65" i="1"/>
  <c r="CI65" i="1"/>
  <c r="AW65" i="1"/>
  <c r="AU65" i="1"/>
  <c r="AS65" i="1"/>
  <c r="AQ65" i="1"/>
  <c r="CD65" i="1"/>
  <c r="BZ64" i="1"/>
  <c r="CI64" i="1"/>
  <c r="AW64" i="1"/>
  <c r="AU64" i="1"/>
  <c r="AS64" i="1"/>
  <c r="AQ64" i="1"/>
  <c r="CD64" i="1"/>
  <c r="BZ63" i="1"/>
  <c r="CI63" i="1"/>
  <c r="AW63" i="1"/>
  <c r="AU63" i="1"/>
  <c r="AS63" i="1"/>
  <c r="AQ63" i="1"/>
  <c r="CD63" i="1"/>
  <c r="BZ62" i="1"/>
  <c r="CI62" i="1"/>
  <c r="AW62" i="1"/>
  <c r="AU62" i="1"/>
  <c r="AS62" i="1"/>
  <c r="AQ62" i="1"/>
  <c r="CD62" i="1"/>
  <c r="BZ61" i="1"/>
  <c r="CI61" i="1"/>
  <c r="AW61" i="1"/>
  <c r="AU61" i="1"/>
  <c r="AS61" i="1"/>
  <c r="AQ61" i="1"/>
  <c r="CD61" i="1"/>
  <c r="BZ60" i="1"/>
  <c r="CI60" i="1"/>
  <c r="AW60" i="1"/>
  <c r="AU60" i="1"/>
  <c r="AS60" i="1"/>
  <c r="AQ60" i="1"/>
  <c r="CD60" i="1"/>
  <c r="BZ59" i="1"/>
  <c r="CI59" i="1"/>
  <c r="AW59" i="1"/>
  <c r="AU59" i="1"/>
  <c r="AS59" i="1"/>
  <c r="AQ59" i="1"/>
  <c r="CD59" i="1"/>
  <c r="BZ58" i="1"/>
  <c r="CI58" i="1"/>
  <c r="AW58" i="1"/>
  <c r="AU58" i="1"/>
  <c r="AS58" i="1"/>
  <c r="AQ58" i="1"/>
  <c r="CD58" i="1"/>
  <c r="BZ57" i="1"/>
  <c r="CI57" i="1"/>
  <c r="AW57" i="1"/>
  <c r="AU57" i="1"/>
  <c r="AS57" i="1"/>
  <c r="AQ57" i="1"/>
  <c r="CD57" i="1"/>
  <c r="BZ56" i="1"/>
  <c r="CI56" i="1"/>
  <c r="AW56" i="1"/>
  <c r="AU56" i="1"/>
  <c r="AS56" i="1"/>
  <c r="AQ56" i="1"/>
  <c r="CD56" i="1"/>
  <c r="BZ55" i="1"/>
  <c r="CI55" i="1"/>
  <c r="AW55" i="1"/>
  <c r="AU55" i="1"/>
  <c r="AS55" i="1"/>
  <c r="AQ55" i="1"/>
  <c r="CD55" i="1"/>
  <c r="BZ54" i="1"/>
  <c r="CI54" i="1"/>
  <c r="AW54" i="1"/>
  <c r="AU54" i="1"/>
  <c r="AS54" i="1"/>
  <c r="AQ54" i="1"/>
  <c r="CD54" i="1"/>
  <c r="BZ53" i="1"/>
  <c r="CI53" i="1"/>
  <c r="AW53" i="1"/>
  <c r="AU53" i="1"/>
  <c r="AS53" i="1"/>
  <c r="AQ53" i="1"/>
  <c r="CD53" i="1"/>
  <c r="BZ52" i="1"/>
  <c r="CI52" i="1"/>
  <c r="AW52" i="1"/>
  <c r="AU52" i="1"/>
  <c r="AS52" i="1"/>
  <c r="AQ52" i="1"/>
  <c r="CD52" i="1"/>
  <c r="BZ51" i="1"/>
  <c r="CI51" i="1"/>
  <c r="AW51" i="1"/>
  <c r="AU51" i="1"/>
  <c r="AS51" i="1"/>
  <c r="AQ51" i="1"/>
  <c r="CD51" i="1"/>
  <c r="BZ50" i="1"/>
  <c r="CI50" i="1"/>
  <c r="AW50" i="1"/>
  <c r="AU50" i="1"/>
  <c r="AS50" i="1"/>
  <c r="AQ50" i="1"/>
  <c r="CD50" i="1"/>
  <c r="BZ49" i="1"/>
  <c r="CI49" i="1"/>
  <c r="AW49" i="1"/>
  <c r="AU49" i="1"/>
  <c r="AS49" i="1"/>
  <c r="AQ49" i="1"/>
  <c r="CD49" i="1"/>
  <c r="BZ48" i="1"/>
  <c r="CI48" i="1"/>
  <c r="AW48" i="1"/>
  <c r="AU48" i="1"/>
  <c r="AS48" i="1"/>
  <c r="AQ48" i="1"/>
  <c r="CD48" i="1"/>
  <c r="BZ47" i="1"/>
  <c r="CI47" i="1"/>
  <c r="AW47" i="1"/>
  <c r="AU47" i="1"/>
  <c r="AS47" i="1"/>
  <c r="AQ47" i="1"/>
  <c r="CD47" i="1"/>
  <c r="BZ46" i="1"/>
  <c r="CI46" i="1"/>
  <c r="AW46" i="1"/>
  <c r="AU46" i="1"/>
  <c r="AS46" i="1"/>
  <c r="AQ46" i="1"/>
  <c r="CD46" i="1"/>
  <c r="BZ45" i="1"/>
  <c r="CI45" i="1"/>
  <c r="AW45" i="1"/>
  <c r="AU45" i="1"/>
  <c r="AS45" i="1"/>
  <c r="AQ45" i="1"/>
  <c r="CD45" i="1"/>
  <c r="BZ44" i="1"/>
  <c r="CI44" i="1"/>
  <c r="AW44" i="1"/>
  <c r="AU44" i="1"/>
  <c r="AS44" i="1"/>
  <c r="AQ44" i="1"/>
  <c r="CD44" i="1"/>
  <c r="BZ43" i="1"/>
  <c r="CI43" i="1"/>
  <c r="AW43" i="1"/>
  <c r="AU43" i="1"/>
  <c r="AS43" i="1"/>
  <c r="AQ43" i="1"/>
  <c r="CD43" i="1"/>
  <c r="BZ42" i="1"/>
  <c r="CI42" i="1"/>
  <c r="AW42" i="1"/>
  <c r="AU42" i="1"/>
  <c r="AS42" i="1"/>
  <c r="AQ42" i="1"/>
  <c r="CD42" i="1"/>
  <c r="BZ41" i="1"/>
  <c r="CI41" i="1"/>
  <c r="AW41" i="1"/>
  <c r="AU41" i="1"/>
  <c r="AS41" i="1"/>
  <c r="AQ41" i="1"/>
  <c r="CD41" i="1"/>
  <c r="BZ40" i="1"/>
  <c r="CI40" i="1"/>
  <c r="AW40" i="1"/>
  <c r="AU40" i="1"/>
  <c r="AS40" i="1"/>
  <c r="AQ40" i="1"/>
  <c r="CD40" i="1"/>
  <c r="BZ39" i="1"/>
  <c r="CI39" i="1"/>
  <c r="AW39" i="1"/>
  <c r="AU39" i="1"/>
  <c r="AS39" i="1"/>
  <c r="AQ39" i="1"/>
  <c r="CD39" i="1"/>
  <c r="BZ38" i="1"/>
  <c r="CI38" i="1"/>
  <c r="AW38" i="1"/>
  <c r="AU38" i="1"/>
  <c r="AS38" i="1"/>
  <c r="AQ38" i="1"/>
  <c r="CD38" i="1"/>
  <c r="BZ37" i="1"/>
  <c r="CI37" i="1"/>
  <c r="AW37" i="1"/>
  <c r="AU37" i="1"/>
  <c r="AS37" i="1"/>
  <c r="AQ37" i="1"/>
  <c r="CD37" i="1"/>
  <c r="BZ36" i="1"/>
  <c r="CI36" i="1"/>
  <c r="AW36" i="1"/>
  <c r="AU36" i="1"/>
  <c r="AS36" i="1"/>
  <c r="AQ36" i="1"/>
  <c r="CD36" i="1"/>
  <c r="BZ35" i="1"/>
  <c r="CI35" i="1"/>
  <c r="AW35" i="1"/>
  <c r="AU35" i="1"/>
  <c r="AS35" i="1"/>
  <c r="AQ35" i="1"/>
  <c r="CD35" i="1"/>
  <c r="BZ34" i="1"/>
  <c r="CI34" i="1"/>
  <c r="AW34" i="1"/>
  <c r="AU34" i="1"/>
  <c r="AS34" i="1"/>
  <c r="AQ34" i="1"/>
  <c r="CD34" i="1"/>
  <c r="BZ33" i="1"/>
  <c r="CI33" i="1"/>
  <c r="AW33" i="1"/>
  <c r="AU33" i="1"/>
  <c r="AS33" i="1"/>
  <c r="AQ33" i="1"/>
  <c r="CD33" i="1"/>
  <c r="BZ32" i="1"/>
  <c r="CI32" i="1"/>
  <c r="AW32" i="1"/>
  <c r="AU32" i="1"/>
  <c r="AS32" i="1"/>
  <c r="AQ32" i="1"/>
  <c r="CD32" i="1"/>
  <c r="BZ31" i="1"/>
  <c r="CI31" i="1"/>
  <c r="AW31" i="1"/>
  <c r="AU31" i="1"/>
  <c r="AS31" i="1"/>
  <c r="AQ31" i="1"/>
  <c r="CD31" i="1"/>
  <c r="BZ30" i="1"/>
  <c r="CI30" i="1"/>
  <c r="AW30" i="1"/>
  <c r="AU30" i="1"/>
  <c r="AS30" i="1"/>
  <c r="AQ30" i="1"/>
  <c r="CD30" i="1"/>
  <c r="BZ29" i="1"/>
  <c r="CI29" i="1"/>
  <c r="AW29" i="1"/>
  <c r="AU29" i="1"/>
  <c r="AS29" i="1"/>
  <c r="AQ29" i="1"/>
  <c r="CD29" i="1"/>
  <c r="BZ28" i="1"/>
  <c r="CI28" i="1"/>
  <c r="AW28" i="1"/>
  <c r="AU28" i="1"/>
  <c r="AS28" i="1"/>
  <c r="AQ28" i="1"/>
  <c r="CD28" i="1"/>
  <c r="BZ27" i="1"/>
  <c r="CI27" i="1"/>
  <c r="AW27" i="1"/>
  <c r="AU27" i="1"/>
  <c r="AS27" i="1"/>
  <c r="AQ27" i="1"/>
  <c r="CD27" i="1"/>
  <c r="BZ26" i="1"/>
  <c r="CI26" i="1"/>
  <c r="AW26" i="1"/>
  <c r="AU26" i="1"/>
  <c r="AS26" i="1"/>
  <c r="AQ26" i="1"/>
  <c r="CD26" i="1"/>
  <c r="BZ25" i="1"/>
  <c r="CI25" i="1"/>
  <c r="AW25" i="1"/>
  <c r="AU25" i="1"/>
  <c r="AS25" i="1"/>
  <c r="AQ25" i="1"/>
  <c r="CD25" i="1"/>
  <c r="BZ24" i="1"/>
  <c r="CI24" i="1"/>
  <c r="AW24" i="1"/>
  <c r="AU24" i="1"/>
  <c r="AS24" i="1"/>
  <c r="AQ24" i="1"/>
  <c r="CD24" i="1"/>
  <c r="BZ23" i="1"/>
  <c r="CI23" i="1"/>
  <c r="AW23" i="1"/>
  <c r="AU23" i="1"/>
  <c r="AS23" i="1"/>
  <c r="AQ23" i="1"/>
  <c r="CD23" i="1"/>
  <c r="BZ22" i="1"/>
  <c r="CI22" i="1"/>
  <c r="AW22" i="1"/>
  <c r="AU22" i="1"/>
  <c r="AS22" i="1"/>
  <c r="AQ22" i="1"/>
  <c r="CD22" i="1"/>
  <c r="BZ21" i="1"/>
  <c r="CI21" i="1"/>
  <c r="AW21" i="1"/>
  <c r="AU21" i="1"/>
  <c r="AS21" i="1"/>
  <c r="AQ21" i="1"/>
  <c r="CD21" i="1"/>
  <c r="BZ20" i="1"/>
  <c r="CI20" i="1"/>
  <c r="AW20" i="1"/>
  <c r="AU20" i="1"/>
  <c r="AS20" i="1"/>
  <c r="AQ20" i="1"/>
  <c r="CD20" i="1"/>
  <c r="BZ19" i="1"/>
  <c r="CI19" i="1"/>
  <c r="AW19" i="1"/>
  <c r="AU19" i="1"/>
  <c r="AS19" i="1"/>
  <c r="AQ19" i="1"/>
  <c r="CD19" i="1"/>
  <c r="BZ18" i="1"/>
  <c r="CI18" i="1"/>
  <c r="AW18" i="1"/>
  <c r="AU18" i="1"/>
  <c r="AS18" i="1"/>
  <c r="AQ18" i="1"/>
  <c r="CD18" i="1"/>
  <c r="BZ17" i="1"/>
  <c r="CI17" i="1"/>
  <c r="AW17" i="1"/>
  <c r="AU17" i="1"/>
  <c r="AS17" i="1"/>
  <c r="AQ17" i="1"/>
  <c r="CD17" i="1"/>
  <c r="BZ16" i="1"/>
  <c r="CI16" i="1"/>
  <c r="AW16" i="1"/>
  <c r="AU16" i="1"/>
  <c r="AS16" i="1"/>
  <c r="AQ16" i="1"/>
  <c r="CD16" i="1"/>
  <c r="BZ15" i="1"/>
  <c r="CI15" i="1"/>
  <c r="AW15" i="1"/>
  <c r="AU15" i="1"/>
  <c r="AS15" i="1"/>
  <c r="AQ15" i="1"/>
  <c r="CD15" i="1"/>
  <c r="BZ14" i="1"/>
  <c r="CI14" i="1"/>
  <c r="AW14" i="1"/>
  <c r="AU14" i="1"/>
  <c r="AS14" i="1"/>
  <c r="AQ14" i="1"/>
  <c r="CD14" i="1"/>
  <c r="CC7" i="1" l="1"/>
  <c r="BC12" i="1"/>
  <c r="BC9" i="1"/>
  <c r="BC10" i="1"/>
  <c r="BC7" i="1"/>
  <c r="BC11" i="1"/>
  <c r="BC6" i="1"/>
  <c r="BC8" i="1"/>
  <c r="CJ8" i="1" a="1"/>
  <c r="CJ8" i="1" s="1"/>
  <c r="CK8" i="1" s="1"/>
  <c r="CJ11" i="1" a="1"/>
  <c r="CJ11" i="1" s="1"/>
  <c r="CK11" i="1" s="1"/>
  <c r="CJ12" i="1" a="1"/>
  <c r="CJ12" i="1" s="1"/>
  <c r="CK12" i="1" s="1"/>
  <c r="CB12" i="1"/>
  <c r="CB11" i="1"/>
  <c r="CB7" i="1"/>
  <c r="CB8" i="1"/>
  <c r="CB10" i="1"/>
  <c r="AX87" i="1"/>
  <c r="CA97" i="1"/>
  <c r="AY27" i="1"/>
  <c r="AX36" i="1"/>
  <c r="AX44" i="1"/>
  <c r="CA29" i="1"/>
  <c r="AY45" i="1"/>
  <c r="AX80" i="1"/>
  <c r="AX81" i="1"/>
  <c r="AX97" i="1"/>
  <c r="CA98" i="1"/>
  <c r="AY19" i="1"/>
  <c r="AX27" i="1"/>
  <c r="AY48" i="1"/>
  <c r="AX51" i="1"/>
  <c r="AX15" i="1"/>
  <c r="CA68" i="1"/>
  <c r="CA62" i="1"/>
  <c r="AY80" i="1"/>
  <c r="AX22" i="1"/>
  <c r="AX46" i="1"/>
  <c r="AX16" i="1"/>
  <c r="CA17" i="1"/>
  <c r="CA22" i="1"/>
  <c r="CA38" i="1"/>
  <c r="CA54" i="1"/>
  <c r="CA64" i="1"/>
  <c r="AY68" i="1"/>
  <c r="AX69" i="1"/>
  <c r="CA70" i="1"/>
  <c r="AY76" i="1"/>
  <c r="AY56" i="1"/>
  <c r="AY63" i="1"/>
  <c r="AY81" i="1"/>
  <c r="AY96" i="1"/>
  <c r="CA14" i="1"/>
  <c r="AX17" i="1"/>
  <c r="CA26" i="1"/>
  <c r="AY28" i="1"/>
  <c r="AX29" i="1"/>
  <c r="CA42" i="1"/>
  <c r="AY43" i="1"/>
  <c r="AX45" i="1"/>
  <c r="CA74" i="1"/>
  <c r="AX76" i="1"/>
  <c r="CA77" i="1"/>
  <c r="AY89" i="1"/>
  <c r="AY46" i="1"/>
  <c r="CA60" i="1"/>
  <c r="CA63" i="1"/>
  <c r="AX65" i="1"/>
  <c r="AX72" i="1"/>
  <c r="CA73" i="1"/>
  <c r="AX78" i="1"/>
  <c r="AY84" i="1"/>
  <c r="AY92" i="1"/>
  <c r="CA93" i="1"/>
  <c r="AY18" i="1"/>
  <c r="AY23" i="1"/>
  <c r="AY39" i="1"/>
  <c r="CA41" i="1"/>
  <c r="AX73" i="1"/>
  <c r="AY85" i="1"/>
  <c r="AX20" i="1"/>
  <c r="CA27" i="1"/>
  <c r="AY33" i="1"/>
  <c r="AX34" i="1"/>
  <c r="AY49" i="1"/>
  <c r="AX50" i="1"/>
  <c r="AY67" i="1"/>
  <c r="AX99" i="1"/>
  <c r="AY34" i="1"/>
  <c r="CB9" i="1"/>
  <c r="CB6" i="1"/>
  <c r="AY16" i="1"/>
  <c r="AY32" i="1"/>
  <c r="CA16" i="1"/>
  <c r="CA33" i="1"/>
  <c r="AY22" i="1"/>
  <c r="AX28" i="1"/>
  <c r="AY41" i="1"/>
  <c r="AX70" i="1"/>
  <c r="AX75" i="1"/>
  <c r="AX83" i="1"/>
  <c r="CA86" i="1"/>
  <c r="AY94" i="1"/>
  <c r="AX32" i="1"/>
  <c r="CA36" i="1"/>
  <c r="CA55" i="1"/>
  <c r="CA18" i="1"/>
  <c r="CA21" i="1"/>
  <c r="AX25" i="1"/>
  <c r="CA31" i="1"/>
  <c r="CA58" i="1"/>
  <c r="CA71" i="1"/>
  <c r="AY78" i="1"/>
  <c r="AX79" i="1"/>
  <c r="AX95" i="1"/>
  <c r="CA15" i="1"/>
  <c r="AX23" i="1"/>
  <c r="AX31" i="1"/>
  <c r="AY35" i="1"/>
  <c r="CA43" i="1"/>
  <c r="AY57" i="1"/>
  <c r="AX61" i="1"/>
  <c r="AX67" i="1"/>
  <c r="CA80" i="1"/>
  <c r="AX91" i="1"/>
  <c r="AY31" i="1"/>
  <c r="AY38" i="1"/>
  <c r="AY42" i="1"/>
  <c r="CA30" i="1"/>
  <c r="AY14" i="1"/>
  <c r="AY15" i="1"/>
  <c r="AY20" i="1"/>
  <c r="AX33" i="1"/>
  <c r="CA37" i="1"/>
  <c r="CA66" i="1"/>
  <c r="AX68" i="1"/>
  <c r="AY87" i="1"/>
  <c r="AY55" i="1"/>
  <c r="AY59" i="1"/>
  <c r="AY64" i="1"/>
  <c r="AX40" i="1"/>
  <c r="CA53" i="1"/>
  <c r="AX62" i="1"/>
  <c r="CA78" i="1"/>
  <c r="CA82" i="1"/>
  <c r="AX85" i="1"/>
  <c r="AX89" i="1"/>
  <c r="AX93" i="1"/>
  <c r="CA94" i="1"/>
  <c r="AX98" i="1"/>
  <c r="AX19" i="1"/>
  <c r="CA19" i="1"/>
  <c r="AY24" i="1"/>
  <c r="AY40" i="1"/>
  <c r="AY47" i="1"/>
  <c r="CA50" i="1"/>
  <c r="AY51" i="1"/>
  <c r="AY77" i="1"/>
  <c r="CA90" i="1"/>
  <c r="CA95" i="1"/>
  <c r="AY61" i="1"/>
  <c r="AY17" i="1"/>
  <c r="CA46" i="1"/>
  <c r="AX49" i="1"/>
  <c r="AY52" i="1"/>
  <c r="CA69" i="1"/>
  <c r="AY88" i="1"/>
  <c r="CA23" i="1"/>
  <c r="AX24" i="1"/>
  <c r="AY36" i="1"/>
  <c r="AX41" i="1"/>
  <c r="AX57" i="1"/>
  <c r="AY62" i="1"/>
  <c r="AY72" i="1"/>
  <c r="AX14" i="1"/>
  <c r="CA34" i="1"/>
  <c r="CA39" i="1"/>
  <c r="CA44" i="1"/>
  <c r="AX54" i="1"/>
  <c r="CA25" i="1"/>
  <c r="AY30" i="1"/>
  <c r="CA35" i="1"/>
  <c r="AY37" i="1"/>
  <c r="AX38" i="1"/>
  <c r="AX42" i="1"/>
  <c r="CA45" i="1"/>
  <c r="CA48" i="1"/>
  <c r="CA59" i="1"/>
  <c r="AY60" i="1"/>
  <c r="AX77" i="1"/>
  <c r="AY83" i="1"/>
  <c r="AX30" i="1"/>
  <c r="AX37" i="1"/>
  <c r="AY21" i="1"/>
  <c r="AX26" i="1"/>
  <c r="AX18" i="1"/>
  <c r="AY26" i="1"/>
  <c r="AY44" i="1"/>
  <c r="AY50" i="1"/>
  <c r="AY66" i="1"/>
  <c r="AY70" i="1"/>
  <c r="AY93" i="1"/>
  <c r="AY97" i="1"/>
  <c r="AX47" i="1"/>
  <c r="AY53" i="1"/>
  <c r="AX56" i="1"/>
  <c r="AX63" i="1"/>
  <c r="CA65" i="1"/>
  <c r="AY73" i="1"/>
  <c r="CA76" i="1"/>
  <c r="CA79" i="1"/>
  <c r="CA81" i="1"/>
  <c r="CA85" i="1"/>
  <c r="CA89" i="1"/>
  <c r="AY98" i="1"/>
  <c r="AX92" i="1"/>
  <c r="CA92" i="1"/>
  <c r="AX96" i="1"/>
  <c r="CA96" i="1"/>
  <c r="AX53" i="1"/>
  <c r="CA56" i="1"/>
  <c r="AX59" i="1"/>
  <c r="CA61" i="1"/>
  <c r="AY65" i="1"/>
  <c r="AY71" i="1"/>
  <c r="AY79" i="1"/>
  <c r="AX84" i="1"/>
  <c r="CA87" i="1"/>
  <c r="AX100" i="1"/>
  <c r="CA100" i="1"/>
  <c r="CA52" i="1"/>
  <c r="AX55" i="1"/>
  <c r="AY69" i="1"/>
  <c r="CA75" i="1"/>
  <c r="CA84" i="1"/>
  <c r="AX88" i="1"/>
  <c r="CA88" i="1"/>
  <c r="AY90" i="1"/>
  <c r="AY99" i="1"/>
  <c r="AY100" i="1"/>
  <c r="CB15" i="1"/>
  <c r="CA24" i="1"/>
  <c r="AY25" i="1"/>
  <c r="AX39" i="1"/>
  <c r="AX43" i="1"/>
  <c r="CA32" i="1"/>
  <c r="CA40" i="1"/>
  <c r="AX35" i="1"/>
  <c r="AX21" i="1"/>
  <c r="CA20" i="1"/>
  <c r="CA28" i="1"/>
  <c r="AY29" i="1"/>
  <c r="CB38" i="1"/>
  <c r="CA57" i="1"/>
  <c r="AY58" i="1"/>
  <c r="AX48" i="1"/>
  <c r="AX60" i="1"/>
  <c r="AX66" i="1"/>
  <c r="AY54" i="1"/>
  <c r="CB69" i="1"/>
  <c r="CA49" i="1"/>
  <c r="AX64" i="1"/>
  <c r="CA47" i="1"/>
  <c r="CA51" i="1"/>
  <c r="AX52" i="1"/>
  <c r="AX58" i="1"/>
  <c r="AX74" i="1"/>
  <c r="AX82" i="1"/>
  <c r="AY91" i="1"/>
  <c r="CA67" i="1"/>
  <c r="AY74" i="1"/>
  <c r="AY82" i="1"/>
  <c r="CA83" i="1"/>
  <c r="AX94" i="1"/>
  <c r="CA99" i="1"/>
  <c r="AX71" i="1"/>
  <c r="CA72" i="1"/>
  <c r="AY75" i="1"/>
  <c r="AX86" i="1"/>
  <c r="AY86" i="1"/>
  <c r="CB87" i="1"/>
  <c r="AY95" i="1"/>
  <c r="CB78" i="1"/>
  <c r="AX90" i="1"/>
  <c r="CA91" i="1"/>
  <c r="BZ13" i="1"/>
  <c r="CI13" i="1"/>
  <c r="AW13" i="1"/>
  <c r="AU13" i="1"/>
  <c r="AS13" i="1"/>
  <c r="AQ13" i="1"/>
  <c r="CD13" i="1"/>
  <c r="CB22" i="1" l="1"/>
  <c r="BC90" i="1"/>
  <c r="BC71" i="1"/>
  <c r="BC82" i="1"/>
  <c r="BC43" i="1"/>
  <c r="BC100" i="1"/>
  <c r="BC40" i="1"/>
  <c r="BC33" i="1"/>
  <c r="BC91" i="1"/>
  <c r="BC23" i="1"/>
  <c r="BC25" i="1"/>
  <c r="BC83" i="1"/>
  <c r="BC72" i="1"/>
  <c r="BC22" i="1"/>
  <c r="BC36" i="1"/>
  <c r="BC60" i="1"/>
  <c r="BC21" i="1"/>
  <c r="BC96" i="1"/>
  <c r="BC86" i="1"/>
  <c r="BC74" i="1"/>
  <c r="BC39" i="1"/>
  <c r="BC88" i="1"/>
  <c r="BC53" i="1"/>
  <c r="BC47" i="1"/>
  <c r="BC18" i="1"/>
  <c r="BC57" i="1"/>
  <c r="BC49" i="1"/>
  <c r="BC93" i="1"/>
  <c r="BC75" i="1"/>
  <c r="BC34" i="1"/>
  <c r="BC65" i="1"/>
  <c r="BC45" i="1"/>
  <c r="BC94" i="1"/>
  <c r="BC58" i="1"/>
  <c r="BC66" i="1"/>
  <c r="BC84" i="1"/>
  <c r="BC26" i="1"/>
  <c r="BC54" i="1"/>
  <c r="BC41" i="1"/>
  <c r="BC89" i="1"/>
  <c r="BC67" i="1"/>
  <c r="BC95" i="1"/>
  <c r="BC70" i="1"/>
  <c r="BC97" i="1"/>
  <c r="BC52" i="1"/>
  <c r="BC61" i="1"/>
  <c r="BC79" i="1"/>
  <c r="BC81" i="1"/>
  <c r="BC87" i="1"/>
  <c r="BC48" i="1"/>
  <c r="BC35" i="1"/>
  <c r="BC37" i="1"/>
  <c r="BC42" i="1"/>
  <c r="BC24" i="1"/>
  <c r="BC28" i="1"/>
  <c r="BC20" i="1"/>
  <c r="BC29" i="1"/>
  <c r="BC15" i="1"/>
  <c r="BC80" i="1"/>
  <c r="BC55" i="1"/>
  <c r="BC92" i="1"/>
  <c r="BC30" i="1"/>
  <c r="BC38" i="1"/>
  <c r="BC68" i="1"/>
  <c r="BC32" i="1"/>
  <c r="BC99" i="1"/>
  <c r="BC51" i="1"/>
  <c r="BC85" i="1"/>
  <c r="BC63" i="1"/>
  <c r="BC14" i="1"/>
  <c r="BC19" i="1"/>
  <c r="BC62" i="1"/>
  <c r="BC73" i="1"/>
  <c r="BC78" i="1"/>
  <c r="BC16" i="1"/>
  <c r="BC64" i="1"/>
  <c r="BC59" i="1"/>
  <c r="BC56" i="1"/>
  <c r="BC77" i="1"/>
  <c r="BC98" i="1"/>
  <c r="BC31" i="1"/>
  <c r="BC50" i="1"/>
  <c r="BC76" i="1"/>
  <c r="BC17" i="1"/>
  <c r="BC69" i="1"/>
  <c r="BC46" i="1"/>
  <c r="BC27" i="1"/>
  <c r="BC44" i="1"/>
  <c r="CJ40" i="1" a="1"/>
  <c r="CJ40" i="1" s="1"/>
  <c r="CK40" i="1" s="1"/>
  <c r="CJ99" i="1" a="1"/>
  <c r="CJ99" i="1" s="1"/>
  <c r="CK99" i="1" s="1"/>
  <c r="CJ89" i="1" a="1"/>
  <c r="CJ89" i="1" s="1"/>
  <c r="CK89" i="1" s="1"/>
  <c r="CJ66" i="1" a="1"/>
  <c r="CJ66" i="1" s="1"/>
  <c r="CK66" i="1" s="1"/>
  <c r="CJ58" i="1" a="1"/>
  <c r="CJ58" i="1" s="1"/>
  <c r="CK58" i="1" s="1"/>
  <c r="CJ33" i="1" a="1"/>
  <c r="CJ33" i="1" s="1"/>
  <c r="CK33" i="1" s="1"/>
  <c r="CJ29" i="1" a="1"/>
  <c r="CJ29" i="1" s="1"/>
  <c r="CK29" i="1" s="1"/>
  <c r="CJ67" i="1" a="1"/>
  <c r="CJ67" i="1" s="1"/>
  <c r="CK67" i="1" s="1"/>
  <c r="CJ39" i="1" a="1"/>
  <c r="CJ39" i="1" s="1"/>
  <c r="CK39" i="1" s="1"/>
  <c r="CJ49" i="1" a="1"/>
  <c r="CJ49" i="1" s="1"/>
  <c r="CK49" i="1" s="1"/>
  <c r="CJ52" i="1" a="1"/>
  <c r="CJ52" i="1" s="1"/>
  <c r="CK52" i="1" s="1"/>
  <c r="CJ32" i="1" a="1"/>
  <c r="CJ32" i="1" s="1"/>
  <c r="CK32" i="1" s="1"/>
  <c r="CJ100" i="1" a="1"/>
  <c r="CJ100" i="1" s="1"/>
  <c r="CK100" i="1" s="1"/>
  <c r="CJ77" i="1" a="1"/>
  <c r="CJ77" i="1" s="1"/>
  <c r="CK77" i="1" s="1"/>
  <c r="CJ26" i="1" a="1"/>
  <c r="CJ26" i="1" s="1"/>
  <c r="CK26" i="1" s="1"/>
  <c r="CB65" i="1"/>
  <c r="CJ88" i="1" a="1"/>
  <c r="CJ88" i="1" s="1"/>
  <c r="CK88" i="1" s="1"/>
  <c r="CJ56" i="1" a="1"/>
  <c r="CJ56" i="1" s="1"/>
  <c r="CK56" i="1" s="1"/>
  <c r="CJ85" i="1" a="1"/>
  <c r="CJ85" i="1" s="1"/>
  <c r="CK85" i="1" s="1"/>
  <c r="CB70" i="1"/>
  <c r="CJ35" i="1" a="1"/>
  <c r="CJ35" i="1" s="1"/>
  <c r="CK35" i="1" s="1"/>
  <c r="CJ69" i="1" a="1"/>
  <c r="CJ69" i="1" s="1"/>
  <c r="CK69" i="1" s="1"/>
  <c r="CJ53" i="1" a="1"/>
  <c r="CJ53" i="1" s="1"/>
  <c r="CK53" i="1" s="1"/>
  <c r="CJ37" i="1" a="1"/>
  <c r="CJ37" i="1" s="1"/>
  <c r="CK37" i="1" s="1"/>
  <c r="CJ31" i="1" a="1"/>
  <c r="CJ31" i="1" s="1"/>
  <c r="CK31" i="1" s="1"/>
  <c r="CJ86" i="1" a="1"/>
  <c r="CJ86" i="1" s="1"/>
  <c r="CK86" i="1" s="1"/>
  <c r="CJ16" i="1" a="1"/>
  <c r="CJ16" i="1" s="1"/>
  <c r="CK16" i="1" s="1"/>
  <c r="CJ41" i="1" a="1"/>
  <c r="CJ41" i="1" s="1"/>
  <c r="CK41" i="1" s="1"/>
  <c r="CJ73" i="1" a="1"/>
  <c r="CJ73" i="1" s="1"/>
  <c r="CK73" i="1" s="1"/>
  <c r="CJ45" i="1" a="1"/>
  <c r="CJ45" i="1" s="1"/>
  <c r="CK45" i="1" s="1"/>
  <c r="CJ91" i="1" a="1"/>
  <c r="CJ91" i="1" s="1"/>
  <c r="CK91" i="1" s="1"/>
  <c r="CJ65" i="1" a="1"/>
  <c r="CJ65" i="1" s="1"/>
  <c r="CK65" i="1" s="1"/>
  <c r="CJ61" i="1" a="1"/>
  <c r="CJ61" i="1" s="1"/>
  <c r="CK61" i="1" s="1"/>
  <c r="CJ90" i="1" a="1"/>
  <c r="CJ90" i="1" s="1"/>
  <c r="CK90" i="1" s="1"/>
  <c r="CJ70" i="1" a="1"/>
  <c r="CJ70" i="1" s="1"/>
  <c r="CK70" i="1" s="1"/>
  <c r="CJ83" i="1" a="1"/>
  <c r="CJ83" i="1" s="1"/>
  <c r="CK83" i="1" s="1"/>
  <c r="CB62" i="1"/>
  <c r="CJ28" i="1" a="1"/>
  <c r="CJ28" i="1" s="1"/>
  <c r="CK28" i="1" s="1"/>
  <c r="CJ87" i="1" a="1"/>
  <c r="CJ87" i="1" s="1"/>
  <c r="CK87" i="1" s="1"/>
  <c r="CJ81" i="1" a="1"/>
  <c r="CJ81" i="1" s="1"/>
  <c r="CK81" i="1" s="1"/>
  <c r="CJ94" i="1" a="1"/>
  <c r="CJ94" i="1" s="1"/>
  <c r="CK94" i="1" s="1"/>
  <c r="CJ74" i="1" a="1"/>
  <c r="CJ74" i="1" s="1"/>
  <c r="CK74" i="1" s="1"/>
  <c r="CJ14" i="1" a="1"/>
  <c r="CJ14" i="1" s="1"/>
  <c r="CK14" i="1" s="1"/>
  <c r="CJ20" i="1" a="1"/>
  <c r="CJ20" i="1" s="1"/>
  <c r="CK20" i="1" s="1"/>
  <c r="CJ84" i="1" a="1"/>
  <c r="CJ84" i="1" s="1"/>
  <c r="CK84" i="1" s="1"/>
  <c r="CJ96" i="1" a="1"/>
  <c r="CJ96" i="1" s="1"/>
  <c r="CK96" i="1" s="1"/>
  <c r="CJ79" i="1" a="1"/>
  <c r="CJ79" i="1" s="1"/>
  <c r="CK79" i="1" s="1"/>
  <c r="CJ59" i="1" a="1"/>
  <c r="CJ59" i="1" s="1"/>
  <c r="CK59" i="1" s="1"/>
  <c r="CJ25" i="1" a="1"/>
  <c r="CJ25" i="1" s="1"/>
  <c r="CK25" i="1" s="1"/>
  <c r="CJ50" i="1" a="1"/>
  <c r="CJ50" i="1" s="1"/>
  <c r="CK50" i="1" s="1"/>
  <c r="CJ80" i="1" a="1"/>
  <c r="CJ80" i="1" s="1"/>
  <c r="CK80" i="1" s="1"/>
  <c r="CJ15" i="1" a="1"/>
  <c r="CJ15" i="1" s="1"/>
  <c r="CK15" i="1" s="1"/>
  <c r="CJ21" i="1" a="1"/>
  <c r="CJ21" i="1" s="1"/>
  <c r="CK21" i="1" s="1"/>
  <c r="CJ64" i="1" a="1"/>
  <c r="CJ64" i="1" s="1"/>
  <c r="CK64" i="1" s="1"/>
  <c r="CJ98" i="1" a="1"/>
  <c r="CJ98" i="1" s="1"/>
  <c r="CK98" i="1" s="1"/>
  <c r="CJ51" i="1" a="1"/>
  <c r="CJ51" i="1" s="1"/>
  <c r="CK51" i="1" s="1"/>
  <c r="CJ24" i="1" a="1"/>
  <c r="CJ24" i="1" s="1"/>
  <c r="CK24" i="1" s="1"/>
  <c r="CJ75" i="1" a="1"/>
  <c r="CJ75" i="1" s="1"/>
  <c r="CK75" i="1" s="1"/>
  <c r="CJ76" i="1" a="1"/>
  <c r="CJ76" i="1" s="1"/>
  <c r="CK76" i="1" s="1"/>
  <c r="CJ48" i="1" a="1"/>
  <c r="CJ48" i="1" s="1"/>
  <c r="CK48" i="1" s="1"/>
  <c r="CJ46" i="1" a="1"/>
  <c r="CJ46" i="1" s="1"/>
  <c r="CK46" i="1" s="1"/>
  <c r="CJ18" i="1" a="1"/>
  <c r="CJ18" i="1" s="1"/>
  <c r="CK18" i="1" s="1"/>
  <c r="CJ63" i="1" a="1"/>
  <c r="CJ63" i="1" s="1"/>
  <c r="CK63" i="1" s="1"/>
  <c r="CJ54" i="1" a="1"/>
  <c r="CJ54" i="1" s="1"/>
  <c r="CK54" i="1" s="1"/>
  <c r="CJ62" i="1" a="1"/>
  <c r="CJ62" i="1" s="1"/>
  <c r="CK62" i="1" s="1"/>
  <c r="CJ97" i="1" a="1"/>
  <c r="CJ97" i="1" s="1"/>
  <c r="CK97" i="1" s="1"/>
  <c r="CJ47" i="1" a="1"/>
  <c r="CJ47" i="1" s="1"/>
  <c r="CK47" i="1" s="1"/>
  <c r="CJ92" i="1" a="1"/>
  <c r="CJ92" i="1" s="1"/>
  <c r="CK92" i="1" s="1"/>
  <c r="CJ55" i="1" a="1"/>
  <c r="CJ55" i="1" s="1"/>
  <c r="CK55" i="1" s="1"/>
  <c r="CJ27" i="1" a="1"/>
  <c r="CJ27" i="1" s="1"/>
  <c r="CK27" i="1" s="1"/>
  <c r="CJ93" i="1" a="1"/>
  <c r="CJ93" i="1" s="1"/>
  <c r="CK93" i="1" s="1"/>
  <c r="CJ60" i="1" a="1"/>
  <c r="CJ60" i="1" s="1"/>
  <c r="CK60" i="1" s="1"/>
  <c r="CJ42" i="1" a="1"/>
  <c r="CJ42" i="1" s="1"/>
  <c r="CK42" i="1" s="1"/>
  <c r="CJ38" i="1" a="1"/>
  <c r="CJ38" i="1" s="1"/>
  <c r="CK38" i="1" s="1"/>
  <c r="CJ68" i="1" a="1"/>
  <c r="CJ68" i="1" s="1"/>
  <c r="CK68" i="1" s="1"/>
  <c r="CJ72" i="1" a="1"/>
  <c r="CJ72" i="1" s="1"/>
  <c r="CK72" i="1" s="1"/>
  <c r="CJ82" i="1" a="1"/>
  <c r="CJ82" i="1" s="1"/>
  <c r="CK82" i="1" s="1"/>
  <c r="CJ30" i="1" a="1"/>
  <c r="CJ30" i="1" s="1"/>
  <c r="CK30" i="1" s="1"/>
  <c r="CJ36" i="1" a="1"/>
  <c r="CJ36" i="1" s="1"/>
  <c r="CK36" i="1" s="1"/>
  <c r="CJ22" i="1" a="1"/>
  <c r="CJ22" i="1" s="1"/>
  <c r="CK22" i="1" s="1"/>
  <c r="CJ44" i="1" a="1"/>
  <c r="CJ44" i="1" s="1"/>
  <c r="CK44" i="1" s="1"/>
  <c r="CJ57" i="1" a="1"/>
  <c r="CJ57" i="1" s="1"/>
  <c r="CK57" i="1" s="1"/>
  <c r="CJ34" i="1" a="1"/>
  <c r="CJ34" i="1" s="1"/>
  <c r="CK34" i="1" s="1"/>
  <c r="CJ23" i="1" a="1"/>
  <c r="CJ23" i="1" s="1"/>
  <c r="CK23" i="1" s="1"/>
  <c r="CJ95" i="1" a="1"/>
  <c r="CJ95" i="1" s="1"/>
  <c r="CK95" i="1" s="1"/>
  <c r="CJ19" i="1" a="1"/>
  <c r="CJ19" i="1" s="1"/>
  <c r="CK19" i="1" s="1"/>
  <c r="CJ78" i="1" a="1"/>
  <c r="CJ78" i="1" s="1"/>
  <c r="CK78" i="1" s="1"/>
  <c r="CJ43" i="1" a="1"/>
  <c r="CJ43" i="1" s="1"/>
  <c r="CK43" i="1" s="1"/>
  <c r="CJ71" i="1" a="1"/>
  <c r="CJ71" i="1" s="1"/>
  <c r="CK71" i="1" s="1"/>
  <c r="CJ17" i="1" a="1"/>
  <c r="CJ17" i="1" s="1"/>
  <c r="CK17" i="1" s="1"/>
  <c r="CB75" i="1"/>
  <c r="CB55" i="1"/>
  <c r="CB49" i="1"/>
  <c r="CB46" i="1"/>
  <c r="CB96" i="1"/>
  <c r="CB41" i="1"/>
  <c r="CB31" i="1"/>
  <c r="CB27" i="1"/>
  <c r="CB26" i="1"/>
  <c r="CB89" i="1"/>
  <c r="CB80" i="1"/>
  <c r="CB88" i="1"/>
  <c r="CB81" i="1"/>
  <c r="CB50" i="1"/>
  <c r="CB92" i="1"/>
  <c r="CB99" i="1"/>
  <c r="CB76" i="1"/>
  <c r="CB33" i="1"/>
  <c r="CB59" i="1"/>
  <c r="CB14" i="1"/>
  <c r="CB95" i="1"/>
  <c r="CB44" i="1"/>
  <c r="CB93" i="1"/>
  <c r="CB79" i="1"/>
  <c r="CB83" i="1"/>
  <c r="CB36" i="1"/>
  <c r="CB61" i="1"/>
  <c r="CB51" i="1"/>
  <c r="CB97" i="1"/>
  <c r="CB17" i="1"/>
  <c r="CB16" i="1"/>
  <c r="CB24" i="1"/>
  <c r="CB30" i="1"/>
  <c r="CB53" i="1"/>
  <c r="CB68" i="1"/>
  <c r="CB67" i="1"/>
  <c r="CB25" i="1"/>
  <c r="CB45" i="1"/>
  <c r="CB28" i="1"/>
  <c r="CB72" i="1"/>
  <c r="CB34" i="1"/>
  <c r="CB29" i="1"/>
  <c r="CB42" i="1"/>
  <c r="CB63" i="1"/>
  <c r="CB85" i="1"/>
  <c r="CB40" i="1"/>
  <c r="CB57" i="1"/>
  <c r="CB77" i="1"/>
  <c r="CB73" i="1"/>
  <c r="CB54" i="1"/>
  <c r="CB20" i="1"/>
  <c r="CB91" i="1"/>
  <c r="CB98" i="1"/>
  <c r="CB23" i="1"/>
  <c r="CB37" i="1"/>
  <c r="CB47" i="1"/>
  <c r="CB19" i="1"/>
  <c r="CB32" i="1"/>
  <c r="CB100" i="1"/>
  <c r="CB84" i="1"/>
  <c r="CB18" i="1"/>
  <c r="CB56" i="1"/>
  <c r="CB94" i="1"/>
  <c r="CB52" i="1"/>
  <c r="CB64" i="1"/>
  <c r="CB90" i="1"/>
  <c r="CB82" i="1"/>
  <c r="CB48" i="1"/>
  <c r="CB66" i="1"/>
  <c r="CB35" i="1"/>
  <c r="CB71" i="1"/>
  <c r="CA13" i="1"/>
  <c r="CB60" i="1"/>
  <c r="CB43" i="1"/>
  <c r="CB21" i="1"/>
  <c r="CB39" i="1"/>
  <c r="AY13" i="1"/>
  <c r="CB86" i="1"/>
  <c r="CB74" i="1"/>
  <c r="CB58" i="1"/>
  <c r="AX13" i="1"/>
  <c r="BC13" i="1" l="1"/>
  <c r="CJ13" i="1" a="1"/>
  <c r="CJ13" i="1" s="1"/>
  <c r="CK13" i="1" s="1"/>
  <c r="CB13" i="1"/>
  <c r="E15" i="3" l="1"/>
  <c r="E16" i="3"/>
  <c r="E14" i="3"/>
  <c r="H35" i="3" l="1"/>
  <c r="J35" i="3" s="1"/>
  <c r="G36" i="3"/>
  <c r="I36" i="3" s="1"/>
  <c r="G37" i="3"/>
  <c r="G38" i="3"/>
  <c r="H38" i="3" s="1"/>
  <c r="J38" i="3" s="1"/>
  <c r="G39" i="3"/>
  <c r="G40" i="3"/>
  <c r="H40" i="3" s="1"/>
  <c r="J40" i="3" s="1"/>
  <c r="G41" i="3"/>
  <c r="H41" i="3" s="1"/>
  <c r="J41" i="3" s="1"/>
  <c r="G42" i="3"/>
  <c r="H42" i="3" s="1"/>
  <c r="J42" i="3" s="1"/>
  <c r="J39" i="3" l="1"/>
  <c r="AC7" i="10" s="1"/>
  <c r="H39" i="3"/>
  <c r="Y6" i="10"/>
  <c r="AY5" i="10"/>
  <c r="Y5" i="10"/>
  <c r="BS5" i="1"/>
  <c r="BC7" i="10"/>
  <c r="I35" i="3"/>
  <c r="I42" i="3"/>
  <c r="I41" i="3"/>
  <c r="I40" i="3"/>
  <c r="I39" i="3"/>
  <c r="I38" i="3"/>
  <c r="AU5" i="1" l="1"/>
  <c r="BC9" i="10"/>
  <c r="BE9" i="10" s="1"/>
  <c r="AU6" i="1"/>
  <c r="AC9" i="10"/>
  <c r="AC10" i="10"/>
  <c r="BC5" i="10"/>
  <c r="I37" i="3"/>
  <c r="AA5" i="10" s="1"/>
  <c r="AE5" i="10" s="1"/>
  <c r="H37" i="3"/>
  <c r="J37" i="3" s="1"/>
  <c r="H36" i="3"/>
  <c r="J36" i="3" s="1"/>
  <c r="BS7" i="1" s="1"/>
  <c r="BY7" i="1" s="1"/>
  <c r="CJ7" i="1" s="1" a="1"/>
  <c r="CJ7" i="1" s="1"/>
  <c r="CK7" i="1" s="1"/>
  <c r="BQ5" i="1"/>
  <c r="CA5" i="1" s="1"/>
  <c r="AA7" i="10" l="1"/>
  <c r="BA7" i="10"/>
  <c r="AA10" i="10"/>
  <c r="AE10" i="10" s="1"/>
  <c r="AA6" i="10"/>
  <c r="AE6" i="10" s="1"/>
  <c r="AA8" i="10"/>
  <c r="AE8" i="10" s="1"/>
  <c r="BA10" i="10"/>
  <c r="BA6" i="10"/>
  <c r="BA8" i="10"/>
  <c r="AS10" i="1"/>
  <c r="AS8" i="1"/>
  <c r="AS9" i="1"/>
  <c r="BU5" i="1"/>
  <c r="BY5" i="1" s="1"/>
  <c r="AY7" i="10"/>
  <c r="Y9" i="10"/>
  <c r="AE9" i="10" s="1"/>
  <c r="AY6" i="10"/>
  <c r="AY8" i="10"/>
  <c r="BE8" i="10" s="1"/>
  <c r="BE5" i="10"/>
  <c r="AY10" i="10"/>
  <c r="AQ5" i="1"/>
  <c r="AY5" i="1" s="1"/>
  <c r="AQ8" i="1"/>
  <c r="BS9" i="1"/>
  <c r="BY9" i="1" s="1"/>
  <c r="CJ9" i="1" s="1" a="1"/>
  <c r="CJ9" i="1" s="1"/>
  <c r="CK9" i="1" s="1"/>
  <c r="AQ6" i="1"/>
  <c r="AY6" i="1" s="1"/>
  <c r="BS10" i="1"/>
  <c r="BY10" i="1" s="1"/>
  <c r="CJ10" i="1" s="1" a="1"/>
  <c r="CJ10" i="1" s="1"/>
  <c r="CK10" i="1" s="1"/>
  <c r="BS6" i="1"/>
  <c r="BY6" i="1" s="1"/>
  <c r="CJ6" i="1" s="1" a="1"/>
  <c r="CJ6" i="1" s="1"/>
  <c r="CK6" i="1" s="1"/>
  <c r="AQ9" i="1"/>
  <c r="AQ10" i="1"/>
  <c r="BE6" i="10" l="1"/>
  <c r="AY10" i="1"/>
  <c r="BE10" i="10"/>
  <c r="AE7" i="10"/>
  <c r="BE7" i="10"/>
  <c r="BO10" i="10"/>
  <c r="BQ10" i="10" s="1" a="1"/>
  <c r="BQ10" i="10" s="1"/>
  <c r="AY8" i="1"/>
  <c r="AY9" i="1"/>
  <c r="CJ5" i="1" a="1"/>
  <c r="CJ5" i="1" s="1"/>
  <c r="CK5" i="1" s="1"/>
  <c r="BO8" i="10"/>
  <c r="BQ8" i="10" s="1" a="1"/>
  <c r="BQ8" i="10" s="1"/>
  <c r="BO9" i="10"/>
  <c r="BQ9" i="10" s="1" a="1"/>
  <c r="BQ9" i="10" s="1"/>
  <c r="BO7" i="10" l="1"/>
  <c r="BQ7" i="10" s="1" a="1"/>
  <c r="BQ7" i="10" s="1"/>
  <c r="BO6" i="10"/>
  <c r="BQ6" i="10" s="1" a="1"/>
  <c r="BQ6" i="10" s="1"/>
  <c r="AO1" i="10" a="1"/>
  <c r="AO1" i="10" s="1"/>
  <c r="BO5" i="10"/>
  <c r="BQ5" i="10" s="1" a="1"/>
  <c r="BQ5"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Fournier, Michel (BEIE)</author>
    <author>Bouchard, Maxwell (TEQ)</author>
    <author>Chabot, Alexandre (SITE)</author>
  </authors>
  <commentList>
    <comment ref="R2" authorId="0" shapeId="0" xr:uid="{00000000-0006-0000-0000-000001000000}">
      <text>
        <r>
          <rPr>
            <sz val="9"/>
            <color indexed="81"/>
            <rFont val="Tahoma"/>
            <family val="2"/>
          </rPr>
          <t xml:space="preserve">-La nature de l'information à fournir correspond  à celle qui a été utilisée pour aller en appel d'offres.
-Le nouveau bâtiment concerné par l'information à fournir est celui dont la mise en service s'est conclue depuis le 1er janvier 2016.
</t>
        </r>
      </text>
    </comment>
    <comment ref="BI2" authorId="0" shapeId="0" xr:uid="{00000000-0006-0000-0000-000002000000}">
      <text>
        <r>
          <rPr>
            <sz val="9"/>
            <color indexed="81"/>
            <rFont val="Tahoma"/>
            <family val="2"/>
          </rPr>
          <t xml:space="preserve">-La nature de l'information à fournir correspond  à celle apparaissant sur les factures d'énergie.
-La période couverte par l'information à fournir s'étend sur une année complète d'exploitation du nouveau bâtiment. Il peut s'agir de la première, de la deuxième ou de la troisième année, suivant la mise en service du bâtiment.
</t>
        </r>
      </text>
    </comment>
    <comment ref="AH3" authorId="0" shapeId="0" xr:uid="{00000000-0006-0000-0000-000003000000}">
      <text>
        <r>
          <rPr>
            <sz val="9"/>
            <color indexed="81"/>
            <rFont val="Tahoma"/>
            <family val="2"/>
          </rPr>
          <t>Excluant, s'il y a lieu, les BEC reliés aux procédés (buanderie, cuisson des aliments, lavage mécanisé de la vaiselle, stérilisation, incinération de déchets biomédicaux ou autres déchets, etc.</t>
        </r>
      </text>
    </comment>
    <comment ref="BI3" authorId="0" shapeId="0" xr:uid="{00000000-0006-0000-0000-000004000000}">
      <text>
        <r>
          <rPr>
            <sz val="9"/>
            <color indexed="81"/>
            <rFont val="Tahoma"/>
            <family val="2"/>
          </rPr>
          <t>Excluant, s'il y a lieu,  la consommation d'énergie reliées aux procédés (buanderie, cuisson des aliments, lavage mécanisé de la vaiselle, stérilisation, incinération de déchets biomédicaux ou autres déchets, etc.</t>
        </r>
      </text>
    </comment>
    <comment ref="D4" authorId="0" shapeId="0" xr:uid="{00000000-0006-0000-0000-000005000000}">
      <text>
        <r>
          <rPr>
            <sz val="9"/>
            <color indexed="81"/>
            <rFont val="Tahoma"/>
            <family val="2"/>
          </rPr>
          <t xml:space="preserve">numéro spécifique à l'organisation dans le système comptable utilisé, exemples: code SAGIR, code à 8 chiffres pour les établissements de Santé et de Services sociaux, etc
</t>
        </r>
      </text>
    </comment>
    <comment ref="M4" authorId="1" shapeId="0" xr:uid="{00000000-0006-0000-0000-000006000000}">
      <text>
        <r>
          <rPr>
            <sz val="9"/>
            <color indexed="81"/>
            <rFont val="Tahoma"/>
            <family val="2"/>
          </rPr>
          <t>Choisir la vocation qui se rapproche le plus de celle du bâtiment.
À défaut de correspondre, choisir "Autre vocation" et spécifier celle-ci dans les commentaires.</t>
        </r>
      </text>
    </comment>
    <comment ref="T4" authorId="2" shapeId="0" xr:uid="{A4EC2DDA-1834-4489-9E96-261BDF2B7D1F}">
      <text>
        <r>
          <rPr>
            <b/>
            <sz val="9"/>
            <color indexed="81"/>
            <rFont val="Tahoma"/>
            <family val="2"/>
          </rPr>
          <t>Chabot, Alexandre (SITE):</t>
        </r>
        <r>
          <rPr>
            <sz val="9"/>
            <color indexed="81"/>
            <rFont val="Tahoma"/>
            <family val="2"/>
          </rPr>
          <t xml:space="preserve">
ASHRAE 90.1, 2010L Annexe G
CNEB 2011: qui respecte les conditions de LEED v4, et les voies de conformité alternative canadiennes.
CNEB 2015: réfère au chapitre I.1 – Efficacité énergétique des bâtiments du Code de construction du Québec</t>
        </r>
      </text>
    </comment>
    <comment ref="AA4" authorId="2" shapeId="0" xr:uid="{7FA125FE-759F-4EE0-AD1C-0BEDBD90626B}">
      <text>
        <r>
          <rPr>
            <b/>
            <sz val="9"/>
            <color indexed="81"/>
            <rFont val="Tahoma"/>
            <family val="2"/>
          </rPr>
          <t>Chabot, Alexandre (SITE):</t>
        </r>
        <r>
          <rPr>
            <sz val="9"/>
            <color indexed="81"/>
            <rFont val="Tahoma"/>
            <family val="2"/>
          </rPr>
          <t xml:space="preserve">
L'écart minimal de 20% se trouve dans les documents normatifs suivants:
 - CNEB 2011 (respectant les conditions de LEED v4, VCA canadiennes)
 - ASHRAE 90.1, 2010 (annexe G)</t>
        </r>
      </text>
    </comment>
    <comment ref="CJ4" authorId="0" shapeId="0" xr:uid="{00000000-0006-0000-0000-000008000000}">
      <text>
        <r>
          <rPr>
            <b/>
            <sz val="9"/>
            <color indexed="81"/>
            <rFont val="Tahoma"/>
            <family val="2"/>
          </rPr>
          <t>Fournier, Michel (BEIE):</t>
        </r>
        <r>
          <rPr>
            <sz val="9"/>
            <color indexed="81"/>
            <rFont val="Tahoma"/>
            <family val="2"/>
          </rPr>
          <t xml:space="preserve">
01 09 2016: additionner, au besoin, les émissions de GES reliées aux procédés (buanderie, cuisson des aliments, lavage mécanisé de la vaiselle, stérilisation, incinération de déchets biomédicaux ou autres déchets, etc.</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Fournier, Michel (BEIE)</author>
    <author>Bouchard, Maxwell (TEQ)</author>
    <author>Chabot, Alexandre (SITE)</author>
  </authors>
  <commentList>
    <comment ref="P2" authorId="0" shapeId="0" xr:uid="{0DB89BC7-8EA4-441E-873F-957551289051}">
      <text>
        <r>
          <rPr>
            <sz val="9"/>
            <color indexed="81"/>
            <rFont val="Tahoma"/>
            <family val="2"/>
          </rPr>
          <t xml:space="preserve">-La nature de l'information à fournir correspond  à celle apparaissant sur les factures d'énergie.
-La période couverte par l'information à fournir s'étend sur une année complète d'exploitation du  bâtiment.
</t>
        </r>
      </text>
    </comment>
    <comment ref="AP2" authorId="0" shapeId="0" xr:uid="{D9875179-A394-46AA-A063-715EB66CE030}">
      <text>
        <r>
          <rPr>
            <sz val="9"/>
            <color indexed="81"/>
            <rFont val="Tahoma"/>
            <family val="2"/>
          </rPr>
          <t xml:space="preserve">-La nature de l'information à fournir correspond  à celle apparaissant sur les factures d'énergie.
-La période couverte par l'information à fournir s'étend sur une année complète d'exploitation du  bâtiment. Il peut s'agir de la première, de la deuxième ou de la troisième année, suivant la mise en service du bâtiment une fois son chauffage principal converti à l'énergie renouvelable.
</t>
        </r>
      </text>
    </comment>
    <comment ref="P3" authorId="0" shapeId="0" xr:uid="{66243E2F-105F-4501-B43D-BE635C8D4547}">
      <text>
        <r>
          <rPr>
            <sz val="9"/>
            <color indexed="81"/>
            <rFont val="Tahoma"/>
            <family val="2"/>
          </rPr>
          <t>Excluant, s'il y a lieu, la CTA  reliée aux procédés (buanderie, cuisson des aliments, lavage mécanisé de la vaiselle, stérilisation, incinération de déchets biomédicaux ou autres déchets, etc).</t>
        </r>
      </text>
    </comment>
    <comment ref="AP3" authorId="0" shapeId="0" xr:uid="{FBBFE6DD-BE87-433A-AFB2-C6391E1ADCB7}">
      <text>
        <r>
          <rPr>
            <sz val="9"/>
            <color indexed="81"/>
            <rFont val="Tahoma"/>
            <family val="2"/>
          </rPr>
          <t>Excluant, s'il y a lieu,  la consommation d'énergie reliées aux procédés (buanderie, cuisson des aliments, lavage mécanisé de la vaiselle, stérilisation, incinération de déchets biomédicaux ou autres déchets, etc).</t>
        </r>
      </text>
    </comment>
    <comment ref="D4" authorId="0" shapeId="0" xr:uid="{96A43EBA-2224-4795-8F2A-A1B4B1D88BBD}">
      <text>
        <r>
          <rPr>
            <sz val="9"/>
            <color indexed="81"/>
            <rFont val="Tahoma"/>
            <family val="2"/>
          </rPr>
          <t xml:space="preserve">numéro spécifique à l'organisation dans le système comptable utilisé, exemples: code SAGIR, code à 8 chiffres pour les établissements de Santé et de Services sociaux, etc
</t>
        </r>
      </text>
    </comment>
    <comment ref="L4" authorId="1" shapeId="0" xr:uid="{CB2A0AB0-DB28-4D27-975B-13EED2EB2F81}">
      <text>
        <r>
          <rPr>
            <sz val="9"/>
            <color indexed="81"/>
            <rFont val="Tahoma"/>
            <family val="2"/>
          </rPr>
          <t xml:space="preserve">Choisir la vocation qui se rapproche le plus de celle du bâtiment.
À défaut de correspondre, choisir "Autre vocation" et spécifier celle-ci dans les commentaires.
</t>
        </r>
      </text>
    </comment>
    <comment ref="AI4" authorId="2" shapeId="0" xr:uid="{3529FAB6-D41D-4680-9FC9-1D0A9AAC1B12}">
      <text>
        <r>
          <rPr>
            <b/>
            <sz val="9"/>
            <color indexed="81"/>
            <rFont val="Tahoma"/>
            <family val="2"/>
          </rPr>
          <t xml:space="preserve">Chabot, Alexandre 
</t>
        </r>
        <r>
          <rPr>
            <sz val="9"/>
            <color indexed="81"/>
            <rFont val="Tahoma"/>
            <family val="2"/>
          </rPr>
          <t>Si avant 31 mars 2022 = %CTA mazout
Si après 31 mars 2022 = %CTA combustibles fossiles.</t>
        </r>
      </text>
    </comment>
    <comment ref="BI4" authorId="2" shapeId="0" xr:uid="{B2F66D88-ED49-4D4C-825A-8AB33BD63C39}">
      <text>
        <r>
          <rPr>
            <b/>
            <sz val="9"/>
            <color indexed="81"/>
            <rFont val="Tahoma"/>
            <family val="2"/>
          </rPr>
          <t xml:space="preserve">Chabot, Alexandre 
</t>
        </r>
        <r>
          <rPr>
            <sz val="9"/>
            <color indexed="81"/>
            <rFont val="Tahoma"/>
            <family val="2"/>
          </rPr>
          <t>Si avant 31 mars 2022 = %CTA mazout
Si après 31 mars 2022 = %CTA combustibles fossiles.</t>
        </r>
      </text>
    </comment>
    <comment ref="BO4" authorId="0" shapeId="0" xr:uid="{F06705F6-0008-4765-8507-1C1291F105CC}">
      <text>
        <r>
          <rPr>
            <sz val="9"/>
            <color indexed="81"/>
            <rFont val="Tahoma"/>
            <family val="2"/>
          </rPr>
          <t>correspond aux GES représentatifs identifiés avant la conversion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jadya1</author>
  </authors>
  <commentList>
    <comment ref="G42" authorId="0" shapeId="0" xr:uid="{00000000-0006-0000-0700-000001000000}">
      <text>
        <r>
          <rPr>
            <b/>
            <sz val="8"/>
            <color indexed="81"/>
            <rFont val="Tahoma"/>
            <family val="2"/>
          </rPr>
          <t>BEIE:
dû a la production de la vapeur par le biais de gaz naturel</t>
        </r>
        <r>
          <rPr>
            <sz val="8"/>
            <color indexed="81"/>
            <rFont val="Tahoma"/>
            <family val="2"/>
          </rPr>
          <t xml:space="preserve">
</t>
        </r>
      </text>
    </comment>
    <comment ref="H42" authorId="0" shapeId="0" xr:uid="{00000000-0006-0000-0700-000002000000}">
      <text>
        <r>
          <rPr>
            <b/>
            <sz val="8"/>
            <color indexed="81"/>
            <rFont val="Tahoma"/>
            <family val="2"/>
          </rPr>
          <t>BEIE:
dû a la production de la vapeur par le biais de gaz naturel</t>
        </r>
        <r>
          <rPr>
            <sz val="8"/>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Chabot, Alexandre (SITE)</author>
  </authors>
  <commentList>
    <comment ref="C10" authorId="0" shapeId="0" xr:uid="{FAC72716-7182-4A45-9A1C-C8B1A0E2B7B5}">
      <text>
        <r>
          <rPr>
            <b/>
            <sz val="9"/>
            <color indexed="81"/>
            <rFont val="Tahoma"/>
            <family val="2"/>
          </rPr>
          <t>Chabot, Alexandre (SITE):</t>
        </r>
        <r>
          <rPr>
            <sz val="9"/>
            <color indexed="81"/>
            <rFont val="Tahoma"/>
            <family val="2"/>
          </rPr>
          <t xml:space="preserve">
Le facteur d'émisison de la vapeur est à utiliser pour le calcul des émissions de GES, exception faite lorsque l'institution est en mesure de mesurer l'énergie à la source ayant servie à la production de cette vapeur. Auquel cas, cette méthode est à privilégier.</t>
        </r>
      </text>
    </comment>
    <comment ref="C13" authorId="0" shapeId="0" xr:uid="{F1B9F69D-9E09-4431-AF9B-717D2262037C}">
      <text>
        <r>
          <rPr>
            <b/>
            <sz val="9"/>
            <color indexed="81"/>
            <rFont val="Tahoma"/>
            <family val="2"/>
          </rPr>
          <t>Chabot, Alexandre (SITE):</t>
        </r>
        <r>
          <rPr>
            <sz val="9"/>
            <color indexed="81"/>
            <rFont val="Tahoma"/>
            <family val="2"/>
          </rPr>
          <t xml:space="preserve">
Le facteur d'émisison de l'eau refroidie est à utiliser pour le calcul des émissions de GES, exception faite lorsque l'institution est en mesure de mesurer l'énergie à la source ayant servie à la production de cette eau refroidie. Auquel cas, cette méthode est à privilégier.</t>
        </r>
      </text>
    </comment>
    <comment ref="C14" authorId="0" shapeId="0" xr:uid="{940CDC91-C193-46FE-8863-D97CD46D0408}">
      <text>
        <r>
          <rPr>
            <b/>
            <sz val="9"/>
            <color indexed="81"/>
            <rFont val="Tahoma"/>
            <family val="2"/>
          </rPr>
          <t>Chabot, Alexandre (SITE):</t>
        </r>
        <r>
          <rPr>
            <sz val="9"/>
            <color indexed="81"/>
            <rFont val="Tahoma"/>
            <family val="2"/>
          </rPr>
          <t xml:space="preserve">
Le facteur d'émisison de l'eau chaude est à utiliser pour le calcul des émissions de GES, exception faite lorsque l'institution est en mesure de mesurer l'énergie à la source ayant servie à la production de cette eau chaude. Auquel cas, cette méthode est à privilégier.</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<sst xmlns="http://schemas.openxmlformats.org/spreadsheetml/2006/main" count="379" uniqueCount="244">
  <si>
    <t>En planification</t>
  </si>
  <si>
    <t>En conception</t>
  </si>
  <si>
    <t>En construction</t>
  </si>
  <si>
    <t>En opération (moins de 1 an)</t>
  </si>
  <si>
    <t>En opération (1 an et plus)</t>
  </si>
  <si>
    <t>CNEB 2011</t>
  </si>
  <si>
    <t>ASHRAE 90.1, 2010</t>
  </si>
  <si>
    <t>CMNEB 1997</t>
  </si>
  <si>
    <t>Autre/Inconnu</t>
  </si>
  <si>
    <t>Conversion à faire</t>
  </si>
  <si>
    <t>Conversion en cours</t>
  </si>
  <si>
    <t>Conversion complétée</t>
  </si>
  <si>
    <t>Projet inactif/abandonné</t>
  </si>
  <si>
    <t>Nouveaux bâtiments</t>
  </si>
  <si>
    <t>Informations sur le projet</t>
  </si>
  <si>
    <t>Avant la réalisation des travaux du nouveau bâtiment</t>
  </si>
  <si>
    <t>Pendant l'exploitation</t>
  </si>
  <si>
    <r>
      <t>Veuillez lister tous les nouveaux bâtiments mis en service depuis le 1</t>
    </r>
    <r>
      <rPr>
        <vertAlign val="superscript"/>
        <sz val="11"/>
        <color rgb="FF0070C0"/>
        <rFont val="Calibri"/>
        <family val="2"/>
        <scheme val="minor"/>
      </rPr>
      <t>er</t>
    </r>
    <r>
      <rPr>
        <sz val="11"/>
        <color rgb="FF0070C0"/>
        <rFont val="Calibri"/>
        <family val="2"/>
        <scheme val="minor"/>
      </rPr>
      <t xml:space="preserve"> janvier 2016, en incluant toute </t>
    </r>
    <r>
      <rPr>
        <b/>
        <sz val="11"/>
        <color rgb="FF0070C0"/>
        <rFont val="Calibri"/>
        <family val="2"/>
        <scheme val="minor"/>
      </rPr>
      <t>construction neuve</t>
    </r>
    <r>
      <rPr>
        <sz val="11"/>
        <color rgb="FF0070C0"/>
        <rFont val="Calibri"/>
        <family val="2"/>
        <scheme val="minor"/>
      </rPr>
      <t xml:space="preserve">, toute partie agrandie d'un bâtiment dont la superficie est </t>
    </r>
    <r>
      <rPr>
        <b/>
        <sz val="11"/>
        <color rgb="FF0070C0"/>
        <rFont val="Calibri"/>
        <family val="2"/>
        <scheme val="minor"/>
      </rPr>
      <t>supérieure à 600 m</t>
    </r>
    <r>
      <rPr>
        <b/>
        <vertAlign val="superscript"/>
        <sz val="11"/>
        <color rgb="FF0070C0"/>
        <rFont val="Calibri"/>
        <family val="2"/>
        <scheme val="minor"/>
      </rPr>
      <t>2</t>
    </r>
    <r>
      <rPr>
        <sz val="11"/>
        <color rgb="FF0070C0"/>
        <rFont val="Calibri"/>
        <family val="2"/>
        <scheme val="minor"/>
      </rPr>
      <t xml:space="preserve">, et tout bâtiment visé par une </t>
    </r>
    <r>
      <rPr>
        <b/>
        <sz val="11"/>
        <color rgb="FF0070C0"/>
        <rFont val="Calibri"/>
        <family val="2"/>
        <scheme val="minor"/>
      </rPr>
      <t>rénovation majeure.</t>
    </r>
  </si>
  <si>
    <r>
      <rPr>
        <b/>
        <sz val="14"/>
        <color theme="1"/>
        <rFont val="Calibri"/>
        <family val="2"/>
        <scheme val="minor"/>
      </rPr>
      <t>Besoins</t>
    </r>
    <r>
      <rPr>
        <sz val="14"/>
        <color theme="1"/>
        <rFont val="Calibri"/>
        <family val="2"/>
        <scheme val="minor"/>
      </rPr>
      <t xml:space="preserve"> énergétiques annuels de chauffage (BEC)
</t>
    </r>
  </si>
  <si>
    <t>Validation des critères</t>
  </si>
  <si>
    <r>
      <t>GES (tonnes de CO</t>
    </r>
    <r>
      <rPr>
        <vertAlign val="subscript"/>
        <sz val="14"/>
        <color theme="1"/>
        <rFont val="Calibri"/>
        <family val="2"/>
        <scheme val="minor"/>
      </rPr>
      <t>2</t>
    </r>
    <r>
      <rPr>
        <sz val="14"/>
        <color theme="1"/>
        <rFont val="Calibri"/>
        <family val="2"/>
        <scheme val="minor"/>
      </rPr>
      <t xml:space="preserve">éq.)
</t>
    </r>
    <r>
      <rPr>
        <sz val="10"/>
        <color rgb="FF0070C0"/>
        <rFont val="Calibri"/>
        <family val="2"/>
        <scheme val="minor"/>
      </rPr>
      <t>Si la vocation du projet est désignée « Autre vocation », insérez la valeur du bâtiment de référence avec une justification en commentaire (si disponible).</t>
    </r>
  </si>
  <si>
    <r>
      <rPr>
        <b/>
        <sz val="14"/>
        <color theme="1"/>
        <rFont val="Calibri"/>
        <family val="2"/>
        <scheme val="minor"/>
      </rPr>
      <t>Consommation</t>
    </r>
    <r>
      <rPr>
        <sz val="14"/>
        <color theme="1"/>
        <rFont val="Calibri"/>
        <family val="2"/>
        <scheme val="minor"/>
      </rPr>
      <t xml:space="preserve"> totales annuelles d'énergie  (CTA)</t>
    </r>
  </si>
  <si>
    <t>GES (tonne de CO2éq.)</t>
  </si>
  <si>
    <r>
      <t xml:space="preserve">Secteur
</t>
    </r>
    <r>
      <rPr>
        <sz val="8"/>
        <color theme="1"/>
        <rFont val="Calibri"/>
        <family val="2"/>
        <scheme val="minor"/>
      </rPr>
      <t>(utiliser liste déroulante)</t>
    </r>
  </si>
  <si>
    <r>
      <t xml:space="preserve">Année
</t>
    </r>
    <r>
      <rPr>
        <sz val="8"/>
        <color theme="1"/>
        <rFont val="Calibri"/>
        <family val="2"/>
        <scheme val="minor"/>
      </rPr>
      <t>(utiliser liste déroulante)</t>
    </r>
  </si>
  <si>
    <t>Nom de l'organisation propriétaire</t>
  </si>
  <si>
    <t>Numéro de l'organisation  propriétaire</t>
  </si>
  <si>
    <t>Nom du bâtiment, de l'installation ou de l'immeuble</t>
  </si>
  <si>
    <r>
      <t xml:space="preserve">Type de bâtiment, d'installation ou d'immeuble
</t>
    </r>
    <r>
      <rPr>
        <sz val="8"/>
        <color theme="1"/>
        <rFont val="Calibri"/>
        <family val="2"/>
        <scheme val="minor"/>
      </rPr>
      <t>(utiliser liste déroulante)</t>
    </r>
  </si>
  <si>
    <t>Adresse</t>
  </si>
  <si>
    <t>Municipalité</t>
  </si>
  <si>
    <t>No de région administrative</t>
  </si>
  <si>
    <r>
      <t xml:space="preserve">Statut du projet
</t>
    </r>
    <r>
      <rPr>
        <sz val="9"/>
        <color theme="1"/>
        <rFont val="Calibri"/>
        <family val="2"/>
        <scheme val="minor"/>
      </rPr>
      <t>(utiliser liste déroulante)</t>
    </r>
  </si>
  <si>
    <t>Date prévue ou réelle de la mise en chantier (AAAA-MM-JJ)</t>
  </si>
  <si>
    <r>
      <t xml:space="preserve">Vocation principale du  projet
</t>
    </r>
    <r>
      <rPr>
        <sz val="8"/>
        <color theme="1"/>
        <rFont val="Calibri"/>
        <family val="2"/>
        <scheme val="minor"/>
      </rPr>
      <t>(utiliser liste déroulante)</t>
    </r>
  </si>
  <si>
    <r>
      <t xml:space="preserve">Type de projet
</t>
    </r>
    <r>
      <rPr>
        <sz val="8"/>
        <color theme="1"/>
        <rFont val="Calibri"/>
        <family val="2"/>
        <scheme val="minor"/>
      </rPr>
      <t>(utiliser liste déroulante)</t>
    </r>
  </si>
  <si>
    <t>Nombre d'étages</t>
  </si>
  <si>
    <t>Superficie du projet (m²)</t>
  </si>
  <si>
    <t>Nom du logiciel de modélisation utilisé</t>
  </si>
  <si>
    <r>
      <t>Unité d'énergie</t>
    </r>
    <r>
      <rPr>
        <sz val="11"/>
        <color theme="1"/>
        <rFont val="Calibri"/>
        <family val="2"/>
        <scheme val="minor"/>
      </rPr>
      <t xml:space="preserve">
</t>
    </r>
    <r>
      <rPr>
        <sz val="8"/>
        <color theme="1"/>
        <rFont val="Calibri"/>
        <family val="2"/>
        <scheme val="minor"/>
      </rPr>
      <t>(utiliser liste déroulante)</t>
    </r>
  </si>
  <si>
    <r>
      <t xml:space="preserve">Consommation du bâtiment de </t>
    </r>
    <r>
      <rPr>
        <b/>
        <u/>
        <sz val="11"/>
        <color theme="1"/>
        <rFont val="Calibri"/>
        <family val="2"/>
        <scheme val="minor"/>
      </rPr>
      <t>référence</t>
    </r>
  </si>
  <si>
    <r>
      <t xml:space="preserve">Coûts énergétiques du bâtiment de </t>
    </r>
    <r>
      <rPr>
        <b/>
        <u/>
        <sz val="11"/>
        <color theme="1"/>
        <rFont val="Calibri"/>
        <family val="2"/>
        <scheme val="minor"/>
      </rPr>
      <t>référence</t>
    </r>
  </si>
  <si>
    <r>
      <t xml:space="preserve">Consommation du bâtiment </t>
    </r>
    <r>
      <rPr>
        <b/>
        <u/>
        <sz val="11"/>
        <color theme="1"/>
        <rFont val="Calibri"/>
        <family val="2"/>
        <scheme val="minor"/>
      </rPr>
      <t>proposé</t>
    </r>
  </si>
  <si>
    <r>
      <t xml:space="preserve">Coûts énergétiques du bâtiment </t>
    </r>
    <r>
      <rPr>
        <b/>
        <u/>
        <sz val="11"/>
        <color theme="1"/>
        <rFont val="Calibri"/>
        <family val="2"/>
        <scheme val="minor"/>
      </rPr>
      <t>proposé</t>
    </r>
  </si>
  <si>
    <t>Écart de la performance énergétique</t>
  </si>
  <si>
    <r>
      <t xml:space="preserve">Écart min. à respecter
</t>
    </r>
    <r>
      <rPr>
        <sz val="8"/>
        <color theme="1"/>
        <rFont val="Calibri"/>
        <family val="2"/>
        <scheme val="minor"/>
      </rPr>
      <t>(selon le document normatif utilisé)</t>
    </r>
  </si>
  <si>
    <t>Respect de l'écart min. de performance</t>
  </si>
  <si>
    <t>Écart des coûts énergétiques</t>
  </si>
  <si>
    <t>Écart min. à respecter</t>
  </si>
  <si>
    <t>Respect de l'écart min. des coûts énergétiques</t>
  </si>
  <si>
    <r>
      <t xml:space="preserve">Consomation unitaire prévue
</t>
    </r>
    <r>
      <rPr>
        <sz val="8"/>
        <color theme="1"/>
        <rFont val="Calibri"/>
        <family val="2"/>
        <scheme val="minor"/>
      </rPr>
      <t>(bât. proposé)</t>
    </r>
  </si>
  <si>
    <t>Unité d'énergie</t>
  </si>
  <si>
    <t>Électricité</t>
  </si>
  <si>
    <t>Solaire</t>
  </si>
  <si>
    <t>Éolien</t>
  </si>
  <si>
    <t>Autre énergie renouvelable</t>
  </si>
  <si>
    <t>Préciser type autre</t>
  </si>
  <si>
    <t>Quantité totale d'énergie renouvelable</t>
  </si>
  <si>
    <t>Gaz naturel</t>
  </si>
  <si>
    <t xml:space="preserve">Émissions de GES (tCO2éq.) - Gaz naturel
</t>
  </si>
  <si>
    <t>Mazout léger</t>
  </si>
  <si>
    <t>Émissions de GES (tCO2éq.) - 
Mazout léger</t>
  </si>
  <si>
    <t>Propane</t>
  </si>
  <si>
    <t>Émissions de GES (tCO2éq.) - 
Propane</t>
  </si>
  <si>
    <t>Autre</t>
  </si>
  <si>
    <t>Quantité totale d'énergie combustible</t>
  </si>
  <si>
    <t>Quantité totale des émissions de GES (tCO2éq.)</t>
  </si>
  <si>
    <t>Proportion des combustibles fossiles</t>
  </si>
  <si>
    <t>Pourcentage maximal à respecter</t>
  </si>
  <si>
    <t>Respect du pourcentage maximal</t>
  </si>
  <si>
    <t>Commentaires</t>
  </si>
  <si>
    <t>Bâtiment de référence</t>
  </si>
  <si>
    <t>Bâtiment proposé</t>
  </si>
  <si>
    <t>GES évités</t>
  </si>
  <si>
    <r>
      <t xml:space="preserve">En cas d'agrandissement : bilan d'exploitation relatif à l'agrandissement ou le bâtiment au complet?
</t>
    </r>
    <r>
      <rPr>
        <sz val="9"/>
        <color theme="1"/>
        <rFont val="Calibri"/>
        <family val="2"/>
        <scheme val="minor"/>
      </rPr>
      <t>(utiliser liste déroulante)</t>
    </r>
  </si>
  <si>
    <r>
      <t xml:space="preserve">Unité d'énergie
</t>
    </r>
    <r>
      <rPr>
        <sz val="9"/>
        <color theme="1"/>
        <rFont val="Calibri"/>
        <family val="2"/>
        <scheme val="minor"/>
      </rPr>
      <t>(utiliser liste déroulante)</t>
    </r>
  </si>
  <si>
    <t>Préciser type Autre</t>
  </si>
  <si>
    <t>Émissions de GES (tCO2eq)
Gaz naturel</t>
  </si>
  <si>
    <t>Émissions de GES (tCO2eq)
Mazout léger</t>
  </si>
  <si>
    <t>Émissions de GES (tCO2eq)
Propane</t>
  </si>
  <si>
    <t>Total émissions de GES (tCO2éq.)</t>
  </si>
  <si>
    <r>
      <t xml:space="preserve">Quantité totale d'énergie
</t>
    </r>
    <r>
      <rPr>
        <sz val="9"/>
        <color theme="1"/>
        <rFont val="Calibri"/>
        <family val="2"/>
        <scheme val="minor"/>
      </rPr>
      <t>(énergie renouvelable + combustible)</t>
    </r>
  </si>
  <si>
    <t>Énergie (bât. proposé)</t>
  </si>
  <si>
    <t>Consommation unitaire</t>
  </si>
  <si>
    <t>Proportion de combustible</t>
  </si>
  <si>
    <t xml:space="preserve">Pourcentage maximal à respecter
</t>
  </si>
  <si>
    <t>Bâtiment réel</t>
  </si>
  <si>
    <t>Centre hospitalier</t>
  </si>
  <si>
    <t>Agrandissement</t>
  </si>
  <si>
    <t>GJ</t>
  </si>
  <si>
    <t>École primaire</t>
  </si>
  <si>
    <t>CNEB 2015</t>
  </si>
  <si>
    <t>Université</t>
  </si>
  <si>
    <t>Construction neuve</t>
  </si>
  <si>
    <t>kWh éq.</t>
  </si>
  <si>
    <t>Autre vocation</t>
  </si>
  <si>
    <t>Bâtiment complet</t>
  </si>
  <si>
    <t>Bureau</t>
  </si>
  <si>
    <t>Agrandissement et rénovation majeure</t>
  </si>
  <si>
    <t>Bâtiments existants</t>
  </si>
  <si>
    <t>Informations du projet</t>
  </si>
  <si>
    <t>Avant le projet de conversion (référence)</t>
  </si>
  <si>
    <t>Pendant l'exploitation (après la conversion)</t>
  </si>
  <si>
    <t>Consommations totales annuelles d'énergie</t>
  </si>
  <si>
    <r>
      <t>GES (tonne de CO</t>
    </r>
    <r>
      <rPr>
        <vertAlign val="subscript"/>
        <sz val="14"/>
        <color theme="1"/>
        <rFont val="Calibri"/>
        <family val="2"/>
        <scheme val="minor"/>
      </rPr>
      <t>2</t>
    </r>
    <r>
      <rPr>
        <sz val="14"/>
        <color theme="1"/>
        <rFont val="Calibri"/>
        <family val="2"/>
        <scheme val="minor"/>
      </rPr>
      <t>éq.)</t>
    </r>
  </si>
  <si>
    <r>
      <t xml:space="preserve">Statut du projet
</t>
    </r>
    <r>
      <rPr>
        <sz val="8"/>
        <color theme="1"/>
        <rFont val="Calibri"/>
        <family val="2"/>
        <scheme val="minor"/>
      </rPr>
      <t>(utiliser liste déroulante)</t>
    </r>
  </si>
  <si>
    <t xml:space="preserve">Électricité </t>
  </si>
  <si>
    <t xml:space="preserve">Préciser type autre </t>
  </si>
  <si>
    <t>Total Quantité d'énergie renouvelable</t>
  </si>
  <si>
    <t>Émissions de GES (tCO2éq.) - 
Gaz naturel</t>
  </si>
  <si>
    <t xml:space="preserve">Respect du pourcentage maximal </t>
  </si>
  <si>
    <r>
      <t>GES (tCO</t>
    </r>
    <r>
      <rPr>
        <vertAlign val="subscript"/>
        <sz val="11"/>
        <color theme="1"/>
        <rFont val="Calibri"/>
        <family val="2"/>
        <scheme val="minor"/>
      </rPr>
      <t>2</t>
    </r>
    <r>
      <rPr>
        <sz val="11"/>
        <color theme="1"/>
        <rFont val="Calibri"/>
        <family val="2"/>
        <scheme val="minor"/>
      </rPr>
      <t>éq.)</t>
    </r>
  </si>
  <si>
    <t>Avant</t>
  </si>
  <si>
    <t>Après</t>
  </si>
  <si>
    <t>GES réduits</t>
  </si>
  <si>
    <t>2016-2017</t>
  </si>
  <si>
    <t>Cégep</t>
  </si>
  <si>
    <t>2017-2018</t>
  </si>
  <si>
    <t>2019-2020</t>
  </si>
  <si>
    <t>2021-2022</t>
  </si>
  <si>
    <t>École secondaire</t>
  </si>
  <si>
    <t>2022-2023</t>
  </si>
  <si>
    <t>CHSLD</t>
  </si>
  <si>
    <t>% CTA mazout</t>
  </si>
  <si>
    <t>Listes déroulantes</t>
  </si>
  <si>
    <t>Critères</t>
  </si>
  <si>
    <t>Nouveau bâtiment</t>
  </si>
  <si>
    <t>Bâtiment existant</t>
  </si>
  <si>
    <t>Type de bâtiment</t>
  </si>
  <si>
    <t>Année</t>
  </si>
  <si>
    <t>Vocation principale</t>
  </si>
  <si>
    <t>Avant les travaux</t>
  </si>
  <si>
    <t>Après les travaux</t>
  </si>
  <si>
    <t>Avant-conversion</t>
  </si>
  <si>
    <t>Post-conversion</t>
  </si>
  <si>
    <t>Bibliothèques, salles de spectacle, etc.</t>
  </si>
  <si>
    <t>Bureaux, hôtel de ville</t>
  </si>
  <si>
    <t>Centre de détention</t>
  </si>
  <si>
    <t>2018-2019</t>
  </si>
  <si>
    <t>Centre de la petite enfance</t>
  </si>
  <si>
    <t>Centre de service d'urgence, poste de police</t>
  </si>
  <si>
    <t>2020-2021</t>
  </si>
  <si>
    <t>Centres et salles communautaires</t>
  </si>
  <si>
    <t>Éducation primaire et secondaire</t>
  </si>
  <si>
    <t>Enseignement supérieur et recherche</t>
  </si>
  <si>
    <t>Établissement de santé et de servcices soc iaux</t>
  </si>
  <si>
    <t>Habitation (multiétagée, HLM, auberge, etc.)</t>
  </si>
  <si>
    <t>Secteur</t>
  </si>
  <si>
    <t>Écart de performance énergétique minimal</t>
  </si>
  <si>
    <t>Hébergement plein-air (chalets, etc.)</t>
  </si>
  <si>
    <t>CSS</t>
  </si>
  <si>
    <t xml:space="preserve">CNEB 2011 (respectant les conditions de LEED v4, VCA* canadiennes), </t>
  </si>
  <si>
    <t>Palais de justice, cour municipale</t>
  </si>
  <si>
    <t>Cégeps</t>
  </si>
  <si>
    <t>ASHRAE 90.1, 2010 (annexe G)</t>
  </si>
  <si>
    <t>Plein-air (bâtiment d'accueil, centre d'interprétation, etc.)</t>
  </si>
  <si>
    <t>Universités</t>
  </si>
  <si>
    <t>Ponts et passerelles</t>
  </si>
  <si>
    <t>SQI</t>
  </si>
  <si>
    <t>Sport et loisirs (stades, arénas, complexes multifonctionnels, etc.)</t>
  </si>
  <si>
    <t>RSSS</t>
  </si>
  <si>
    <t>Utilitaire (entrepôts, ateliers, garages, haltes routières, etc.)</t>
  </si>
  <si>
    <t>SHQ</t>
  </si>
  <si>
    <t>MO</t>
  </si>
  <si>
    <t>GES bâtiment de référence (tCO2eq./m2)</t>
  </si>
  <si>
    <t>Type d'énergie renouvelable</t>
  </si>
  <si>
    <t>Autre (spécifier en commentaire)</t>
  </si>
  <si>
    <t>À déterminer avec TEQ</t>
  </si>
  <si>
    <t>Type de projet</t>
  </si>
  <si>
    <t>Type de combustible</t>
  </si>
  <si>
    <t>Forme d'énergie</t>
  </si>
  <si>
    <t>kg CO2 éq./GJ</t>
  </si>
  <si>
    <t>kg CO2éq./kWhéq.</t>
  </si>
  <si>
    <t>tCO2eq/GJ</t>
  </si>
  <si>
    <t>tCO2eq/kWh éq.</t>
  </si>
  <si>
    <t>Mazout 2 léger</t>
  </si>
  <si>
    <t>Rénovation majeure (sans agrandisssement)</t>
  </si>
  <si>
    <t>Mazout 6 lourd</t>
  </si>
  <si>
    <t>Statut du projet (nouveau bâtiment)</t>
  </si>
  <si>
    <t>Document normatif utilisé</t>
  </si>
  <si>
    <t>Résidus de bois (8 % d'humidité)</t>
  </si>
  <si>
    <t>Résidus de bois (35 % d'humidité)</t>
  </si>
  <si>
    <t>Vapeur</t>
  </si>
  <si>
    <t>Inactif/abandonné</t>
  </si>
  <si>
    <t>Statut du projet (projets de conversion)</t>
  </si>
  <si>
    <t xml:space="preserve">Année </t>
  </si>
  <si>
    <t>Entrée en vigueur des modalités</t>
  </si>
  <si>
    <t>Région administrative</t>
  </si>
  <si>
    <t>Unité</t>
  </si>
  <si>
    <t>MJ/unité</t>
  </si>
  <si>
    <t>GJ/unité</t>
  </si>
  <si>
    <r>
      <t>g CO</t>
    </r>
    <r>
      <rPr>
        <b/>
        <vertAlign val="subscript"/>
        <sz val="11"/>
        <rFont val="Arial"/>
        <family val="2"/>
      </rPr>
      <t>2</t>
    </r>
    <r>
      <rPr>
        <b/>
        <sz val="11"/>
        <rFont val="Arial"/>
        <family val="2"/>
      </rPr>
      <t>/unité</t>
    </r>
  </si>
  <si>
    <r>
      <t>g CH</t>
    </r>
    <r>
      <rPr>
        <b/>
        <vertAlign val="subscript"/>
        <sz val="11"/>
        <rFont val="Arial"/>
        <family val="2"/>
      </rPr>
      <t>4</t>
    </r>
    <r>
      <rPr>
        <b/>
        <sz val="11"/>
        <rFont val="Arial"/>
        <family val="2"/>
      </rPr>
      <t>/unité</t>
    </r>
  </si>
  <si>
    <r>
      <t>g N</t>
    </r>
    <r>
      <rPr>
        <b/>
        <vertAlign val="subscript"/>
        <sz val="11"/>
        <rFont val="Arial"/>
        <family val="2"/>
      </rPr>
      <t>2</t>
    </r>
    <r>
      <rPr>
        <b/>
        <sz val="11"/>
        <rFont val="Arial"/>
        <family val="2"/>
      </rPr>
      <t>O/unité</t>
    </r>
  </si>
  <si>
    <r>
      <t>g CO</t>
    </r>
    <r>
      <rPr>
        <b/>
        <vertAlign val="subscript"/>
        <sz val="11"/>
        <rFont val="Arial"/>
        <family val="2"/>
      </rPr>
      <t>2 </t>
    </r>
    <r>
      <rPr>
        <b/>
        <sz val="11"/>
        <rFont val="Arial"/>
        <family val="2"/>
      </rPr>
      <t>éq./unité</t>
    </r>
  </si>
  <si>
    <r>
      <t>kg CO</t>
    </r>
    <r>
      <rPr>
        <b/>
        <vertAlign val="subscript"/>
        <sz val="11"/>
        <rFont val="Arial"/>
        <family val="2"/>
      </rPr>
      <t>2 </t>
    </r>
    <r>
      <rPr>
        <b/>
        <sz val="11"/>
        <rFont val="Arial"/>
        <family val="2"/>
      </rPr>
      <t>éq./unité</t>
    </r>
  </si>
  <si>
    <r>
      <t>kg CO</t>
    </r>
    <r>
      <rPr>
        <b/>
        <vertAlign val="subscript"/>
        <sz val="11"/>
        <rFont val="Arial"/>
        <family val="2"/>
      </rPr>
      <t>2 </t>
    </r>
    <r>
      <rPr>
        <b/>
        <sz val="11"/>
        <rFont val="Arial"/>
        <family val="2"/>
      </rPr>
      <t>éq./GJ</t>
    </r>
  </si>
  <si>
    <t xml:space="preserve"> Volet bâtiment</t>
  </si>
  <si>
    <t>kWh</t>
  </si>
  <si>
    <t>m³</t>
  </si>
  <si>
    <t>Gaz naturel renouvelable</t>
  </si>
  <si>
    <t>L</t>
  </si>
  <si>
    <t>Lbs</t>
  </si>
  <si>
    <t>kg</t>
  </si>
  <si>
    <t>Eau refroidie</t>
  </si>
  <si>
    <t>MBTU</t>
  </si>
  <si>
    <t>Eau chaude</t>
  </si>
  <si>
    <t>Références :</t>
  </si>
  <si>
    <t>Sources :</t>
  </si>
  <si>
    <t>2. Règlement sur la déclaration obligatoire de certaines émissions de contaminants dans l'atmosphère. Loi sur la qualité de l'environnement (chapitre Q-2, a. 2.2, 46.2, 115.27, 115.34 et 124.1)</t>
  </si>
  <si>
    <r>
      <t>Pour obtenir une tonne métrique de CO</t>
    </r>
    <r>
      <rPr>
        <vertAlign val="subscript"/>
        <sz val="10"/>
        <rFont val="Arial"/>
        <family val="2"/>
      </rPr>
      <t>2</t>
    </r>
    <r>
      <rPr>
        <sz val="10"/>
        <rFont val="Arial"/>
        <family val="2"/>
      </rPr>
      <t xml:space="preserve"> éq, il faut diviser la quantité de kilogrammes de CO</t>
    </r>
    <r>
      <rPr>
        <vertAlign val="subscript"/>
        <sz val="10"/>
        <rFont val="Arial"/>
        <family val="2"/>
      </rPr>
      <t>2</t>
    </r>
    <r>
      <rPr>
        <sz val="10"/>
        <rFont val="Arial"/>
        <family val="2"/>
      </rPr>
      <t xml:space="preserve"> éq par 1000.</t>
    </r>
  </si>
  <si>
    <t>% CTA</t>
  </si>
  <si>
    <t>2026-2027</t>
  </si>
  <si>
    <t>2023-2024</t>
  </si>
  <si>
    <t>2024-2025</t>
  </si>
  <si>
    <t>2025-2026</t>
  </si>
  <si>
    <t>2027-2028</t>
  </si>
  <si>
    <t>2028-2029</t>
  </si>
  <si>
    <t>2029-2030</t>
  </si>
  <si>
    <t>Vapeur, eau refroidie et eau chaude : les facteurs d'émission ont été déterminés à partir d'hypothèses élaborées par le MERN.</t>
  </si>
  <si>
    <t>1. Environnement et Changement climatique Canada. 2022. Rapport d'inventaire national 1990-2020 : Sources et puis de gaz à effet de serre au Canada.</t>
  </si>
  <si>
    <t>Notes additionnelles :</t>
  </si>
  <si>
    <t>Le facteur d'émission de l'électricité correspond à la moyenne des valeurs présentées pour les années 2017, 2018 et 2019, dans le tableau A13-6 de la partie 3 du RIN 1990-2020.</t>
  </si>
  <si>
    <t>Dernière mise à jour : 2022-05-30</t>
  </si>
  <si>
    <t>2030-2031</t>
  </si>
  <si>
    <r>
      <t xml:space="preserve">No de région administrative
</t>
    </r>
    <r>
      <rPr>
        <sz val="9"/>
        <color theme="1"/>
        <rFont val="Calibri"/>
        <family val="2"/>
        <scheme val="minor"/>
      </rPr>
      <t>(utiliser liste déroulante)</t>
    </r>
  </si>
  <si>
    <r>
      <t xml:space="preserve">Numéro de projet </t>
    </r>
    <r>
      <rPr>
        <sz val="9"/>
        <color theme="1"/>
        <rFont val="Calibri"/>
        <family val="2"/>
        <scheme val="minor"/>
      </rPr>
      <t>(interne à l'organisation)</t>
    </r>
  </si>
  <si>
    <t>Date du rapport de simulation</t>
  </si>
  <si>
    <r>
      <t xml:space="preserve">Document normatif utilisé
</t>
    </r>
    <r>
      <rPr>
        <sz val="9"/>
        <color theme="1"/>
        <rFont val="Calibri"/>
        <family val="2"/>
        <scheme val="minor"/>
      </rPr>
      <t>(utiliser liste déroulante)</t>
    </r>
  </si>
  <si>
    <r>
      <t xml:space="preserve">Obligation d'obtenir une autorisation préalable de la part d'Hydro-Québec </t>
    </r>
    <r>
      <rPr>
        <sz val="9"/>
        <color theme="1"/>
        <rFont val="Calibri"/>
        <family val="2"/>
        <scheme val="minor"/>
      </rPr>
      <t>(zone sensible à l'électrification)</t>
    </r>
  </si>
  <si>
    <t>Proportion de combustible fossile</t>
  </si>
  <si>
    <t>Biomasse</t>
  </si>
  <si>
    <t>Gaz naturel : le facteur de conversion énergétique correspond à la valeur normalisée par les distributeurs de gaz naturel au Québec, soit Énergir et Gazifère.</t>
  </si>
  <si>
    <r>
      <t xml:space="preserve">Résidus de bois : les facteurs de conversion énérgétique ont été élaborés à partir du </t>
    </r>
    <r>
      <rPr>
        <i/>
        <sz val="10"/>
        <rFont val="Arial"/>
        <family val="2"/>
      </rPr>
      <t>Règlement sur la déclaration obligatoire de certaines émissions de contaminants dans l'atmosphère</t>
    </r>
    <r>
      <rPr>
        <sz val="10"/>
        <rFont val="Arial"/>
        <family val="2"/>
      </rPr>
      <t xml:space="preserve"> [2].</t>
    </r>
  </si>
  <si>
    <t>Habitation/Autre vocation</t>
  </si>
  <si>
    <t>Partie 11, chapitre I du CCQ</t>
  </si>
  <si>
    <t>Information de base</t>
  </si>
  <si>
    <t>Autre/inconnu</t>
  </si>
  <si>
    <r>
      <t>Performance énergétique du nouveau bâtiment</t>
    </r>
    <r>
      <rPr>
        <sz val="14"/>
        <color rgb="FF0070C0"/>
        <rFont val="Calibri"/>
        <family val="2"/>
        <scheme val="minor"/>
      </rPr>
      <t xml:space="preserve">
</t>
    </r>
    <r>
      <rPr>
        <sz val="12"/>
        <color rgb="FF0070C0"/>
        <rFont val="Calibri"/>
        <family val="2"/>
        <scheme val="minor"/>
      </rPr>
      <t>Consommation totale et coûts annuels d'énergie, selon le rapport de simulation</t>
    </r>
  </si>
  <si>
    <r>
      <t xml:space="preserve">Commentaires
</t>
    </r>
    <r>
      <rPr>
        <sz val="9"/>
        <color theme="1"/>
        <rFont val="Calibri"/>
        <family val="2"/>
        <scheme val="minor"/>
      </rPr>
      <t>(Veuillez spécifier le document normatif utilisé si l'option "Autre/inconnu" a été sélectionnée précédemment)</t>
    </r>
  </si>
  <si>
    <t>Les références précises peuvent être fournies sur demande.</t>
  </si>
  <si>
    <t>Habitation/autre vocation</t>
  </si>
  <si>
    <r>
      <t xml:space="preserve">Les facteurs de conversion énergétique en GJ et d'émissions de gaz à effet de serre (GES) proviennent du </t>
    </r>
    <r>
      <rPr>
        <i/>
        <sz val="10"/>
        <rFont val="Arial"/>
        <family val="2"/>
      </rPr>
      <t xml:space="preserve">Rapport d'inventaire national </t>
    </r>
    <r>
      <rPr>
        <sz val="10"/>
        <rFont val="Arial"/>
        <family val="2"/>
      </rPr>
      <t>[1], sauf pour les formes d'énergies suivantes :</t>
    </r>
  </si>
  <si>
    <t>Table de conversion utilisées pour la reddition de comptes et l'inventaire des gaz à effet de serres du secteur institutionnel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</si>
</sst>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4" formatCode="_ * #,##0.00_)\ &quot;$&quot;_ ;_ * \(#,##0.00\)\ &quot;$&quot;_ ;_ * &quot;-&quot;??_)\ &quot;$&quot;_ ;_ @_ "/>
    <numFmt numFmtId="43" formatCode="_ * #,##0.00_)_ ;_ * \(#,##0.00\)_ ;_ * &quot;-&quot;??_)_ ;_ @_ "/>
    <numFmt numFmtId="164" formatCode="_(* #,##0.00_);_(* \(#,##0.00\);_(* &quot;-&quot;??_);_(@_)"/>
    <numFmt numFmtId="165" formatCode="_ * #,##0.00_)\ _$_ ;_ * \(#,##0.00\)\ _$_ ;_ * &quot;-&quot;??_)\ _$_ ;_ @_ "/>
    <numFmt numFmtId="166" formatCode="0.00000"/>
    <numFmt numFmtId="167" formatCode="0.0000"/>
    <numFmt numFmtId="168" formatCode="0.000"/>
    <numFmt numFmtId="169" formatCode="#,##0&quot; m²&quot;"/>
    <numFmt numFmtId="170" formatCode="#,##0&quot; t&quot;"/>
    <numFmt numFmtId="171" formatCode="0.0%"/>
    <numFmt numFmtId="172" formatCode="0.00&quot; GJ/m²&quot;"/>
    <numFmt numFmtId="173" formatCode="0.0"/>
    <numFmt numFmtId="174" formatCode="0.0000000"/>
    <numFmt numFmtId="175" formatCode="#,##0.0"/>
    <numFmt numFmtId="176" formatCode="_ * #,##0_)_ ;_ * \(#,##0\)_ ;_ * &quot;-&quot;??_)_ ;_ @_ "/>
  </numFmts>
  <fonts count="62" x14ac:knownFonts="1">
    <font>
      <sz val="11"/>
      <color theme="1"/>
      <name val="Calibri"/>
      <family val="2"/>
      <scheme val="minor"/>
    </font>
    <font>
      <b/>
      <sz val="11"/>
      <color theme="1"/>
      <name val="Calibri"/>
      <family val="2"/>
      <scheme val="minor"/>
    </font>
    <font>
      <i/>
      <sz val="11"/>
      <color theme="1"/>
      <name val="Calibri"/>
      <family val="2"/>
      <scheme val="minor"/>
    </font>
    <font>
      <sz val="9"/>
      <color indexed="81"/>
      <name val="Tahoma"/>
      <family val="2"/>
    </font>
    <font>
      <b/>
      <sz val="9"/>
      <color indexed="81"/>
      <name val="Tahoma"/>
      <family val="2"/>
    </font>
    <font>
      <sz val="14"/>
      <color theme="1"/>
      <name val="Calibri"/>
      <family val="2"/>
      <scheme val="minor"/>
    </font>
    <font>
      <sz val="16"/>
      <color theme="1"/>
      <name val="Calibri"/>
      <family val="2"/>
      <scheme val="minor"/>
    </font>
    <font>
      <sz val="10"/>
      <name val="Arial"/>
      <family val="2"/>
    </font>
    <font>
      <b/>
      <sz val="10"/>
      <name val="Arial"/>
      <family val="2"/>
    </font>
    <font>
      <b/>
      <sz val="16"/>
      <name val="Arial"/>
      <family val="2"/>
    </font>
    <font>
      <b/>
      <sz val="8"/>
      <color indexed="81"/>
      <name val="Tahoma"/>
      <family val="2"/>
    </font>
    <font>
      <sz val="8"/>
      <color indexed="81"/>
      <name val="Tahoma"/>
      <family val="2"/>
    </font>
    <font>
      <sz val="11"/>
      <color theme="1"/>
      <name val="Calibri"/>
      <family val="2"/>
      <scheme val="minor"/>
    </font>
    <font>
      <sz val="8"/>
      <color theme="1"/>
      <name val="Calibri"/>
      <family val="2"/>
      <scheme val="minor"/>
    </font>
    <font>
      <b/>
      <sz val="11"/>
      <color theme="1"/>
      <name val="Arial Narrow"/>
      <family val="2"/>
    </font>
    <font>
      <sz val="11"/>
      <name val="Calibri"/>
      <family val="2"/>
      <scheme val="minor"/>
    </font>
    <font>
      <b/>
      <sz val="18"/>
      <color theme="1"/>
      <name val="Calibri"/>
      <family val="2"/>
      <scheme val="minor"/>
    </font>
    <font>
      <vertAlign val="subscript"/>
      <sz val="11"/>
      <color theme="1"/>
      <name val="Calibri"/>
      <family val="2"/>
      <scheme val="minor"/>
    </font>
    <font>
      <vertAlign val="subscript"/>
      <sz val="14"/>
      <color theme="1"/>
      <name val="Calibri"/>
      <family val="2"/>
      <scheme val="minor"/>
    </font>
    <font>
      <b/>
      <sz val="14"/>
      <color theme="1"/>
      <name val="Calibri"/>
      <family val="2"/>
      <scheme val="minor"/>
    </font>
    <font>
      <i/>
      <sz val="11"/>
      <name val="Calibri"/>
      <family val="2"/>
      <scheme val="minor"/>
    </font>
    <font>
      <sz val="11"/>
      <color rgb="FF0070C0"/>
      <name val="Calibri"/>
      <family val="2"/>
      <scheme val="minor"/>
    </font>
    <font>
      <vertAlign val="superscript"/>
      <sz val="11"/>
      <color rgb="FF0070C0"/>
      <name val="Calibri"/>
      <family val="2"/>
      <scheme val="minor"/>
    </font>
    <font>
      <b/>
      <sz val="11"/>
      <color rgb="FF0070C0"/>
      <name val="Calibri"/>
      <family val="2"/>
      <scheme val="minor"/>
    </font>
    <font>
      <b/>
      <vertAlign val="superscript"/>
      <sz val="11"/>
      <color rgb="FF0070C0"/>
      <name val="Calibri"/>
      <family val="2"/>
      <scheme val="minor"/>
    </font>
    <font>
      <sz val="10"/>
      <color rgb="FF0070C0"/>
      <name val="Calibri"/>
      <family val="2"/>
      <scheme val="minor"/>
    </font>
    <font>
      <sz val="14"/>
      <color rgb="FF0070C0"/>
      <name val="Calibri"/>
      <family val="2"/>
      <scheme val="minor"/>
    </font>
    <font>
      <sz val="12"/>
      <color rgb="FF0070C0"/>
      <name val="Calibri"/>
      <family val="2"/>
      <scheme val="minor"/>
    </font>
    <font>
      <b/>
      <sz val="18"/>
      <color indexed="18"/>
      <name val="Arial"/>
      <family val="2"/>
    </font>
    <font>
      <b/>
      <sz val="11"/>
      <name val="Arial"/>
      <family val="2"/>
    </font>
    <font>
      <b/>
      <vertAlign val="subscript"/>
      <sz val="11"/>
      <name val="Arial"/>
      <family val="2"/>
    </font>
    <font>
      <sz val="11"/>
      <color indexed="8"/>
      <name val="Arial"/>
      <family val="2"/>
    </font>
    <font>
      <vertAlign val="subscript"/>
      <sz val="10"/>
      <name val="Arial"/>
      <family val="2"/>
    </font>
    <font>
      <i/>
      <sz val="10"/>
      <name val="Arial"/>
      <family val="2"/>
    </font>
    <font>
      <u/>
      <sz val="10"/>
      <color indexed="12"/>
      <name val="Arial"/>
      <family val="2"/>
    </font>
    <font>
      <sz val="10"/>
      <color indexed="18"/>
      <name val="Arial"/>
      <family val="2"/>
    </font>
    <font>
      <sz val="8"/>
      <name val="Calibri"/>
      <family val="2"/>
      <scheme val="minor"/>
    </font>
    <font>
      <sz val="11"/>
      <color theme="8"/>
      <name val="Calibri"/>
      <family val="2"/>
      <scheme val="minor"/>
    </font>
    <font>
      <sz val="11"/>
      <color indexed="8"/>
      <name val="Calibri"/>
      <family val="2"/>
      <scheme val="minor"/>
    </font>
    <font>
      <sz val="10"/>
      <name val="Calibri"/>
      <family val="2"/>
      <scheme val="minor"/>
    </font>
    <font>
      <b/>
      <sz val="11"/>
      <color theme="1" tint="0.499984740745262"/>
      <name val="Calibri"/>
      <family val="2"/>
      <scheme val="minor"/>
    </font>
    <font>
      <sz val="11"/>
      <color theme="1" tint="0.499984740745262"/>
      <name val="Calibri"/>
      <family val="2"/>
      <scheme val="minor"/>
    </font>
    <font>
      <sz val="10"/>
      <color theme="1"/>
      <name val="Calibri"/>
      <family val="2"/>
      <scheme val="minor"/>
    </font>
    <font>
      <b/>
      <sz val="10"/>
      <color theme="1"/>
      <name val="Calibri"/>
      <family val="2"/>
      <scheme val="minor"/>
    </font>
    <font>
      <sz val="10"/>
      <color theme="1" tint="0.499984740745262"/>
      <name val="Calibri"/>
      <family val="2"/>
      <scheme val="minor"/>
    </font>
    <font>
      <sz val="12"/>
      <color theme="1"/>
      <name val="Calibri"/>
      <family val="2"/>
      <scheme val="minor"/>
    </font>
    <font>
      <sz val="9"/>
      <color theme="1"/>
      <name val="Calibri"/>
      <family val="2"/>
      <scheme val="minor"/>
    </font>
    <font>
      <i/>
      <sz val="14"/>
      <color theme="1"/>
      <name val="Calibri"/>
      <family val="2"/>
      <scheme val="minor"/>
    </font>
    <font>
      <b/>
      <i/>
      <sz val="11"/>
      <color theme="1"/>
      <name val="Calibri"/>
      <family val="2"/>
      <scheme val="minor"/>
    </font>
    <font>
      <sz val="20"/>
      <color theme="1"/>
      <name val="Calibri"/>
      <family val="2"/>
      <scheme val="minor"/>
    </font>
    <font>
      <sz val="18"/>
      <color theme="1"/>
      <name val="Calibri"/>
      <family val="2"/>
      <scheme val="minor"/>
    </font>
    <font>
      <b/>
      <sz val="11"/>
      <color theme="8"/>
      <name val="Calibri"/>
      <family val="2"/>
      <scheme val="minor"/>
    </font>
    <font>
      <u/>
      <sz val="12"/>
      <color indexed="12"/>
      <name val="Arial"/>
      <family val="2"/>
    </font>
    <font>
      <sz val="11"/>
      <color theme="1"/>
      <name val="Arial Narrow"/>
      <family val="2"/>
    </font>
    <font>
      <b/>
      <u/>
      <sz val="11"/>
      <color theme="1"/>
      <name val="Calibri"/>
      <family val="2"/>
      <scheme val="minor"/>
    </font>
    <font>
      <sz val="11"/>
      <color rgb="FFFF0000"/>
      <name val="Calibri"/>
      <family val="2"/>
      <scheme val="minor"/>
    </font>
    <font>
      <sz val="11"/>
      <color theme="0"/>
      <name val="Calibri"/>
      <family val="2"/>
      <scheme val="minor"/>
    </font>
    <font>
      <b/>
      <u/>
      <sz val="12"/>
      <name val="Arial"/>
      <family val="2"/>
    </font>
    <font>
      <sz val="11"/>
      <color theme="9"/>
      <name val="Calibri"/>
      <family val="2"/>
      <scheme val="minor"/>
    </font>
    <font>
      <b/>
      <sz val="11"/>
      <color theme="9"/>
      <name val="Calibri"/>
      <family val="2"/>
      <scheme val="minor"/>
    </font>
    <font>
      <sz val="11"/>
      <color rgb="FF00B0F0"/>
      <name val="Calibri"/>
      <family val="2"/>
      <scheme val="minor"/>
    </font>
    <font>
      <sz val="14"/>
      <name val="Calibri"/>
      <family val="2"/>
      <scheme val="minor"/>
    </font>
  </fonts>
  <fills count="13">
    <fill>
      <patternFill patternType="none"/>
    </fill>
    <fill>
      <patternFill patternType="gray125"/>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indexed="44"/>
        <bgColor indexed="64"/>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1"/>
        <bgColor indexed="64"/>
      </patternFill>
    </fill>
    <fill>
      <patternFill patternType="solid">
        <fgColor indexed="9"/>
        <bgColor indexed="64"/>
      </patternFill>
    </fill>
    <fill>
      <patternFill patternType="solid">
        <fgColor indexed="8"/>
        <bgColor indexed="64"/>
      </patternFill>
    </fill>
    <fill>
      <patternFill patternType="solid">
        <fgColor theme="5" tint="0.39997558519241921"/>
        <bgColor indexed="64"/>
      </patternFill>
    </fill>
  </fills>
  <borders count="87">
    <border>
      <left/>
      <right/>
      <top/>
      <bottom/>
      <diagonal/>
    </border>
    <border>
      <left style="thin">
        <color indexed="64"/>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thin">
        <color indexed="64"/>
      </left>
      <right/>
      <top/>
      <bottom style="thin">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right style="thin">
        <color indexed="64"/>
      </right>
      <top/>
      <bottom style="thin">
        <color indexed="64"/>
      </bottom>
      <diagonal/>
    </border>
    <border>
      <left/>
      <right/>
      <top style="thin">
        <color indexed="64"/>
      </top>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style="hair">
        <color indexed="64"/>
      </top>
      <bottom style="hair">
        <color indexed="64"/>
      </bottom>
      <diagonal/>
    </border>
    <border>
      <left/>
      <right style="slantDashDot">
        <color indexed="64"/>
      </right>
      <top style="hair">
        <color indexed="64"/>
      </top>
      <bottom style="hair">
        <color indexed="64"/>
      </bottom>
      <diagonal/>
    </border>
    <border>
      <left style="slantDashDot">
        <color indexed="64"/>
      </left>
      <right/>
      <top style="slantDashDot">
        <color indexed="64"/>
      </top>
      <bottom style="thin">
        <color indexed="64"/>
      </bottom>
      <diagonal/>
    </border>
    <border>
      <left/>
      <right/>
      <top style="slantDashDot">
        <color indexed="64"/>
      </top>
      <bottom style="thin">
        <color indexed="64"/>
      </bottom>
      <diagonal/>
    </border>
    <border>
      <left/>
      <right style="slantDashDot">
        <color indexed="64"/>
      </right>
      <top style="slantDashDot">
        <color indexed="64"/>
      </top>
      <bottom style="thin">
        <color indexed="64"/>
      </bottom>
      <diagonal/>
    </border>
    <border>
      <left style="medium">
        <color indexed="64"/>
      </left>
      <right style="thin">
        <color indexed="64"/>
      </right>
      <top style="thin">
        <color indexed="64"/>
      </top>
      <bottom/>
      <diagonal/>
    </border>
    <border>
      <left style="slantDashDot">
        <color indexed="64"/>
      </left>
      <right style="thin">
        <color indexed="64"/>
      </right>
      <top style="thin">
        <color indexed="64"/>
      </top>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slantDashDot">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slantDashDot">
        <color indexed="64"/>
      </right>
      <top style="thin">
        <color indexed="64"/>
      </top>
      <bottom style="hair">
        <color indexed="64"/>
      </bottom>
      <diagonal/>
    </border>
    <border>
      <left style="thin">
        <color indexed="64"/>
      </left>
      <right style="slantDashDot">
        <color indexed="64"/>
      </right>
      <top style="thin">
        <color indexed="64"/>
      </top>
      <bottom/>
      <diagonal/>
    </border>
    <border>
      <left/>
      <right style="double">
        <color indexed="10"/>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ck">
        <color indexed="64"/>
      </left>
      <right style="thick">
        <color indexed="64"/>
      </right>
      <top style="thick">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ck">
        <color indexed="64"/>
      </left>
      <right style="thick">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double">
        <color indexed="10"/>
      </bottom>
      <diagonal/>
    </border>
    <border>
      <left/>
      <right style="double">
        <color indexed="10"/>
      </right>
      <top/>
      <bottom style="double">
        <color indexed="10"/>
      </bottom>
      <diagonal/>
    </border>
    <border>
      <left style="thin">
        <color indexed="64"/>
      </left>
      <right/>
      <top style="hair">
        <color indexed="64"/>
      </top>
      <bottom style="hair">
        <color indexed="64"/>
      </bottom>
      <diagonal/>
    </border>
    <border>
      <left/>
      <right style="slantDashDot">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n">
        <color indexed="64"/>
      </right>
      <top style="hair">
        <color indexed="64"/>
      </top>
      <bottom style="hair">
        <color indexed="64"/>
      </bottom>
      <diagonal/>
    </border>
    <border>
      <left style="thick">
        <color indexed="64"/>
      </left>
      <right style="slantDashDot">
        <color indexed="64"/>
      </right>
      <top style="thin">
        <color indexed="64"/>
      </top>
      <bottom/>
      <diagonal/>
    </border>
    <border>
      <left style="thick">
        <color indexed="64"/>
      </left>
      <right style="slantDashDot">
        <color indexed="64"/>
      </right>
      <top style="hair">
        <color indexed="64"/>
      </top>
      <bottom style="hair">
        <color indexed="64"/>
      </bottom>
      <diagonal/>
    </border>
    <border>
      <left/>
      <right/>
      <top/>
      <bottom style="thick">
        <color indexed="64"/>
      </bottom>
      <diagonal/>
    </border>
    <border>
      <left/>
      <right/>
      <top style="thick">
        <color indexed="64"/>
      </top>
      <bottom/>
      <diagonal/>
    </border>
    <border>
      <left style="thick">
        <color indexed="64"/>
      </left>
      <right/>
      <top style="thick">
        <color indexed="64"/>
      </top>
      <bottom style="hair">
        <color indexed="64"/>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ck">
        <color indexed="64"/>
      </top>
      <bottom style="hair">
        <color indexed="64"/>
      </bottom>
      <diagonal/>
    </border>
    <border>
      <left/>
      <right style="thin">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n">
        <color indexed="64"/>
      </left>
      <right style="thick">
        <color indexed="64"/>
      </right>
      <top style="hair">
        <color indexed="64"/>
      </top>
      <bottom style="hair">
        <color indexed="64"/>
      </bottom>
      <diagonal/>
    </border>
    <border>
      <left/>
      <right/>
      <top style="slantDashDot">
        <color indexed="64"/>
      </top>
      <bottom style="thick">
        <color indexed="64"/>
      </bottom>
      <diagonal/>
    </border>
    <border>
      <left/>
      <right style="thick">
        <color indexed="64"/>
      </right>
      <top style="medium">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slantDashDot">
        <color indexed="64"/>
      </left>
      <right style="thick">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s>
  <cellStyleXfs count="11">
    <xf numFmtId="0" fontId="0" fillId="0" borderId="0"/>
    <xf numFmtId="0" fontId="7" fillId="0" borderId="0"/>
    <xf numFmtId="165" fontId="7" fillId="0" borderId="0" applyFont="0" applyFill="0" applyBorder="0" applyAlignment="0" applyProtection="0"/>
    <xf numFmtId="9" fontId="12" fillId="0" borderId="0" applyFont="0" applyFill="0" applyBorder="0" applyAlignment="0" applyProtection="0"/>
    <xf numFmtId="0" fontId="7" fillId="0" borderId="0"/>
    <xf numFmtId="164" fontId="31" fillId="0" borderId="0" applyFont="0" applyFill="0" applyBorder="0" applyAlignment="0" applyProtection="0"/>
    <xf numFmtId="0" fontId="34" fillId="0" borderId="0" applyNumberFormat="0" applyFill="0" applyBorder="0" applyAlignment="0" applyProtection="0">
      <alignment vertical="top"/>
      <protection locked="0"/>
    </xf>
    <xf numFmtId="0" fontId="7" fillId="0" borderId="0"/>
    <xf numFmtId="0" fontId="38" fillId="0" borderId="0"/>
    <xf numFmtId="43" fontId="12" fillId="0" borderId="0" applyFont="0" applyFill="0" applyBorder="0" applyAlignment="0" applyProtection="0"/>
    <xf numFmtId="44" fontId="12" fillId="0" borderId="0" applyFont="0" applyFill="0" applyBorder="0" applyAlignment="0" applyProtection="0"/>
  </cellStyleXfs>
  <cellXfs count="377">
    <xf numFmtId="0" fontId="0" fillId="0" borderId="0" xfId="0"/>
    <xf numFmtId="0" fontId="6" fillId="0" borderId="0" xfId="0" applyFont="1"/>
    <xf numFmtId="0" fontId="0" fillId="0" borderId="0" xfId="0" applyAlignment="1">
      <alignment horizontal="center"/>
    </xf>
    <xf numFmtId="0" fontId="14" fillId="0" borderId="0" xfId="0" applyFont="1" applyAlignment="1">
      <alignment horizontal="left"/>
    </xf>
    <xf numFmtId="0" fontId="0" fillId="3" borderId="7" xfId="0" applyFill="1" applyBorder="1"/>
    <xf numFmtId="0" fontId="16" fillId="6" borderId="13" xfId="0" applyFont="1" applyFill="1" applyBorder="1" applyAlignment="1">
      <alignment vertical="center"/>
    </xf>
    <xf numFmtId="0" fontId="16" fillId="6" borderId="7" xfId="0" applyFont="1" applyFill="1" applyBorder="1" applyAlignment="1">
      <alignment vertical="center"/>
    </xf>
    <xf numFmtId="0" fontId="16" fillId="6" borderId="0" xfId="0" applyFont="1" applyFill="1" applyAlignment="1">
      <alignment vertical="center"/>
    </xf>
    <xf numFmtId="0" fontId="0" fillId="3" borderId="7" xfId="0" applyFill="1" applyBorder="1" applyAlignment="1">
      <alignment vertical="center"/>
    </xf>
    <xf numFmtId="169" fontId="0" fillId="0" borderId="0" xfId="0" applyNumberFormat="1"/>
    <xf numFmtId="170" fontId="0" fillId="0" borderId="0" xfId="0" applyNumberFormat="1"/>
    <xf numFmtId="0" fontId="0" fillId="3" borderId="7" xfId="0" applyFill="1" applyBorder="1" applyAlignment="1">
      <alignment horizontal="center"/>
    </xf>
    <xf numFmtId="0" fontId="16" fillId="3" borderId="7" xfId="0" applyFont="1" applyFill="1" applyBorder="1" applyAlignment="1">
      <alignment horizontal="left" vertical="center"/>
    </xf>
    <xf numFmtId="0" fontId="5" fillId="3" borderId="2" xfId="0" applyFont="1" applyFill="1" applyBorder="1" applyAlignment="1">
      <alignment horizontal="left" vertical="top"/>
    </xf>
    <xf numFmtId="0" fontId="16" fillId="6" borderId="7" xfId="0" applyFont="1" applyFill="1" applyBorder="1" applyAlignment="1">
      <alignment horizontal="center" vertical="center"/>
    </xf>
    <xf numFmtId="0" fontId="16" fillId="6" borderId="0" xfId="0" applyFont="1" applyFill="1" applyAlignment="1">
      <alignment horizontal="center" vertical="center"/>
    </xf>
    <xf numFmtId="0" fontId="1" fillId="0" borderId="0" xfId="0" applyFont="1" applyAlignment="1">
      <alignment horizontal="left"/>
    </xf>
    <xf numFmtId="0" fontId="2" fillId="0" borderId="0" xfId="0" applyFont="1"/>
    <xf numFmtId="0" fontId="0" fillId="6" borderId="0" xfId="0" applyFill="1"/>
    <xf numFmtId="0" fontId="0" fillId="6" borderId="7" xfId="0" applyFill="1" applyBorder="1"/>
    <xf numFmtId="9" fontId="0" fillId="0" borderId="0" xfId="0" applyNumberFormat="1"/>
    <xf numFmtId="0" fontId="16" fillId="6" borderId="8" xfId="0" applyFont="1" applyFill="1" applyBorder="1" applyAlignment="1">
      <alignment vertical="center"/>
    </xf>
    <xf numFmtId="0" fontId="16" fillId="6" borderId="12" xfId="0" applyFont="1" applyFill="1" applyBorder="1" applyAlignment="1">
      <alignment vertical="center"/>
    </xf>
    <xf numFmtId="0" fontId="1" fillId="6" borderId="18" xfId="0" applyFont="1" applyFill="1" applyBorder="1" applyAlignment="1">
      <alignment horizontal="left" vertical="top" wrapText="1"/>
    </xf>
    <xf numFmtId="0" fontId="1" fillId="6" borderId="4" xfId="0" applyFont="1" applyFill="1" applyBorder="1" applyAlignment="1">
      <alignment horizontal="left" vertical="top" wrapText="1"/>
    </xf>
    <xf numFmtId="0" fontId="1" fillId="6" borderId="19" xfId="0" applyFont="1" applyFill="1" applyBorder="1" applyAlignment="1">
      <alignment horizontal="left" vertical="top" wrapText="1"/>
    </xf>
    <xf numFmtId="0" fontId="16" fillId="6" borderId="2" xfId="0" applyFont="1" applyFill="1" applyBorder="1" applyAlignment="1">
      <alignment vertical="center"/>
    </xf>
    <xf numFmtId="0" fontId="5" fillId="7" borderId="7" xfId="0" applyFont="1" applyFill="1" applyBorder="1" applyAlignment="1">
      <alignment horizontal="center"/>
    </xf>
    <xf numFmtId="0" fontId="0" fillId="7" borderId="7" xfId="0" applyFill="1" applyBorder="1"/>
    <xf numFmtId="0" fontId="0" fillId="7" borderId="0" xfId="0" applyFill="1"/>
    <xf numFmtId="0" fontId="0" fillId="7" borderId="0" xfId="0" applyFill="1" applyAlignment="1">
      <alignment horizontal="center"/>
    </xf>
    <xf numFmtId="0" fontId="0" fillId="7" borderId="8" xfId="0" applyFill="1" applyBorder="1"/>
    <xf numFmtId="0" fontId="15" fillId="0" borderId="24" xfId="0" applyFont="1" applyBorder="1" applyProtection="1">
      <protection locked="0"/>
    </xf>
    <xf numFmtId="0" fontId="15" fillId="0" borderId="24" xfId="0" applyFont="1" applyBorder="1"/>
    <xf numFmtId="0" fontId="15" fillId="0" borderId="24" xfId="0" applyFont="1" applyBorder="1" applyAlignment="1" applyProtection="1">
      <alignment horizontal="center"/>
      <protection locked="0"/>
    </xf>
    <xf numFmtId="9" fontId="15" fillId="8" borderId="24" xfId="3" applyFont="1" applyFill="1" applyBorder="1" applyAlignment="1" applyProtection="1">
      <alignment horizontal="center"/>
      <protection locked="0"/>
    </xf>
    <xf numFmtId="0" fontId="1" fillId="0" borderId="0" xfId="0" applyFont="1"/>
    <xf numFmtId="0" fontId="16" fillId="6" borderId="26" xfId="0" applyFont="1" applyFill="1" applyBorder="1" applyAlignment="1">
      <alignment horizontal="center" vertical="center"/>
    </xf>
    <xf numFmtId="0" fontId="21" fillId="6" borderId="21" xfId="0" applyFont="1" applyFill="1" applyBorder="1" applyAlignment="1">
      <alignment vertical="top"/>
    </xf>
    <xf numFmtId="0" fontId="21" fillId="6" borderId="2" xfId="0" applyFont="1" applyFill="1" applyBorder="1" applyAlignment="1">
      <alignment vertical="top"/>
    </xf>
    <xf numFmtId="0" fontId="25" fillId="6" borderId="2" xfId="0" applyFont="1" applyFill="1" applyBorder="1" applyAlignment="1">
      <alignment vertical="top" wrapText="1"/>
    </xf>
    <xf numFmtId="0" fontId="15" fillId="0" borderId="25" xfId="0" applyFont="1" applyBorder="1" applyAlignment="1" applyProtection="1">
      <alignment horizontal="center"/>
      <protection locked="0"/>
    </xf>
    <xf numFmtId="0" fontId="16" fillId="6" borderId="8" xfId="0" applyFont="1" applyFill="1" applyBorder="1" applyAlignment="1">
      <alignment horizontal="center" vertical="center"/>
    </xf>
    <xf numFmtId="0" fontId="16" fillId="3" borderId="13" xfId="0" applyFont="1" applyFill="1" applyBorder="1"/>
    <xf numFmtId="0" fontId="0" fillId="3" borderId="21" xfId="0" applyFill="1" applyBorder="1"/>
    <xf numFmtId="0" fontId="0" fillId="3" borderId="0" xfId="0" applyFill="1"/>
    <xf numFmtId="0" fontId="21" fillId="3" borderId="0" xfId="0" applyFont="1" applyFill="1"/>
    <xf numFmtId="0" fontId="1" fillId="0" borderId="14" xfId="0" applyFont="1" applyBorder="1" applyAlignment="1">
      <alignment horizontal="left" vertical="top" wrapText="1"/>
    </xf>
    <xf numFmtId="0" fontId="14" fillId="9" borderId="0" xfId="0" applyFont="1" applyFill="1" applyAlignment="1">
      <alignment horizontal="left"/>
    </xf>
    <xf numFmtId="0" fontId="0" fillId="9" borderId="0" xfId="0" applyFill="1"/>
    <xf numFmtId="2" fontId="0" fillId="0" borderId="0" xfId="0" applyNumberFormat="1"/>
    <xf numFmtId="0" fontId="1" fillId="0" borderId="1" xfId="0" applyFont="1" applyBorder="1"/>
    <xf numFmtId="0" fontId="1" fillId="0" borderId="20" xfId="0" applyFont="1" applyBorder="1"/>
    <xf numFmtId="0" fontId="0" fillId="0" borderId="3" xfId="0" applyBorder="1"/>
    <xf numFmtId="0" fontId="0" fillId="0" borderId="4" xfId="0" applyBorder="1"/>
    <xf numFmtId="0" fontId="0" fillId="0" borderId="27" xfId="0" applyBorder="1"/>
    <xf numFmtId="0" fontId="0" fillId="0" borderId="30" xfId="0" applyBorder="1"/>
    <xf numFmtId="0" fontId="1" fillId="6" borderId="6" xfId="0" applyFont="1" applyFill="1" applyBorder="1" applyAlignment="1">
      <alignment horizontal="left" vertical="top" wrapText="1"/>
    </xf>
    <xf numFmtId="0" fontId="1" fillId="6" borderId="40" xfId="0" applyFont="1" applyFill="1" applyBorder="1" applyAlignment="1">
      <alignment horizontal="left" vertical="top" wrapText="1"/>
    </xf>
    <xf numFmtId="0" fontId="1" fillId="3" borderId="20" xfId="0" applyFont="1" applyFill="1" applyBorder="1" applyAlignment="1">
      <alignment horizontal="left" vertical="top" wrapText="1"/>
    </xf>
    <xf numFmtId="0" fontId="1" fillId="7" borderId="31" xfId="0" applyFont="1" applyFill="1" applyBorder="1" applyAlignment="1">
      <alignment horizontal="left" vertical="top" wrapText="1"/>
    </xf>
    <xf numFmtId="9" fontId="15" fillId="8" borderId="24" xfId="3" applyFont="1" applyFill="1" applyBorder="1" applyAlignment="1">
      <alignment horizontal="center"/>
    </xf>
    <xf numFmtId="9" fontId="15" fillId="8" borderId="24" xfId="3" applyFont="1" applyFill="1" applyBorder="1" applyAlignment="1" applyProtection="1">
      <alignment horizontal="center" vertical="center"/>
      <protection locked="0"/>
    </xf>
    <xf numFmtId="0" fontId="0" fillId="7" borderId="12" xfId="0" applyFill="1" applyBorder="1"/>
    <xf numFmtId="0" fontId="0" fillId="4" borderId="33" xfId="0" applyFill="1" applyBorder="1"/>
    <xf numFmtId="0" fontId="0" fillId="4" borderId="39" xfId="0" applyFill="1" applyBorder="1"/>
    <xf numFmtId="0" fontId="0" fillId="9" borderId="50" xfId="0" applyFill="1" applyBorder="1" applyAlignment="1">
      <alignment vertical="center" wrapText="1"/>
    </xf>
    <xf numFmtId="0" fontId="28" fillId="10" borderId="0" xfId="0" applyFont="1" applyFill="1" applyAlignment="1">
      <alignment vertical="center"/>
    </xf>
    <xf numFmtId="0" fontId="0" fillId="11" borderId="50" xfId="0" applyFill="1" applyBorder="1" applyAlignment="1">
      <alignment vertical="center" wrapText="1"/>
    </xf>
    <xf numFmtId="0" fontId="0" fillId="6" borderId="0" xfId="0" applyFill="1" applyAlignment="1">
      <alignment vertical="center" wrapText="1"/>
    </xf>
    <xf numFmtId="0" fontId="7" fillId="6" borderId="0" xfId="4" applyFill="1"/>
    <xf numFmtId="0" fontId="29" fillId="6" borderId="9" xfId="4" applyFont="1" applyFill="1" applyBorder="1" applyAlignment="1">
      <alignment horizontal="left" vertical="center" wrapText="1"/>
    </xf>
    <xf numFmtId="0" fontId="29" fillId="6" borderId="9" xfId="4" applyFont="1" applyFill="1" applyBorder="1" applyAlignment="1">
      <alignment horizontal="center" vertical="center" wrapText="1"/>
    </xf>
    <xf numFmtId="0" fontId="29" fillId="6" borderId="0" xfId="4" applyFont="1" applyFill="1" applyAlignment="1">
      <alignment horizontal="center" vertical="center" wrapText="1"/>
    </xf>
    <xf numFmtId="0" fontId="0" fillId="0" borderId="0" xfId="0" applyAlignment="1">
      <alignment vertical="center" wrapText="1"/>
    </xf>
    <xf numFmtId="0" fontId="7" fillId="5" borderId="51" xfId="4" applyFill="1" applyBorder="1" applyAlignment="1">
      <alignment vertical="center"/>
    </xf>
    <xf numFmtId="0" fontId="7" fillId="5" borderId="52" xfId="4" applyFill="1" applyBorder="1" applyAlignment="1">
      <alignment horizontal="center" vertical="center"/>
    </xf>
    <xf numFmtId="173" fontId="7" fillId="5" borderId="52" xfId="4" applyNumberFormat="1" applyFill="1" applyBorder="1" applyAlignment="1">
      <alignment horizontal="center" vertical="center"/>
    </xf>
    <xf numFmtId="166" fontId="7" fillId="5" borderId="53" xfId="4" applyNumberFormat="1" applyFill="1" applyBorder="1" applyAlignment="1">
      <alignment horizontal="center" vertical="center"/>
    </xf>
    <xf numFmtId="167" fontId="7" fillId="5" borderId="53" xfId="5" applyNumberFormat="1" applyFont="1" applyFill="1" applyBorder="1" applyAlignment="1">
      <alignment horizontal="center" vertical="center"/>
    </xf>
    <xf numFmtId="0" fontId="0" fillId="11" borderId="50" xfId="0" applyFill="1" applyBorder="1"/>
    <xf numFmtId="0" fontId="7" fillId="5" borderId="55" xfId="4" applyFill="1" applyBorder="1" applyAlignment="1">
      <alignment vertical="center"/>
    </xf>
    <xf numFmtId="0" fontId="7" fillId="5" borderId="5" xfId="4" applyFill="1" applyBorder="1" applyAlignment="1">
      <alignment horizontal="center" vertical="center"/>
    </xf>
    <xf numFmtId="173" fontId="7" fillId="5" borderId="5" xfId="4" applyNumberFormat="1" applyFill="1" applyBorder="1" applyAlignment="1">
      <alignment horizontal="center" vertical="center"/>
    </xf>
    <xf numFmtId="166" fontId="7" fillId="5" borderId="56" xfId="4" applyNumberFormat="1" applyFill="1" applyBorder="1" applyAlignment="1">
      <alignment horizontal="center" vertical="center"/>
    </xf>
    <xf numFmtId="1" fontId="7" fillId="5" borderId="5" xfId="4" applyNumberFormat="1" applyFill="1" applyBorder="1" applyAlignment="1">
      <alignment horizontal="center" vertical="center"/>
    </xf>
    <xf numFmtId="167" fontId="7" fillId="5" borderId="56" xfId="5" applyNumberFormat="1" applyFont="1" applyFill="1" applyBorder="1" applyAlignment="1">
      <alignment horizontal="center" vertical="center"/>
    </xf>
    <xf numFmtId="2" fontId="7" fillId="5" borderId="16" xfId="4" applyNumberFormat="1" applyFill="1" applyBorder="1" applyAlignment="1">
      <alignment horizontal="center" vertical="center"/>
    </xf>
    <xf numFmtId="0" fontId="7" fillId="5" borderId="57" xfId="4" applyFill="1" applyBorder="1" applyAlignment="1">
      <alignment vertical="center"/>
    </xf>
    <xf numFmtId="0" fontId="7" fillId="5" borderId="58" xfId="4" applyFill="1" applyBorder="1" applyAlignment="1">
      <alignment horizontal="center" vertical="center"/>
    </xf>
    <xf numFmtId="173" fontId="7" fillId="5" borderId="58" xfId="4" applyNumberFormat="1" applyFill="1" applyBorder="1" applyAlignment="1">
      <alignment horizontal="center" vertical="center"/>
    </xf>
    <xf numFmtId="1" fontId="7" fillId="5" borderId="58" xfId="4" applyNumberFormat="1" applyFill="1" applyBorder="1" applyAlignment="1">
      <alignment horizontal="center" vertical="center"/>
    </xf>
    <xf numFmtId="2" fontId="7" fillId="5" borderId="59" xfId="4" applyNumberFormat="1" applyFill="1" applyBorder="1" applyAlignment="1">
      <alignment horizontal="center" vertical="center"/>
    </xf>
    <xf numFmtId="0" fontId="7" fillId="6" borderId="0" xfId="4" applyFill="1" applyAlignment="1">
      <alignment vertical="center"/>
    </xf>
    <xf numFmtId="0" fontId="7" fillId="6" borderId="0" xfId="4" applyFill="1" applyAlignment="1">
      <alignment horizontal="left" vertical="center"/>
    </xf>
    <xf numFmtId="0" fontId="7" fillId="0" borderId="0" xfId="4"/>
    <xf numFmtId="0" fontId="7" fillId="6" borderId="0" xfId="4" applyFill="1" applyAlignment="1">
      <alignment horizontal="left" vertical="center" indent="2"/>
    </xf>
    <xf numFmtId="166" fontId="7" fillId="6" borderId="0" xfId="4" applyNumberFormat="1" applyFill="1"/>
    <xf numFmtId="0" fontId="33" fillId="6" borderId="0" xfId="7" applyFont="1" applyFill="1" applyAlignment="1">
      <alignment horizontal="left" vertical="center"/>
    </xf>
    <xf numFmtId="2" fontId="8" fillId="6" borderId="0" xfId="4" applyNumberFormat="1" applyFont="1" applyFill="1" applyAlignment="1">
      <alignment horizontal="right" vertical="center"/>
    </xf>
    <xf numFmtId="0" fontId="0" fillId="11" borderId="60" xfId="0" applyFill="1" applyBorder="1"/>
    <xf numFmtId="0" fontId="35" fillId="11" borderId="61" xfId="0" applyFont="1" applyFill="1" applyBorder="1"/>
    <xf numFmtId="0" fontId="0" fillId="3" borderId="0" xfId="0" applyFill="1" applyAlignment="1">
      <alignment vertical="top"/>
    </xf>
    <xf numFmtId="0" fontId="16" fillId="7" borderId="13" xfId="0" applyFont="1" applyFill="1" applyBorder="1" applyAlignment="1">
      <alignment horizontal="left" vertical="center"/>
    </xf>
    <xf numFmtId="0" fontId="0" fillId="7" borderId="7" xfId="0" applyFill="1" applyBorder="1" applyAlignment="1">
      <alignment vertical="center"/>
    </xf>
    <xf numFmtId="0" fontId="0" fillId="7" borderId="2" xfId="0" applyFill="1" applyBorder="1" applyAlignment="1">
      <alignment vertical="top"/>
    </xf>
    <xf numFmtId="0" fontId="0" fillId="7" borderId="8" xfId="0" applyFill="1" applyBorder="1" applyAlignment="1">
      <alignment vertical="center"/>
    </xf>
    <xf numFmtId="0" fontId="5" fillId="7" borderId="14" xfId="0" applyFont="1" applyFill="1" applyBorder="1" applyAlignment="1">
      <alignment horizontal="left" vertical="top"/>
    </xf>
    <xf numFmtId="0" fontId="0" fillId="7" borderId="0" xfId="0" applyFill="1" applyAlignment="1">
      <alignment vertical="top"/>
    </xf>
    <xf numFmtId="0" fontId="0" fillId="7" borderId="12" xfId="0" applyFill="1" applyBorder="1" applyAlignment="1">
      <alignment vertical="top"/>
    </xf>
    <xf numFmtId="0" fontId="0" fillId="7" borderId="12" xfId="0" applyFill="1" applyBorder="1" applyAlignment="1">
      <alignment horizontal="left" vertical="top" wrapText="1"/>
    </xf>
    <xf numFmtId="174" fontId="0" fillId="0" borderId="0" xfId="0" applyNumberFormat="1"/>
    <xf numFmtId="0" fontId="15" fillId="0" borderId="23" xfId="0" applyFont="1" applyBorder="1" applyProtection="1">
      <protection locked="0"/>
    </xf>
    <xf numFmtId="0" fontId="15" fillId="0" borderId="35" xfId="0" applyFont="1" applyBorder="1" applyAlignment="1" applyProtection="1">
      <alignment horizontal="center"/>
      <protection locked="0"/>
    </xf>
    <xf numFmtId="3" fontId="15" fillId="0" borderId="24" xfId="0" applyNumberFormat="1" applyFont="1" applyBorder="1" applyProtection="1">
      <protection locked="0"/>
    </xf>
    <xf numFmtId="171" fontId="15" fillId="8" borderId="28" xfId="3" applyNumberFormat="1" applyFont="1" applyFill="1" applyBorder="1" applyAlignment="1" applyProtection="1">
      <alignment horizontal="center"/>
      <protection locked="0"/>
    </xf>
    <xf numFmtId="9" fontId="15" fillId="8" borderId="28" xfId="3" applyFont="1" applyFill="1" applyBorder="1" applyAlignment="1" applyProtection="1">
      <alignment horizontal="center"/>
      <protection locked="0"/>
    </xf>
    <xf numFmtId="3" fontId="15" fillId="7" borderId="24" xfId="0" applyNumberFormat="1" applyFont="1" applyFill="1" applyBorder="1" applyProtection="1">
      <protection locked="0"/>
    </xf>
    <xf numFmtId="0" fontId="15" fillId="0" borderId="23" xfId="0" applyFont="1" applyBorder="1" applyAlignment="1" applyProtection="1">
      <alignment horizontal="center"/>
      <protection locked="0"/>
    </xf>
    <xf numFmtId="9" fontId="15" fillId="0" borderId="24" xfId="3" applyFont="1" applyBorder="1" applyProtection="1">
      <protection locked="0"/>
    </xf>
    <xf numFmtId="170" fontId="15" fillId="0" borderId="12" xfId="0" applyNumberFormat="1" applyFont="1" applyBorder="1"/>
    <xf numFmtId="0" fontId="15" fillId="0" borderId="0" xfId="0" applyFont="1"/>
    <xf numFmtId="0" fontId="15" fillId="0" borderId="23" xfId="0" applyFont="1" applyBorder="1"/>
    <xf numFmtId="0" fontId="16" fillId="6" borderId="13" xfId="0" applyFont="1" applyFill="1" applyBorder="1" applyAlignment="1">
      <alignment horizontal="left" vertical="center"/>
    </xf>
    <xf numFmtId="0" fontId="15" fillId="0" borderId="23" xfId="0" applyFont="1" applyBorder="1" applyAlignment="1">
      <alignment horizontal="left"/>
    </xf>
    <xf numFmtId="0" fontId="0" fillId="0" borderId="0" xfId="0" applyAlignment="1">
      <alignment horizontal="left"/>
    </xf>
    <xf numFmtId="0" fontId="0" fillId="0" borderId="7" xfId="0" applyBorder="1"/>
    <xf numFmtId="0" fontId="25" fillId="6" borderId="2" xfId="0" applyFont="1" applyFill="1" applyBorder="1" applyAlignment="1">
      <alignment vertical="top"/>
    </xf>
    <xf numFmtId="0" fontId="1" fillId="6" borderId="20" xfId="0" applyFont="1" applyFill="1" applyBorder="1" applyAlignment="1">
      <alignment horizontal="left" vertical="top"/>
    </xf>
    <xf numFmtId="0" fontId="1" fillId="6" borderId="6" xfId="0" applyFont="1" applyFill="1" applyBorder="1" applyAlignment="1">
      <alignment horizontal="left" vertical="top"/>
    </xf>
    <xf numFmtId="9" fontId="15" fillId="0" borderId="29" xfId="3" applyFont="1" applyBorder="1" applyProtection="1">
      <protection locked="0"/>
    </xf>
    <xf numFmtId="172" fontId="15" fillId="2" borderId="68" xfId="0" applyNumberFormat="1" applyFont="1" applyFill="1" applyBorder="1" applyAlignment="1">
      <alignment horizontal="center"/>
    </xf>
    <xf numFmtId="9" fontId="15" fillId="0" borderId="24" xfId="3" applyFont="1" applyBorder="1" applyAlignment="1" applyProtection="1">
      <alignment horizontal="left"/>
      <protection locked="0"/>
    </xf>
    <xf numFmtId="3" fontId="20" fillId="0" borderId="24" xfId="0" applyNumberFormat="1" applyFont="1" applyBorder="1" applyAlignment="1" applyProtection="1">
      <alignment horizontal="left"/>
      <protection locked="0"/>
    </xf>
    <xf numFmtId="172" fontId="15" fillId="7" borderId="24" xfId="0" applyNumberFormat="1" applyFont="1" applyFill="1" applyBorder="1" applyAlignment="1">
      <alignment horizontal="center"/>
    </xf>
    <xf numFmtId="0" fontId="21" fillId="7" borderId="0" xfId="0" applyFont="1" applyFill="1"/>
    <xf numFmtId="0" fontId="5" fillId="4" borderId="37" xfId="0" applyFont="1" applyFill="1" applyBorder="1" applyAlignment="1">
      <alignment horizontal="left" vertical="center"/>
    </xf>
    <xf numFmtId="172" fontId="15" fillId="3" borderId="24" xfId="0" applyNumberFormat="1" applyFont="1" applyFill="1" applyBorder="1"/>
    <xf numFmtId="172" fontId="15" fillId="7" borderId="24" xfId="0" applyNumberFormat="1" applyFont="1" applyFill="1" applyBorder="1"/>
    <xf numFmtId="0" fontId="1" fillId="8" borderId="71" xfId="0" applyFont="1" applyFill="1" applyBorder="1" applyAlignment="1">
      <alignment horizontal="left" vertical="top" wrapText="1"/>
    </xf>
    <xf numFmtId="0" fontId="1" fillId="8" borderId="72" xfId="0" applyFont="1" applyFill="1" applyBorder="1" applyAlignment="1">
      <alignment horizontal="left" vertical="top" wrapText="1"/>
    </xf>
    <xf numFmtId="0" fontId="0" fillId="4" borderId="33" xfId="0" applyFill="1" applyBorder="1" applyAlignment="1">
      <alignment vertical="top"/>
    </xf>
    <xf numFmtId="0" fontId="0" fillId="4" borderId="34" xfId="0" applyFill="1" applyBorder="1" applyAlignment="1">
      <alignment vertical="top"/>
    </xf>
    <xf numFmtId="0" fontId="0" fillId="4" borderId="64" xfId="0" applyFill="1" applyBorder="1" applyAlignment="1">
      <alignment horizontal="center" vertical="top" wrapText="1"/>
    </xf>
    <xf numFmtId="0" fontId="0" fillId="4" borderId="63" xfId="0" applyFill="1" applyBorder="1" applyAlignment="1">
      <alignment horizontal="left" vertical="top" wrapText="1"/>
    </xf>
    <xf numFmtId="0" fontId="0" fillId="3" borderId="7" xfId="0" applyFill="1" applyBorder="1" applyAlignment="1">
      <alignment horizontal="left"/>
    </xf>
    <xf numFmtId="0" fontId="0" fillId="3" borderId="69" xfId="0" applyFill="1" applyBorder="1" applyAlignment="1">
      <alignment horizontal="left"/>
    </xf>
    <xf numFmtId="172" fontId="41" fillId="7" borderId="24" xfId="0" applyNumberFormat="1" applyFont="1" applyFill="1" applyBorder="1" applyAlignment="1">
      <alignment horizontal="center"/>
    </xf>
    <xf numFmtId="0" fontId="0" fillId="0" borderId="0" xfId="0" applyAlignment="1">
      <alignment horizontal="right"/>
    </xf>
    <xf numFmtId="0" fontId="0" fillId="3" borderId="7" xfId="0" applyFill="1" applyBorder="1" applyAlignment="1">
      <alignment horizontal="right" vertical="center"/>
    </xf>
    <xf numFmtId="0" fontId="0" fillId="3" borderId="2" xfId="0" applyFill="1" applyBorder="1" applyAlignment="1">
      <alignment horizontal="right" vertical="top"/>
    </xf>
    <xf numFmtId="0" fontId="41" fillId="0" borderId="0" xfId="0" applyFont="1"/>
    <xf numFmtId="0" fontId="41" fillId="7" borderId="7" xfId="0" applyFont="1" applyFill="1" applyBorder="1"/>
    <xf numFmtId="0" fontId="41" fillId="7" borderId="0" xfId="0" applyFont="1" applyFill="1"/>
    <xf numFmtId="3" fontId="41" fillId="7" borderId="24" xfId="0" applyNumberFormat="1" applyFont="1" applyFill="1" applyBorder="1" applyProtection="1">
      <protection locked="0"/>
    </xf>
    <xf numFmtId="0" fontId="16" fillId="6" borderId="21" xfId="0" applyFont="1" applyFill="1" applyBorder="1" applyAlignment="1">
      <alignment horizontal="center" vertical="center"/>
    </xf>
    <xf numFmtId="0" fontId="1" fillId="6" borderId="75" xfId="0" applyFont="1" applyFill="1" applyBorder="1" applyAlignment="1">
      <alignment horizontal="left" vertical="top" wrapText="1"/>
    </xf>
    <xf numFmtId="0" fontId="16" fillId="3" borderId="7" xfId="0" applyFont="1" applyFill="1" applyBorder="1"/>
    <xf numFmtId="176" fontId="0" fillId="0" borderId="0" xfId="9" applyNumberFormat="1" applyFont="1" applyAlignment="1">
      <alignment horizontal="center" vertical="top" wrapText="1"/>
    </xf>
    <xf numFmtId="176" fontId="0" fillId="3" borderId="7" xfId="9" applyNumberFormat="1" applyFont="1" applyFill="1" applyBorder="1" applyAlignment="1">
      <alignment horizontal="center" vertical="top" wrapText="1"/>
    </xf>
    <xf numFmtId="0" fontId="0" fillId="0" borderId="0" xfId="0" applyAlignment="1">
      <alignment horizontal="center" vertical="top" wrapText="1"/>
    </xf>
    <xf numFmtId="0" fontId="0" fillId="3" borderId="7" xfId="0" applyFill="1" applyBorder="1" applyAlignment="1">
      <alignment horizontal="center" vertical="top" wrapText="1"/>
    </xf>
    <xf numFmtId="0" fontId="5" fillId="3" borderId="2" xfId="0" applyFont="1" applyFill="1" applyBorder="1" applyAlignment="1">
      <alignment horizontal="center" vertical="top" wrapText="1"/>
    </xf>
    <xf numFmtId="176" fontId="0" fillId="0" borderId="0" xfId="9" applyNumberFormat="1" applyFont="1" applyAlignment="1">
      <alignment horizontal="center" vertical="top"/>
    </xf>
    <xf numFmtId="176" fontId="0" fillId="3" borderId="7" xfId="9" applyNumberFormat="1" applyFont="1" applyFill="1" applyBorder="1" applyAlignment="1">
      <alignment horizontal="center" vertical="top"/>
    </xf>
    <xf numFmtId="0" fontId="0" fillId="0" borderId="0" xfId="0" applyAlignment="1">
      <alignment horizontal="center" vertical="top"/>
    </xf>
    <xf numFmtId="0" fontId="0" fillId="3" borderId="7" xfId="0" applyFill="1" applyBorder="1" applyAlignment="1">
      <alignment horizontal="center" vertical="top"/>
    </xf>
    <xf numFmtId="0" fontId="5" fillId="3" borderId="2" xfId="0" applyFont="1" applyFill="1" applyBorder="1" applyAlignment="1">
      <alignment horizontal="center" vertical="top"/>
    </xf>
    <xf numFmtId="0" fontId="42" fillId="3" borderId="2" xfId="0" applyFont="1" applyFill="1" applyBorder="1" applyAlignment="1">
      <alignment horizontal="center" vertical="top" wrapText="1"/>
    </xf>
    <xf numFmtId="0" fontId="43" fillId="3" borderId="6" xfId="0" applyFont="1" applyFill="1" applyBorder="1" applyAlignment="1">
      <alignment horizontal="center" vertical="top" wrapText="1"/>
    </xf>
    <xf numFmtId="0" fontId="42" fillId="0" borderId="0" xfId="0" applyFont="1" applyAlignment="1">
      <alignment horizontal="center" vertical="top"/>
    </xf>
    <xf numFmtId="0" fontId="42" fillId="3" borderId="7" xfId="0" applyFont="1" applyFill="1" applyBorder="1" applyAlignment="1">
      <alignment horizontal="center" vertical="top"/>
    </xf>
    <xf numFmtId="0" fontId="42" fillId="3" borderId="2" xfId="0" applyFont="1" applyFill="1" applyBorder="1" applyAlignment="1">
      <alignment horizontal="center" vertical="top"/>
    </xf>
    <xf numFmtId="0" fontId="43" fillId="2" borderId="6" xfId="0" applyFont="1" applyFill="1" applyBorder="1" applyAlignment="1">
      <alignment horizontal="center" vertical="top" wrapText="1"/>
    </xf>
    <xf numFmtId="0" fontId="44" fillId="0" borderId="0" xfId="0" applyFont="1" applyAlignment="1">
      <alignment horizontal="center" vertical="top"/>
    </xf>
    <xf numFmtId="0" fontId="44" fillId="3" borderId="7" xfId="0" applyFont="1" applyFill="1" applyBorder="1" applyAlignment="1">
      <alignment horizontal="center" vertical="top"/>
    </xf>
    <xf numFmtId="0" fontId="44" fillId="3" borderId="0" xfId="0" applyFont="1" applyFill="1" applyAlignment="1">
      <alignment horizontal="center" vertical="top" wrapText="1"/>
    </xf>
    <xf numFmtId="176" fontId="15" fillId="0" borderId="24" xfId="9" applyNumberFormat="1" applyFont="1" applyBorder="1" applyAlignment="1" applyProtection="1">
      <alignment horizontal="right" vertical="top" wrapText="1"/>
      <protection locked="0"/>
    </xf>
    <xf numFmtId="3" fontId="15" fillId="0" borderId="24" xfId="0" applyNumberFormat="1" applyFont="1" applyBorder="1" applyAlignment="1" applyProtection="1">
      <alignment horizontal="right" vertical="top" wrapText="1"/>
      <protection locked="0"/>
    </xf>
    <xf numFmtId="0" fontId="15" fillId="0" borderId="24" xfId="0" applyFont="1" applyBorder="1" applyAlignment="1" applyProtection="1">
      <alignment horizontal="right" vertical="top" wrapText="1"/>
      <protection locked="0"/>
    </xf>
    <xf numFmtId="0" fontId="15" fillId="0" borderId="24" xfId="0" applyFont="1" applyBorder="1" applyAlignment="1" applyProtection="1">
      <alignment horizontal="right"/>
      <protection locked="0"/>
    </xf>
    <xf numFmtId="176" fontId="15" fillId="0" borderId="24" xfId="9" applyNumberFormat="1" applyFont="1" applyBorder="1" applyAlignment="1" applyProtection="1">
      <alignment horizontal="right" vertical="top"/>
      <protection locked="0"/>
    </xf>
    <xf numFmtId="173" fontId="39" fillId="2" borderId="24" xfId="0" applyNumberFormat="1" applyFont="1" applyFill="1" applyBorder="1" applyAlignment="1" applyProtection="1">
      <alignment horizontal="right" vertical="top"/>
      <protection locked="0"/>
    </xf>
    <xf numFmtId="3" fontId="15" fillId="0" borderId="24" xfId="0" applyNumberFormat="1" applyFont="1" applyBorder="1" applyAlignment="1" applyProtection="1">
      <alignment horizontal="right" vertical="top"/>
      <protection locked="0"/>
    </xf>
    <xf numFmtId="0" fontId="42" fillId="0" borderId="0" xfId="0" applyFont="1" applyAlignment="1">
      <alignment horizontal="center"/>
    </xf>
    <xf numFmtId="0" fontId="42" fillId="3" borderId="7" xfId="0" applyFont="1" applyFill="1" applyBorder="1" applyAlignment="1">
      <alignment horizontal="center" vertical="center"/>
    </xf>
    <xf numFmtId="0" fontId="42" fillId="3" borderId="0" xfId="0" applyFont="1" applyFill="1" applyAlignment="1">
      <alignment horizontal="center" vertical="top"/>
    </xf>
    <xf numFmtId="3" fontId="39" fillId="0" borderId="62" xfId="0" applyNumberFormat="1" applyFont="1" applyBorder="1" applyAlignment="1" applyProtection="1">
      <alignment horizontal="right"/>
      <protection locked="0"/>
    </xf>
    <xf numFmtId="0" fontId="39" fillId="0" borderId="24" xfId="0" applyFont="1" applyBorder="1" applyAlignment="1" applyProtection="1">
      <alignment horizontal="right"/>
      <protection locked="0"/>
    </xf>
    <xf numFmtId="3" fontId="39" fillId="0" borderId="24" xfId="0" applyNumberFormat="1" applyFont="1" applyBorder="1" applyAlignment="1" applyProtection="1">
      <alignment horizontal="right"/>
      <protection locked="0"/>
    </xf>
    <xf numFmtId="173" fontId="39" fillId="2" borderId="24" xfId="0" applyNumberFormat="1" applyFont="1" applyFill="1" applyBorder="1" applyAlignment="1">
      <alignment horizontal="right"/>
    </xf>
    <xf numFmtId="3" fontId="39" fillId="3" borderId="24" xfId="0" applyNumberFormat="1" applyFont="1" applyFill="1" applyBorder="1" applyAlignment="1">
      <alignment horizontal="right"/>
    </xf>
    <xf numFmtId="3" fontId="39" fillId="3" borderId="24" xfId="0" applyNumberFormat="1" applyFont="1" applyFill="1" applyBorder="1" applyAlignment="1" applyProtection="1">
      <alignment horizontal="right" vertical="top"/>
      <protection locked="0"/>
    </xf>
    <xf numFmtId="0" fontId="42" fillId="7" borderId="7" xfId="0" applyFont="1" applyFill="1" applyBorder="1" applyAlignment="1">
      <alignment horizontal="center" vertical="center"/>
    </xf>
    <xf numFmtId="0" fontId="42" fillId="7" borderId="2" xfId="0" applyFont="1" applyFill="1" applyBorder="1" applyAlignment="1">
      <alignment horizontal="center" vertical="top"/>
    </xf>
    <xf numFmtId="3" fontId="39" fillId="7" borderId="24" xfId="0" applyNumberFormat="1" applyFont="1" applyFill="1" applyBorder="1" applyAlignment="1">
      <alignment horizontal="right"/>
    </xf>
    <xf numFmtId="3" fontId="39" fillId="4" borderId="24" xfId="0" applyNumberFormat="1" applyFont="1" applyFill="1" applyBorder="1" applyAlignment="1" applyProtection="1">
      <alignment horizontal="right"/>
      <protection locked="0"/>
    </xf>
    <xf numFmtId="0" fontId="0" fillId="7" borderId="7" xfId="0" applyFill="1" applyBorder="1" applyAlignment="1">
      <alignment horizontal="center"/>
    </xf>
    <xf numFmtId="3" fontId="15" fillId="0" borderId="24" xfId="0" applyNumberFormat="1" applyFont="1" applyBorder="1" applyAlignment="1" applyProtection="1">
      <alignment horizontal="right"/>
      <protection locked="0"/>
    </xf>
    <xf numFmtId="3" fontId="15" fillId="7" borderId="24" xfId="0" applyNumberFormat="1" applyFont="1" applyFill="1" applyBorder="1" applyAlignment="1" applyProtection="1">
      <alignment horizontal="right"/>
      <protection locked="0"/>
    </xf>
    <xf numFmtId="175" fontId="15" fillId="4" borderId="24" xfId="0" applyNumberFormat="1" applyFont="1" applyFill="1" applyBorder="1" applyAlignment="1" applyProtection="1">
      <alignment horizontal="right"/>
      <protection locked="0"/>
    </xf>
    <xf numFmtId="0" fontId="5" fillId="3" borderId="46" xfId="0" applyFont="1" applyFill="1" applyBorder="1" applyAlignment="1">
      <alignment vertical="top"/>
    </xf>
    <xf numFmtId="176" fontId="45" fillId="3" borderId="2" xfId="9" applyNumberFormat="1" applyFont="1" applyFill="1" applyBorder="1" applyAlignment="1">
      <alignment horizontal="left"/>
    </xf>
    <xf numFmtId="0" fontId="44" fillId="0" borderId="0" xfId="0" applyFont="1" applyAlignment="1">
      <alignment horizontal="left" vertical="top"/>
    </xf>
    <xf numFmtId="0" fontId="1" fillId="0" borderId="14" xfId="0" applyFont="1" applyBorder="1" applyAlignment="1">
      <alignment vertical="top" wrapText="1"/>
    </xf>
    <xf numFmtId="0" fontId="1" fillId="6" borderId="18" xfId="0" applyFont="1" applyFill="1" applyBorder="1" applyAlignment="1">
      <alignment vertical="top" wrapText="1"/>
    </xf>
    <xf numFmtId="0" fontId="1" fillId="6" borderId="4" xfId="0" applyFont="1" applyFill="1" applyBorder="1" applyAlignment="1">
      <alignment vertical="top" wrapText="1"/>
    </xf>
    <xf numFmtId="0" fontId="1" fillId="6" borderId="19" xfId="0" applyFont="1" applyFill="1" applyBorder="1" applyAlignment="1">
      <alignment vertical="top" wrapText="1"/>
    </xf>
    <xf numFmtId="0" fontId="1" fillId="6" borderId="6" xfId="0" applyFont="1" applyFill="1" applyBorder="1" applyAlignment="1">
      <alignment vertical="top" wrapText="1"/>
    </xf>
    <xf numFmtId="0" fontId="1" fillId="6" borderId="20" xfId="0" applyFont="1" applyFill="1" applyBorder="1" applyAlignment="1">
      <alignment vertical="top" wrapText="1"/>
    </xf>
    <xf numFmtId="0" fontId="1" fillId="6" borderId="1" xfId="0" applyFont="1" applyFill="1" applyBorder="1" applyAlignment="1">
      <alignment vertical="top" wrapText="1"/>
    </xf>
    <xf numFmtId="0" fontId="1" fillId="6" borderId="75" xfId="0" applyFont="1" applyFill="1" applyBorder="1" applyAlignment="1">
      <alignment vertical="top" wrapText="1"/>
    </xf>
    <xf numFmtId="0" fontId="1" fillId="6" borderId="40" xfId="0" applyFont="1" applyFill="1" applyBorder="1" applyAlignment="1">
      <alignment vertical="top" wrapText="1"/>
    </xf>
    <xf numFmtId="0" fontId="1" fillId="3" borderId="22" xfId="0" applyFont="1" applyFill="1" applyBorder="1" applyAlignment="1">
      <alignment vertical="top" wrapText="1"/>
    </xf>
    <xf numFmtId="0" fontId="1" fillId="3" borderId="31" xfId="0" applyFont="1" applyFill="1" applyBorder="1" applyAlignment="1">
      <alignment vertical="top" wrapText="1"/>
    </xf>
    <xf numFmtId="0" fontId="1" fillId="2" borderId="41" xfId="0" applyFont="1" applyFill="1" applyBorder="1" applyAlignment="1">
      <alignment vertical="top" wrapText="1"/>
    </xf>
    <xf numFmtId="0" fontId="1" fillId="8" borderId="42" xfId="0" applyFont="1" applyFill="1" applyBorder="1" applyAlignment="1">
      <alignment vertical="top" wrapText="1"/>
    </xf>
    <xf numFmtId="0" fontId="1" fillId="8" borderId="70" xfId="0" applyFont="1" applyFill="1" applyBorder="1" applyAlignment="1">
      <alignment vertical="top" wrapText="1"/>
    </xf>
    <xf numFmtId="0" fontId="1" fillId="8" borderId="44" xfId="0" applyFont="1" applyFill="1" applyBorder="1" applyAlignment="1">
      <alignment vertical="top" wrapText="1"/>
    </xf>
    <xf numFmtId="0" fontId="1" fillId="8" borderId="45" xfId="0" applyFont="1" applyFill="1" applyBorder="1" applyAlignment="1">
      <alignment vertical="top" wrapText="1"/>
    </xf>
    <xf numFmtId="0" fontId="1" fillId="2" borderId="67" xfId="0" applyFont="1" applyFill="1" applyBorder="1" applyAlignment="1">
      <alignment vertical="top" wrapText="1"/>
    </xf>
    <xf numFmtId="0" fontId="1" fillId="3" borderId="20" xfId="0" applyFont="1" applyFill="1" applyBorder="1" applyAlignment="1">
      <alignment vertical="top" wrapText="1"/>
    </xf>
    <xf numFmtId="176" fontId="1" fillId="3" borderId="6" xfId="9" applyNumberFormat="1" applyFont="1" applyFill="1" applyBorder="1" applyAlignment="1">
      <alignment vertical="top" wrapText="1"/>
    </xf>
    <xf numFmtId="0" fontId="1" fillId="3" borderId="6" xfId="0" applyFont="1" applyFill="1" applyBorder="1" applyAlignment="1">
      <alignment vertical="top" wrapText="1"/>
    </xf>
    <xf numFmtId="0" fontId="1" fillId="2" borderId="6" xfId="0" applyFont="1" applyFill="1" applyBorder="1" applyAlignment="1">
      <alignment vertical="top" wrapText="1"/>
    </xf>
    <xf numFmtId="0" fontId="1" fillId="2" borderId="47" xfId="0" applyFont="1" applyFill="1" applyBorder="1" applyAlignment="1">
      <alignment vertical="top" wrapText="1"/>
    </xf>
    <xf numFmtId="0" fontId="1" fillId="2" borderId="48" xfId="0" applyFont="1" applyFill="1" applyBorder="1" applyAlignment="1">
      <alignment vertical="top" wrapText="1"/>
    </xf>
    <xf numFmtId="0" fontId="1" fillId="7" borderId="1" xfId="0" applyFont="1" applyFill="1" applyBorder="1" applyAlignment="1">
      <alignment vertical="top" wrapText="1"/>
    </xf>
    <xf numFmtId="0" fontId="1" fillId="7" borderId="64" xfId="0" applyFont="1" applyFill="1" applyBorder="1" applyAlignment="1">
      <alignment vertical="top" wrapText="1"/>
    </xf>
    <xf numFmtId="0" fontId="1" fillId="7" borderId="6" xfId="0" applyFont="1" applyFill="1" applyBorder="1" applyAlignment="1">
      <alignment vertical="top" wrapText="1"/>
    </xf>
    <xf numFmtId="0" fontId="1" fillId="4" borderId="6" xfId="0" applyFont="1" applyFill="1" applyBorder="1" applyAlignment="1">
      <alignment vertical="top" wrapText="1"/>
    </xf>
    <xf numFmtId="0" fontId="40" fillId="7" borderId="31" xfId="0" applyFont="1" applyFill="1" applyBorder="1" applyAlignment="1">
      <alignment vertical="top" wrapText="1"/>
    </xf>
    <xf numFmtId="0" fontId="1" fillId="7" borderId="31" xfId="0" applyFont="1" applyFill="1" applyBorder="1" applyAlignment="1">
      <alignment vertical="top" wrapText="1"/>
    </xf>
    <xf numFmtId="0" fontId="1" fillId="4" borderId="41" xfId="0" applyFont="1" applyFill="1" applyBorder="1" applyAlignment="1">
      <alignment vertical="top" wrapText="1"/>
    </xf>
    <xf numFmtId="0" fontId="1" fillId="4" borderId="49" xfId="0" applyFont="1" applyFill="1" applyBorder="1" applyAlignment="1">
      <alignment vertical="top"/>
    </xf>
    <xf numFmtId="0" fontId="1" fillId="7" borderId="15" xfId="0" applyFont="1" applyFill="1" applyBorder="1" applyAlignment="1">
      <alignment vertical="top" wrapText="1"/>
    </xf>
    <xf numFmtId="0" fontId="0" fillId="0" borderId="0" xfId="0" applyAlignment="1">
      <alignment vertical="top"/>
    </xf>
    <xf numFmtId="0" fontId="2" fillId="0" borderId="0" xfId="0" applyFont="1" applyAlignment="1">
      <alignment horizontal="center"/>
    </xf>
    <xf numFmtId="0" fontId="47" fillId="7" borderId="7" xfId="0" applyFont="1" applyFill="1" applyBorder="1" applyAlignment="1">
      <alignment horizontal="center"/>
    </xf>
    <xf numFmtId="0" fontId="2" fillId="7" borderId="0" xfId="0" applyFont="1" applyFill="1" applyAlignment="1">
      <alignment horizontal="center"/>
    </xf>
    <xf numFmtId="0" fontId="48" fillId="7" borderId="64" xfId="0" applyFont="1" applyFill="1" applyBorder="1" applyAlignment="1">
      <alignment vertical="top" wrapText="1"/>
    </xf>
    <xf numFmtId="0" fontId="20" fillId="0" borderId="24" xfId="0" applyFont="1" applyBorder="1" applyAlignment="1" applyProtection="1">
      <alignment horizontal="right"/>
      <protection locked="0"/>
    </xf>
    <xf numFmtId="0" fontId="43" fillId="3" borderId="6" xfId="0" applyFont="1" applyFill="1" applyBorder="1" applyAlignment="1">
      <alignment horizontal="left" vertical="top" wrapText="1"/>
    </xf>
    <xf numFmtId="0" fontId="43" fillId="2" borderId="6" xfId="0" applyFont="1" applyFill="1" applyBorder="1" applyAlignment="1">
      <alignment horizontal="left" vertical="top" wrapText="1"/>
    </xf>
    <xf numFmtId="0" fontId="1" fillId="7" borderId="40" xfId="0" applyFont="1" applyFill="1" applyBorder="1" applyAlignment="1">
      <alignment vertical="top" wrapText="1"/>
    </xf>
    <xf numFmtId="0" fontId="43" fillId="7" borderId="64" xfId="0" applyFont="1" applyFill="1" applyBorder="1" applyAlignment="1">
      <alignment vertical="top" wrapText="1"/>
    </xf>
    <xf numFmtId="0" fontId="43" fillId="7" borderId="1" xfId="0" applyFont="1" applyFill="1" applyBorder="1" applyAlignment="1">
      <alignment vertical="top" wrapText="1"/>
    </xf>
    <xf numFmtId="0" fontId="43" fillId="7" borderId="6" xfId="0" applyFont="1" applyFill="1" applyBorder="1" applyAlignment="1">
      <alignment vertical="top" wrapText="1"/>
    </xf>
    <xf numFmtId="0" fontId="43" fillId="4" borderId="6" xfId="0" applyFont="1" applyFill="1" applyBorder="1" applyAlignment="1">
      <alignment vertical="top" wrapText="1"/>
    </xf>
    <xf numFmtId="3" fontId="39" fillId="7" borderId="24" xfId="0" applyNumberFormat="1" applyFont="1" applyFill="1" applyBorder="1" applyAlignment="1" applyProtection="1">
      <alignment horizontal="right"/>
      <protection locked="0"/>
    </xf>
    <xf numFmtId="15" fontId="15" fillId="0" borderId="23" xfId="0" applyNumberFormat="1" applyFont="1" applyBorder="1" applyProtection="1">
      <protection locked="0"/>
    </xf>
    <xf numFmtId="15" fontId="15" fillId="0" borderId="36" xfId="0" applyNumberFormat="1" applyFont="1" applyBorder="1" applyProtection="1">
      <protection locked="0"/>
    </xf>
    <xf numFmtId="0" fontId="0" fillId="0" borderId="0" xfId="0" applyAlignment="1">
      <alignment horizontal="left" vertical="top"/>
    </xf>
    <xf numFmtId="2" fontId="7" fillId="5" borderId="54" xfId="4" applyNumberFormat="1" applyFill="1" applyBorder="1" applyAlignment="1">
      <alignment horizontal="center" vertical="center"/>
    </xf>
    <xf numFmtId="0" fontId="49" fillId="0" borderId="0" xfId="0" applyFont="1"/>
    <xf numFmtId="0" fontId="49" fillId="0" borderId="0" xfId="0" applyFont="1" applyAlignment="1">
      <alignment horizontal="left"/>
    </xf>
    <xf numFmtId="3" fontId="39" fillId="3" borderId="66" xfId="0" applyNumberFormat="1" applyFont="1" applyFill="1" applyBorder="1" applyAlignment="1">
      <alignment horizontal="right"/>
    </xf>
    <xf numFmtId="9" fontId="15" fillId="0" borderId="24" xfId="3" applyFont="1" applyBorder="1" applyAlignment="1" applyProtection="1">
      <protection locked="0"/>
    </xf>
    <xf numFmtId="0" fontId="50" fillId="6" borderId="0" xfId="0" applyFont="1" applyFill="1"/>
    <xf numFmtId="0" fontId="6" fillId="6" borderId="0" xfId="0" applyFont="1" applyFill="1"/>
    <xf numFmtId="0" fontId="5" fillId="6" borderId="0" xfId="0" applyFont="1" applyFill="1"/>
    <xf numFmtId="0" fontId="0" fillId="6" borderId="0" xfId="0" applyFill="1" applyAlignment="1">
      <alignment horizontal="right" vertical="center"/>
    </xf>
    <xf numFmtId="0" fontId="1" fillId="6" borderId="0" xfId="0" applyFont="1" applyFill="1"/>
    <xf numFmtId="0" fontId="37" fillId="6" borderId="0" xfId="0" applyFont="1" applyFill="1"/>
    <xf numFmtId="0" fontId="52" fillId="6" borderId="0" xfId="6" applyFont="1" applyFill="1" applyAlignment="1" applyProtection="1"/>
    <xf numFmtId="0" fontId="0" fillId="0" borderId="0" xfId="3" applyNumberFormat="1" applyFont="1" applyAlignment="1">
      <alignment horizontal="left"/>
    </xf>
    <xf numFmtId="0" fontId="0" fillId="3" borderId="7" xfId="3" applyNumberFormat="1" applyFont="1" applyFill="1" applyBorder="1" applyAlignment="1">
      <alignment horizontal="right" vertical="center"/>
    </xf>
    <xf numFmtId="0" fontId="0" fillId="3" borderId="0" xfId="3" applyNumberFormat="1" applyFont="1" applyFill="1" applyBorder="1" applyAlignment="1">
      <alignment horizontal="right" vertical="top"/>
    </xf>
    <xf numFmtId="0" fontId="1" fillId="12" borderId="65" xfId="3" applyNumberFormat="1" applyFont="1" applyFill="1" applyBorder="1" applyAlignment="1">
      <alignment horizontal="left" vertical="top" wrapText="1"/>
    </xf>
    <xf numFmtId="0" fontId="0" fillId="0" borderId="0" xfId="3" applyNumberFormat="1" applyFont="1" applyAlignment="1">
      <alignment horizontal="right"/>
    </xf>
    <xf numFmtId="15" fontId="15" fillId="0" borderId="24" xfId="0" applyNumberFormat="1" applyFont="1" applyBorder="1" applyProtection="1">
      <protection locked="0"/>
    </xf>
    <xf numFmtId="0" fontId="21" fillId="6" borderId="0" xfId="0" applyFont="1" applyFill="1" applyAlignment="1">
      <alignment vertical="top"/>
    </xf>
    <xf numFmtId="14" fontId="53" fillId="0" borderId="0" xfId="0" applyNumberFormat="1" applyFont="1" applyAlignment="1">
      <alignment horizontal="left"/>
    </xf>
    <xf numFmtId="44" fontId="15" fillId="0" borderId="24" xfId="10" applyFont="1" applyBorder="1" applyProtection="1">
      <protection locked="0"/>
    </xf>
    <xf numFmtId="44" fontId="0" fillId="0" borderId="0" xfId="10" applyFont="1" applyFill="1"/>
    <xf numFmtId="44" fontId="0" fillId="3" borderId="7" xfId="10" applyFont="1" applyFill="1" applyBorder="1"/>
    <xf numFmtId="44" fontId="0" fillId="0" borderId="0" xfId="10" applyFont="1"/>
    <xf numFmtId="0" fontId="1" fillId="8" borderId="76" xfId="0" applyFont="1" applyFill="1" applyBorder="1" applyAlignment="1">
      <alignment vertical="top" wrapText="1"/>
    </xf>
    <xf numFmtId="14" fontId="15" fillId="0" borderId="24" xfId="0" applyNumberFormat="1" applyFont="1" applyBorder="1" applyProtection="1">
      <protection locked="0"/>
    </xf>
    <xf numFmtId="14" fontId="0" fillId="0" borderId="0" xfId="0" applyNumberFormat="1"/>
    <xf numFmtId="10" fontId="0" fillId="0" borderId="0" xfId="0" applyNumberFormat="1"/>
    <xf numFmtId="10" fontId="0" fillId="3" borderId="7" xfId="0" applyNumberFormat="1" applyFill="1" applyBorder="1"/>
    <xf numFmtId="10" fontId="0" fillId="3" borderId="0" xfId="0" applyNumberFormat="1" applyFill="1"/>
    <xf numFmtId="10" fontId="1" fillId="8" borderId="43" xfId="0" applyNumberFormat="1" applyFont="1" applyFill="1" applyBorder="1" applyAlignment="1">
      <alignment vertical="top" wrapText="1"/>
    </xf>
    <xf numFmtId="9" fontId="15" fillId="12" borderId="24" xfId="3" applyFont="1" applyFill="1" applyBorder="1" applyAlignment="1">
      <alignment horizontal="right"/>
    </xf>
    <xf numFmtId="0" fontId="1" fillId="12" borderId="77" xfId="3" applyNumberFormat="1" applyFont="1" applyFill="1" applyBorder="1" applyAlignment="1">
      <alignment horizontal="left" vertical="top" wrapText="1"/>
    </xf>
    <xf numFmtId="9" fontId="15" fillId="12" borderId="24" xfId="3" applyNumberFormat="1" applyFont="1" applyFill="1" applyBorder="1" applyAlignment="1">
      <alignment horizontal="right"/>
    </xf>
    <xf numFmtId="0" fontId="21" fillId="6" borderId="21" xfId="0" applyFont="1" applyFill="1" applyBorder="1" applyAlignment="1">
      <alignment vertical="top" wrapText="1"/>
    </xf>
    <xf numFmtId="0" fontId="21" fillId="6" borderId="2" xfId="0" applyFont="1" applyFill="1" applyBorder="1" applyAlignment="1">
      <alignment vertical="top" wrapText="1"/>
    </xf>
    <xf numFmtId="14" fontId="56" fillId="0" borderId="2" xfId="0" applyNumberFormat="1" applyFont="1" applyBorder="1" applyAlignment="1">
      <alignment horizontal="center"/>
    </xf>
    <xf numFmtId="14" fontId="15" fillId="0" borderId="24" xfId="0" applyNumberFormat="1" applyFont="1" applyBorder="1"/>
    <xf numFmtId="0" fontId="55" fillId="0" borderId="0" xfId="0" applyFont="1"/>
    <xf numFmtId="9" fontId="0" fillId="0" borderId="0" xfId="3" applyNumberFormat="1" applyFont="1"/>
    <xf numFmtId="9" fontId="0" fillId="0" borderId="0" xfId="3" quotePrefix="1" applyNumberFormat="1" applyFont="1" applyAlignment="1">
      <alignment horizontal="right"/>
    </xf>
    <xf numFmtId="9" fontId="15" fillId="8" borderId="24" xfId="3" applyNumberFormat="1" applyFont="1" applyFill="1" applyBorder="1" applyAlignment="1" applyProtection="1">
      <alignment horizontal="center"/>
      <protection locked="0"/>
    </xf>
    <xf numFmtId="9" fontId="0" fillId="0" borderId="0" xfId="3" applyNumberFormat="1" applyFont="1" applyAlignment="1">
      <alignment horizontal="right"/>
    </xf>
    <xf numFmtId="0" fontId="0" fillId="7" borderId="7" xfId="0" applyFill="1" applyBorder="1" applyAlignment="1">
      <alignment horizontal="right" vertical="center"/>
    </xf>
    <xf numFmtId="0" fontId="37" fillId="7" borderId="0" xfId="0" applyFont="1" applyFill="1" applyAlignment="1">
      <alignment horizontal="right"/>
    </xf>
    <xf numFmtId="0" fontId="1" fillId="8" borderId="71" xfId="0" applyFont="1" applyFill="1" applyBorder="1" applyAlignment="1">
      <alignment horizontal="right" vertical="top" wrapText="1"/>
    </xf>
    <xf numFmtId="9" fontId="15" fillId="8" borderId="28" xfId="3" applyFont="1" applyFill="1" applyBorder="1" applyAlignment="1">
      <alignment horizontal="right"/>
    </xf>
    <xf numFmtId="168" fontId="7" fillId="5" borderId="52" xfId="4" applyNumberFormat="1" applyFill="1" applyBorder="1" applyAlignment="1">
      <alignment horizontal="center" vertical="center"/>
    </xf>
    <xf numFmtId="168" fontId="7" fillId="5" borderId="5" xfId="4" applyNumberFormat="1" applyFill="1" applyBorder="1" applyAlignment="1">
      <alignment horizontal="center" vertical="center"/>
    </xf>
    <xf numFmtId="166" fontId="7" fillId="5" borderId="78" xfId="4" applyNumberFormat="1" applyFill="1" applyBorder="1" applyAlignment="1">
      <alignment horizontal="center" vertical="center"/>
    </xf>
    <xf numFmtId="168" fontId="7" fillId="5" borderId="58" xfId="4" applyNumberFormat="1" applyFill="1" applyBorder="1" applyAlignment="1">
      <alignment horizontal="center" vertical="center"/>
    </xf>
    <xf numFmtId="167" fontId="7" fillId="5" borderId="78" xfId="5" applyNumberFormat="1" applyFont="1" applyFill="1" applyBorder="1" applyAlignment="1">
      <alignment horizontal="center" vertical="center"/>
    </xf>
    <xf numFmtId="0" fontId="34" fillId="6" borderId="0" xfId="6" applyFill="1" applyAlignment="1" applyProtection="1">
      <alignment vertical="center"/>
    </xf>
    <xf numFmtId="0" fontId="57" fillId="6" borderId="0" xfId="4" applyFont="1" applyFill="1" applyAlignment="1">
      <alignment vertical="center"/>
    </xf>
    <xf numFmtId="167" fontId="7" fillId="6" borderId="0" xfId="4" applyNumberFormat="1" applyFill="1" applyAlignment="1">
      <alignment horizontal="center" vertical="center"/>
    </xf>
    <xf numFmtId="0" fontId="5" fillId="2" borderId="34" xfId="0" applyFont="1" applyFill="1" applyBorder="1" applyAlignment="1">
      <alignment horizontal="left" vertical="center" wrapText="1"/>
    </xf>
    <xf numFmtId="9" fontId="15" fillId="8" borderId="62" xfId="3" applyFont="1" applyFill="1" applyBorder="1" applyAlignment="1" applyProtection="1">
      <alignment horizontal="center" vertical="center"/>
      <protection locked="0"/>
    </xf>
    <xf numFmtId="49" fontId="15" fillId="0" borderId="79" xfId="3" applyNumberFormat="1" applyFont="1" applyBorder="1" applyAlignment="1" applyProtection="1">
      <alignment horizontal="left" vertical="center"/>
      <protection locked="0"/>
    </xf>
    <xf numFmtId="176" fontId="15" fillId="0" borderId="24" xfId="9" applyNumberFormat="1" applyFont="1" applyFill="1" applyBorder="1" applyAlignment="1" applyProtection="1">
      <alignment horizontal="right" vertical="top"/>
      <protection locked="0"/>
    </xf>
    <xf numFmtId="3" fontId="15" fillId="2" borderId="36" xfId="0" applyNumberFormat="1" applyFont="1" applyFill="1" applyBorder="1" applyAlignment="1" applyProtection="1">
      <alignment horizontal="center" vertical="center"/>
      <protection locked="0"/>
    </xf>
    <xf numFmtId="3" fontId="15" fillId="2" borderId="24" xfId="0" applyNumberFormat="1" applyFont="1" applyFill="1" applyBorder="1" applyAlignment="1" applyProtection="1">
      <alignment horizontal="center" vertical="center"/>
      <protection locked="0"/>
    </xf>
    <xf numFmtId="3" fontId="15" fillId="4" borderId="35" xfId="0" applyNumberFormat="1" applyFont="1" applyFill="1" applyBorder="1" applyAlignment="1" applyProtection="1">
      <alignment horizontal="center" vertical="center"/>
      <protection locked="0"/>
    </xf>
    <xf numFmtId="3" fontId="15" fillId="4" borderId="36" xfId="0" applyNumberFormat="1" applyFont="1" applyFill="1" applyBorder="1" applyAlignment="1" applyProtection="1">
      <alignment horizontal="center" vertical="center"/>
      <protection locked="0"/>
    </xf>
    <xf numFmtId="3" fontId="15" fillId="4" borderId="24" xfId="0" applyNumberFormat="1" applyFont="1" applyFill="1" applyBorder="1" applyAlignment="1" applyProtection="1">
      <alignment horizontal="center" vertical="center"/>
      <protection locked="0"/>
    </xf>
    <xf numFmtId="0" fontId="15" fillId="0" borderId="35" xfId="0" applyFont="1" applyFill="1" applyBorder="1" applyAlignment="1" applyProtection="1">
      <alignment horizontal="center"/>
      <protection locked="0"/>
    </xf>
    <xf numFmtId="0" fontId="15" fillId="0" borderId="24" xfId="0" applyFont="1" applyFill="1" applyBorder="1" applyAlignment="1" applyProtection="1">
      <alignment horizontal="center"/>
      <protection locked="0"/>
    </xf>
    <xf numFmtId="171" fontId="15" fillId="0" borderId="24" xfId="3" applyNumberFormat="1" applyFont="1" applyBorder="1" applyAlignment="1" applyProtection="1">
      <protection locked="0"/>
    </xf>
    <xf numFmtId="0" fontId="15" fillId="0" borderId="25" xfId="0" applyFont="1" applyFill="1" applyBorder="1" applyProtection="1">
      <protection locked="0"/>
    </xf>
    <xf numFmtId="0" fontId="16" fillId="7" borderId="7" xfId="0" applyFont="1" applyFill="1" applyBorder="1" applyAlignment="1">
      <alignment horizontal="left"/>
    </xf>
    <xf numFmtId="0" fontId="5" fillId="7" borderId="0" xfId="0" applyFont="1" applyFill="1" applyBorder="1" applyAlignment="1">
      <alignment horizontal="left" vertical="center"/>
    </xf>
    <xf numFmtId="0" fontId="1" fillId="7" borderId="34" xfId="0" applyFont="1" applyFill="1" applyBorder="1" applyAlignment="1">
      <alignment vertical="top" wrapText="1"/>
    </xf>
    <xf numFmtId="0" fontId="15" fillId="0" borderId="36" xfId="0" applyFont="1" applyFill="1" applyBorder="1" applyAlignment="1" applyProtection="1">
      <alignment horizontal="center"/>
      <protection locked="0"/>
    </xf>
    <xf numFmtId="0" fontId="0" fillId="3" borderId="81" xfId="0" applyFill="1" applyBorder="1"/>
    <xf numFmtId="0" fontId="0" fillId="3" borderId="82" xfId="0" applyFill="1" applyBorder="1" applyAlignment="1">
      <alignment horizontal="left"/>
    </xf>
    <xf numFmtId="0" fontId="1" fillId="3" borderId="83" xfId="0" applyFont="1" applyFill="1" applyBorder="1" applyAlignment="1">
      <alignment vertical="top" wrapText="1"/>
    </xf>
    <xf numFmtId="3" fontId="20" fillId="0" borderId="29" xfId="0" applyNumberFormat="1" applyFont="1" applyBorder="1" applyAlignment="1" applyProtection="1">
      <alignment horizontal="left"/>
      <protection locked="0"/>
    </xf>
    <xf numFmtId="3" fontId="20" fillId="0" borderId="84" xfId="0" applyNumberFormat="1" applyFont="1" applyBorder="1" applyAlignment="1" applyProtection="1">
      <alignment horizontal="left"/>
      <protection locked="0"/>
    </xf>
    <xf numFmtId="0" fontId="15" fillId="0" borderId="68" xfId="0" applyFont="1" applyFill="1" applyBorder="1" applyAlignment="1" applyProtection="1">
      <alignment horizontal="center"/>
      <protection locked="0"/>
    </xf>
    <xf numFmtId="9" fontId="15" fillId="8" borderId="28" xfId="3" applyNumberFormat="1" applyFont="1" applyFill="1" applyBorder="1" applyAlignment="1" applyProtection="1">
      <alignment horizontal="center"/>
      <protection locked="0"/>
    </xf>
    <xf numFmtId="0" fontId="15" fillId="0" borderId="23" xfId="0" applyFont="1" applyFill="1" applyBorder="1" applyAlignment="1" applyProtection="1">
      <alignment horizontal="center"/>
      <protection locked="0"/>
    </xf>
    <xf numFmtId="0" fontId="1" fillId="3" borderId="1" xfId="0" applyFont="1" applyFill="1" applyBorder="1" applyAlignment="1">
      <alignment horizontal="right" vertical="top" wrapText="1"/>
    </xf>
    <xf numFmtId="0" fontId="1" fillId="8" borderId="73" xfId="0" applyFont="1" applyFill="1" applyBorder="1" applyAlignment="1">
      <alignment horizontal="left" vertical="top" wrapText="1"/>
    </xf>
    <xf numFmtId="170" fontId="15" fillId="0" borderId="12" xfId="0" applyNumberFormat="1" applyFont="1" applyFill="1" applyBorder="1"/>
    <xf numFmtId="0" fontId="16" fillId="6" borderId="0" xfId="0" applyFont="1" applyFill="1" applyBorder="1" applyAlignment="1">
      <alignment vertical="center"/>
    </xf>
    <xf numFmtId="0" fontId="1" fillId="6" borderId="31" xfId="0" applyFont="1" applyFill="1" applyBorder="1" applyAlignment="1">
      <alignment vertical="top" wrapText="1"/>
    </xf>
    <xf numFmtId="169" fontId="15" fillId="0" borderId="24" xfId="0" applyNumberFormat="1" applyFont="1" applyBorder="1" applyProtection="1">
      <protection locked="0"/>
    </xf>
    <xf numFmtId="169" fontId="15" fillId="0" borderId="85" xfId="0" applyNumberFormat="1" applyFont="1" applyBorder="1" applyProtection="1">
      <protection locked="0"/>
    </xf>
    <xf numFmtId="0" fontId="1" fillId="6" borderId="86" xfId="0" applyFont="1" applyFill="1" applyBorder="1" applyAlignment="1">
      <alignment horizontal="left" vertical="top" wrapText="1"/>
    </xf>
    <xf numFmtId="0" fontId="1" fillId="6" borderId="47" xfId="0" applyFont="1" applyFill="1" applyBorder="1" applyAlignment="1">
      <alignment horizontal="left" vertical="top" wrapText="1"/>
    </xf>
    <xf numFmtId="0" fontId="0" fillId="6" borderId="0" xfId="0" applyFill="1" applyAlignment="1">
      <alignment horizontal="center" vertical="center"/>
    </xf>
    <xf numFmtId="0" fontId="37" fillId="6" borderId="0" xfId="0" applyFont="1" applyFill="1" applyAlignment="1">
      <alignment horizontal="center" vertical="center"/>
    </xf>
    <xf numFmtId="0" fontId="0" fillId="6" borderId="0" xfId="0" applyFont="1" applyFill="1"/>
    <xf numFmtId="9" fontId="15" fillId="0" borderId="24" xfId="3" applyFont="1" applyFill="1" applyBorder="1" applyAlignment="1" applyProtection="1">
      <alignment horizontal="center"/>
      <protection locked="0"/>
    </xf>
    <xf numFmtId="170" fontId="2" fillId="3" borderId="7" xfId="0" applyNumberFormat="1" applyFont="1" applyFill="1" applyBorder="1" applyAlignment="1">
      <alignment horizontal="center" vertical="center"/>
    </xf>
    <xf numFmtId="170" fontId="55" fillId="0" borderId="0" xfId="0" applyNumberFormat="1" applyFont="1" applyAlignment="1">
      <alignment horizontal="center" vertical="center"/>
    </xf>
    <xf numFmtId="170" fontId="0" fillId="3" borderId="0" xfId="0" applyNumberFormat="1" applyFill="1" applyAlignment="1">
      <alignment horizontal="center" vertical="center"/>
    </xf>
    <xf numFmtId="170" fontId="0" fillId="2" borderId="74" xfId="0" applyNumberFormat="1" applyFill="1" applyBorder="1" applyAlignment="1">
      <alignment horizontal="center" vertical="center" wrapText="1"/>
    </xf>
    <xf numFmtId="1" fontId="15" fillId="2" borderId="24" xfId="0" applyNumberFormat="1" applyFont="1" applyFill="1" applyBorder="1" applyAlignment="1">
      <alignment horizontal="center" vertical="center"/>
    </xf>
    <xf numFmtId="0" fontId="0" fillId="0" borderId="0" xfId="0" applyAlignment="1">
      <alignment horizontal="center" vertical="center"/>
    </xf>
    <xf numFmtId="0" fontId="5" fillId="4" borderId="32" xfId="0" applyFont="1" applyFill="1" applyBorder="1" applyAlignment="1">
      <alignment horizontal="center"/>
    </xf>
    <xf numFmtId="2" fontId="55" fillId="0" borderId="24" xfId="0" applyNumberFormat="1" applyFont="1" applyFill="1" applyBorder="1"/>
    <xf numFmtId="0" fontId="0" fillId="0" borderId="0" xfId="0" applyFill="1"/>
    <xf numFmtId="4" fontId="15" fillId="4" borderId="35" xfId="0" applyNumberFormat="1" applyFont="1" applyFill="1" applyBorder="1" applyAlignment="1">
      <alignment horizontal="center" vertical="center"/>
    </xf>
    <xf numFmtId="4" fontId="15" fillId="4" borderId="24" xfId="0" applyNumberFormat="1" applyFont="1" applyFill="1" applyBorder="1" applyAlignment="1">
      <alignment horizontal="center" vertical="center"/>
    </xf>
    <xf numFmtId="4" fontId="15" fillId="4" borderId="36" xfId="0" applyNumberFormat="1" applyFont="1" applyFill="1" applyBorder="1" applyAlignment="1">
      <alignment horizontal="center"/>
    </xf>
    <xf numFmtId="0" fontId="58" fillId="6" borderId="0" xfId="0" applyFont="1" applyFill="1"/>
    <xf numFmtId="0" fontId="59" fillId="6" borderId="0" xfId="0" applyFont="1" applyFill="1"/>
    <xf numFmtId="0" fontId="60" fillId="6" borderId="0" xfId="0" applyFont="1" applyFill="1"/>
    <xf numFmtId="0" fontId="15" fillId="6" borderId="0" xfId="0" applyFont="1" applyFill="1"/>
    <xf numFmtId="0" fontId="1" fillId="0" borderId="0" xfId="0" applyFont="1" applyFill="1"/>
    <xf numFmtId="0" fontId="59" fillId="6" borderId="0" xfId="0" applyFont="1" applyFill="1" applyAlignment="1"/>
    <xf numFmtId="0" fontId="51" fillId="6" borderId="0" xfId="0" applyFont="1" applyFill="1"/>
    <xf numFmtId="0" fontId="61" fillId="6" borderId="0" xfId="0" applyFont="1" applyFill="1"/>
    <xf numFmtId="0" fontId="21" fillId="6" borderId="21" xfId="0" applyFont="1" applyFill="1" applyBorder="1" applyAlignment="1">
      <alignment horizontal="left" vertical="top" wrapText="1"/>
    </xf>
    <xf numFmtId="0" fontId="21" fillId="6" borderId="2" xfId="0" applyFont="1" applyFill="1" applyBorder="1" applyAlignment="1">
      <alignment horizontal="left" vertical="top" wrapText="1"/>
    </xf>
    <xf numFmtId="0" fontId="5" fillId="2" borderId="37" xfId="0" applyFont="1" applyFill="1" applyBorder="1" applyAlignment="1">
      <alignment horizontal="left" vertical="top" wrapText="1"/>
    </xf>
    <xf numFmtId="0" fontId="5" fillId="2" borderId="38" xfId="0" applyFont="1" applyFill="1" applyBorder="1" applyAlignment="1">
      <alignment horizontal="left" vertical="top" wrapText="1"/>
    </xf>
    <xf numFmtId="0" fontId="5" fillId="2" borderId="39" xfId="0" applyFont="1" applyFill="1" applyBorder="1" applyAlignment="1">
      <alignment horizontal="left" vertical="top" wrapText="1"/>
    </xf>
    <xf numFmtId="0" fontId="5" fillId="2" borderId="37" xfId="0" applyFont="1" applyFill="1" applyBorder="1" applyAlignment="1">
      <alignment horizontal="left" vertical="center" wrapText="1"/>
    </xf>
    <xf numFmtId="0" fontId="5" fillId="2" borderId="38" xfId="0" applyFont="1" applyFill="1" applyBorder="1" applyAlignment="1">
      <alignment horizontal="left" vertical="center" wrapText="1"/>
    </xf>
    <xf numFmtId="0" fontId="21" fillId="2" borderId="80" xfId="0" applyFont="1" applyFill="1" applyBorder="1" applyAlignment="1">
      <alignment horizontal="left" wrapText="1"/>
    </xf>
    <xf numFmtId="0" fontId="9" fillId="5" borderId="10" xfId="4" applyFont="1" applyFill="1" applyBorder="1" applyAlignment="1">
      <alignment horizontal="center" vertical="center" textRotation="90"/>
    </xf>
    <xf numFmtId="0" fontId="9" fillId="5" borderId="11" xfId="4" applyFont="1" applyFill="1" applyBorder="1" applyAlignment="1">
      <alignment horizontal="center" vertical="center" textRotation="90"/>
    </xf>
    <xf numFmtId="0" fontId="9" fillId="5" borderId="17" xfId="4" applyFont="1" applyFill="1" applyBorder="1" applyAlignment="1">
      <alignment horizontal="center" vertical="center" textRotation="90"/>
    </xf>
  </cellXfs>
  <cellStyles count="11">
    <cellStyle name="Lien hypertexte" xfId="6" builtinId="8"/>
    <cellStyle name="Milliers" xfId="9" builtinId="3"/>
    <cellStyle name="Milliers 3" xfId="2" xr:uid="{00000000-0005-0000-0000-000002000000}"/>
    <cellStyle name="Milliers 3 2" xfId="5" xr:uid="{00000000-0005-0000-0000-000003000000}"/>
    <cellStyle name="Monétaire" xfId="10" builtinId="4"/>
    <cellStyle name="Normal" xfId="0" builtinId="0"/>
    <cellStyle name="Normal 2" xfId="8" xr:uid="{647735E9-58A1-41AA-98EB-96941CD274BE}"/>
    <cellStyle name="Normal 2 3" xfId="7" xr:uid="{00000000-0005-0000-0000-000005000000}"/>
    <cellStyle name="Normal 3" xfId="1" xr:uid="{00000000-0005-0000-0000-000006000000}"/>
    <cellStyle name="Normal 3 2" xfId="4" xr:uid="{00000000-0005-0000-0000-000007000000}"/>
    <cellStyle name="Pourcentage" xfId="3" builtinId="5"/>
  </cellStyles>
  <dxfs count="14">
    <dxf>
      <font>
        <color theme="6"/>
      </font>
      <fill>
        <patternFill>
          <bgColor theme="4" tint="0.7999816888943144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tint="-0.14996795556505021"/>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5" tint="-0.24994659260841701"/>
      </font>
      <fill>
        <patternFill>
          <bgColor rgb="FFFFFF00"/>
        </patternFill>
      </fill>
    </dxf>
    <dxf>
      <font>
        <color theme="5" tint="-0.24994659260841701"/>
      </font>
      <fill>
        <patternFill>
          <bgColor rgb="FFFFFF00"/>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xdr:from>
      <xdr:col>0</xdr:col>
      <xdr:colOff>55335</xdr:colOff>
      <xdr:row>5</xdr:row>
      <xdr:rowOff>68488</xdr:rowOff>
    </xdr:from>
    <xdr:to>
      <xdr:col>16</xdr:col>
      <xdr:colOff>19050</xdr:colOff>
      <xdr:row>39</xdr:row>
      <xdr:rowOff>57150</xdr:rowOff>
    </xdr:to>
    <xdr:sp macro="" textlink="">
      <xdr:nvSpPr>
        <xdr:cNvPr id="2" name="ZoneTexte 1">
          <a:extLst>
            <a:ext uri="{FF2B5EF4-FFF2-40B4-BE49-F238E27FC236}">
              <a16:creationId xmlns:a16="http://schemas.microsoft.com/office/drawing/2014/main" id="{33E1036D-D9C0-44D9-A628-E73EE278131D}"/>
            </a:ext>
          </a:extLst>
        </xdr:cNvPr>
        <xdr:cNvSpPr txBox="1"/>
      </xdr:nvSpPr>
      <xdr:spPr>
        <a:xfrm>
          <a:off x="55335" y="68488"/>
          <a:ext cx="10431690" cy="68466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07000"/>
            </a:lnSpc>
            <a:spcBef>
              <a:spcPts val="1200"/>
            </a:spcBef>
          </a:pPr>
          <a:r>
            <a:rPr lang="fr-CA" sz="1400" b="1" kern="0">
              <a:solidFill>
                <a:sysClr val="windowText" lastClr="000000"/>
              </a:solidFill>
              <a:effectLst/>
              <a:latin typeface="Calibri Light" panose="020F0302020204030204" pitchFamily="34" charset="0"/>
              <a:ea typeface="Times New Roman" panose="02020603050405020304" pitchFamily="18" charset="0"/>
              <a:cs typeface="Times New Roman" panose="02020603050405020304" pitchFamily="18" charset="0"/>
            </a:rPr>
            <a:t>Reddition de comptes des mesures d'exemplarité de l'État</a:t>
          </a:r>
        </a:p>
        <a:p>
          <a:pPr>
            <a:lnSpc>
              <a:spcPct val="107000"/>
            </a:lnSpc>
            <a:spcBef>
              <a:spcPts val="200"/>
            </a:spcBef>
          </a:pPr>
          <a:r>
            <a:rPr lang="fr-CA" sz="1200" b="1">
              <a:solidFill>
                <a:sysClr val="windowText" lastClr="000000"/>
              </a:solidFill>
              <a:effectLst/>
              <a:latin typeface="Calibri Light" panose="020F0302020204030204" pitchFamily="34" charset="0"/>
              <a:ea typeface="Times New Roman" panose="02020603050405020304" pitchFamily="18" charset="0"/>
              <a:cs typeface="Times New Roman" panose="02020603050405020304" pitchFamily="18" charset="0"/>
            </a:rPr>
            <a:t>Version 2022</a:t>
          </a:r>
        </a:p>
        <a:p>
          <a:pPr>
            <a:lnSpc>
              <a:spcPct val="107000"/>
            </a:lnSpc>
            <a:spcAft>
              <a:spcPts val="800"/>
            </a:spcAft>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Les différents renseignements demandés doivent être inscrits dans les </a:t>
          </a:r>
          <a:r>
            <a:rPr lang="fr-CA" sz="1100" u="sng">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cellules blanches</a:t>
          </a: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 Les cellules colorées se remplissent automatiquement.</a:t>
          </a:r>
        </a:p>
        <a:p>
          <a:pPr>
            <a:lnSpc>
              <a:spcPct val="107000"/>
            </a:lnSpc>
            <a:spcAft>
              <a:spcPts val="800"/>
            </a:spcAft>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La présente version du chiffrier comporte quelques nouveautés par rapport à la version antérieure afin d'y intégrer les nouveaux critères de conformités liés aux modalités d'application des mesures d'exemplarité de l'État du PEV 2030 :</a:t>
          </a:r>
        </a:p>
        <a:p>
          <a:pPr>
            <a:lnSpc>
              <a:spcPct val="107000"/>
            </a:lnSpc>
            <a:spcBef>
              <a:spcPts val="200"/>
            </a:spcBef>
          </a:pPr>
          <a:r>
            <a:rPr lang="fr-CA" sz="1100" b="1">
              <a:solidFill>
                <a:sysClr val="windowText" lastClr="000000"/>
              </a:solidFill>
              <a:effectLst/>
              <a:latin typeface="Calibri Light" panose="020F0302020204030204" pitchFamily="34" charset="0"/>
              <a:ea typeface="Times New Roman" panose="02020603050405020304" pitchFamily="18" charset="0"/>
              <a:cs typeface="Times New Roman" panose="02020603050405020304" pitchFamily="18" charset="0"/>
            </a:rPr>
            <a:t>Général (nouveaux bâtiments et bâtiments existants)</a:t>
          </a:r>
        </a:p>
        <a:p>
          <a:pPr marL="342900" lvl="0" indent="-342900">
            <a:lnSpc>
              <a:spcPct val="107000"/>
            </a:lnSpc>
            <a:buFont typeface="Symbol" panose="05050102010706020507" pitchFamily="18" charset="2"/>
            <a:buChar char=""/>
          </a:pPr>
          <a:r>
            <a:rPr lang="fr-CA" sz="1100" b="1">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Respect des exigences de performance</a:t>
          </a:r>
          <a:endPar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endParaRPr>
        </a:p>
        <a:p>
          <a:pPr marL="742950" lvl="1" indent="-285750">
            <a:lnSpc>
              <a:spcPct val="107000"/>
            </a:lnSpc>
            <a:buFont typeface="Courier New" panose="02070309020205020404" pitchFamily="49" charset="0"/>
            <a:buChar char="o"/>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Les formules du respect du pourcentage maximal de combustible fossile et de l'écart minimal de la performance énergétique du bâtiment ont été revues afin de prendre en compte à la fois les exigences pour les bâtiments assujettis aux anciennes modalités d'exemplarité de l'État du PACC 2013-2020 et les nouvelles modalités du PEV 2030.</a:t>
          </a:r>
        </a:p>
        <a:p>
          <a:pPr marL="742950" lvl="1" indent="-285750">
            <a:lnSpc>
              <a:spcPct val="107000"/>
            </a:lnSpc>
            <a:buFont typeface="Courier New" panose="02070309020205020404" pitchFamily="49" charset="0"/>
            <a:buChar char="o"/>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Pour que les formules fonctionnent correctement, il est impératif d'indiquer :</a:t>
          </a:r>
        </a:p>
        <a:p>
          <a:pPr marL="1143000" lvl="2" indent="-228600">
            <a:lnSpc>
              <a:spcPct val="107000"/>
            </a:lnSpc>
            <a:buFont typeface="Wingdings" panose="05000000000000000000" pitchFamily="2"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La vocation principale du bâtiment</a:t>
          </a:r>
        </a:p>
        <a:p>
          <a:pPr marL="1143000" lvl="2" indent="-228600">
            <a:lnSpc>
              <a:spcPct val="107000"/>
            </a:lnSpc>
            <a:buFont typeface="Wingdings" panose="05000000000000000000" pitchFamily="2"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La date prévue ou réelle de mise en chantier (pour les nouveaux bâtiments)</a:t>
          </a:r>
        </a:p>
        <a:p>
          <a:pPr marL="1143000" lvl="2" indent="-228600">
            <a:lnSpc>
              <a:spcPct val="107000"/>
            </a:lnSpc>
            <a:buFont typeface="Wingdings" panose="05000000000000000000" pitchFamily="2"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L'année de référence (pour les bâtiments existants)</a:t>
          </a:r>
        </a:p>
        <a:p>
          <a:pPr marL="1143000" lvl="2" indent="-228600">
            <a:lnSpc>
              <a:spcPct val="107000"/>
            </a:lnSpc>
            <a:spcAft>
              <a:spcPts val="800"/>
            </a:spcAft>
            <a:buFont typeface="Wingdings" panose="05000000000000000000" pitchFamily="2"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Le document normatif utilisé à titre de référence lors des simulations énergétiques (pour les nouveaux bâtiments)</a:t>
          </a:r>
        </a:p>
        <a:p>
          <a:pPr>
            <a:lnSpc>
              <a:spcPct val="107000"/>
            </a:lnSpc>
            <a:spcBef>
              <a:spcPts val="200"/>
            </a:spcBef>
          </a:pPr>
          <a:r>
            <a:rPr lang="fr-CA" sz="1100" b="1">
              <a:solidFill>
                <a:sysClr val="windowText" lastClr="000000"/>
              </a:solidFill>
              <a:effectLst/>
              <a:latin typeface="Calibri Light" panose="020F0302020204030204" pitchFamily="34" charset="0"/>
              <a:ea typeface="Times New Roman" panose="02020603050405020304" pitchFamily="18" charset="0"/>
              <a:cs typeface="Times New Roman" panose="02020603050405020304" pitchFamily="18" charset="0"/>
            </a:rPr>
            <a:t>Nouveaux bâtiments (y compris les agrandissements et les rénovations majeures)</a:t>
          </a:r>
        </a:p>
        <a:p>
          <a:pPr marL="342900" lvl="0" indent="-342900">
            <a:lnSpc>
              <a:spcPct val="107000"/>
            </a:lnSpc>
            <a:buFont typeface="Symbol" panose="05050102010706020507" pitchFamily="18"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Indiquer la date prévue ou réelle de la mise en chantier (colonne L). </a:t>
          </a:r>
          <a:r>
            <a:rPr lang="fr-CA" sz="1100" b="1">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Respecter le format de date proposé.</a:t>
          </a:r>
          <a:endPar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buFont typeface="Symbol" panose="05050102010706020507" pitchFamily="18"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Indiquer la date du rapport de simulation (colonne R) et le nom du logiciel de modélisation utilisé (colonne S) en prenant soin de repasser sur les projets des années antérieures :</a:t>
          </a:r>
        </a:p>
        <a:p>
          <a:pPr marL="742950" lvl="1" indent="-285750">
            <a:lnSpc>
              <a:spcPct val="107000"/>
            </a:lnSpc>
            <a:buFont typeface="Courier New" panose="02070309020205020404" pitchFamily="49" charset="0"/>
            <a:buChar char="o"/>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Indiquer pour les nouveaux projets élaborés après le 1er mai 2022, les coûts énergétiques du bâtiment de référence (colonne W) et les coûts énergétiques du bâtiment proposé (colonne Y).</a:t>
          </a:r>
        </a:p>
        <a:p>
          <a:pPr marL="742950" lvl="1" indent="-285750">
            <a:lnSpc>
              <a:spcPct val="107000"/>
            </a:lnSpc>
            <a:buFont typeface="Courier New" panose="02070309020205020404" pitchFamily="49" charset="0"/>
            <a:buChar char="o"/>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Les nouvelles modalités d'application des mesures d'exemplarité de l'État (PEV 2030) incluent un nouveau critère concernant les coûts énergétiques du bâtiment ou de l'agrandissement. Pour valider ce nouveau critère, trois colonnes supplémentaires (AC, AD et AE) ont été ajoutées au fichier. Seuls les projets élaborés après le 1er mai 2022 sont assujettis à cette validation.</a:t>
          </a:r>
        </a:p>
        <a:p>
          <a:pPr marL="742950" lvl="1" indent="-285750">
            <a:lnSpc>
              <a:spcPct val="107000"/>
            </a:lnSpc>
            <a:spcAft>
              <a:spcPts val="800"/>
            </a:spcAft>
            <a:buFont typeface="Courier New" panose="02070309020205020404" pitchFamily="49" charset="0"/>
            <a:buChar char="o"/>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Pour les projets destinés à être construits dans une zone sensible à l’électrification ou utilisant uniquement l’électricité, une confirmation du distributeur d'électricité au sujet de la capacité du réseau de distribution local  est exigée dans certaines conditions. (Voir la colonne BB)</a:t>
          </a:r>
        </a:p>
        <a:p>
          <a:pPr>
            <a:lnSpc>
              <a:spcPct val="107000"/>
            </a:lnSpc>
            <a:spcBef>
              <a:spcPts val="200"/>
            </a:spcBef>
          </a:pPr>
          <a:r>
            <a:rPr lang="fr-CA" sz="1100" b="1">
              <a:solidFill>
                <a:sysClr val="windowText" lastClr="000000"/>
              </a:solidFill>
              <a:effectLst/>
              <a:latin typeface="Calibri Light" panose="020F0302020204030204" pitchFamily="34" charset="0"/>
              <a:ea typeface="Times New Roman" panose="02020603050405020304" pitchFamily="18" charset="0"/>
              <a:cs typeface="Times New Roman" panose="02020603050405020304" pitchFamily="18" charset="0"/>
            </a:rPr>
            <a:t>Bâtiments existants (projets de conversion)</a:t>
          </a:r>
        </a:p>
        <a:p>
          <a:pPr marL="342900" lvl="0" indent="-342900">
            <a:lnSpc>
              <a:spcPct val="107000"/>
            </a:lnSpc>
            <a:spcAft>
              <a:spcPts val="800"/>
            </a:spcAft>
            <a:buFont typeface="Symbol" panose="05050102010706020507" pitchFamily="18" charset="2"/>
            <a:buChar char=""/>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Attention, la validation du pourcentage maximal à respecter (colonnes AK et BJ) s'effectue en fonction du % de CTA du mazout dans le cas des bâtiments soumis aux anciennes modalités d'application des mesures d'exemplarité de l'État (PACC 2013-2020), et à partir du % de combustible fossile pour les nouvelles modalités du PEV 2030. Les deux colonnes restent toutefois affichées à titre informatif. </a:t>
          </a:r>
        </a:p>
        <a:p>
          <a:pPr>
            <a:lnSpc>
              <a:spcPct val="107000"/>
            </a:lnSpc>
            <a:spcAft>
              <a:spcPts val="800"/>
            </a:spcAft>
          </a:pP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Si vous avez besoin d'assistance pour le transfert d'information à partir d'anciennes versions du fichier, veuillez communiquer avec nous en utilisant l'adresse courriel suivante :</a:t>
          </a:r>
        </a:p>
        <a:p>
          <a:pPr indent="449580">
            <a:lnSpc>
              <a:spcPct val="107000"/>
            </a:lnSpc>
            <a:spcAft>
              <a:spcPts val="800"/>
            </a:spcAft>
          </a:pPr>
          <a:r>
            <a:rPr lang="fr-CA" sz="1100" u="sng">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hlinkClick xmlns:r="http://schemas.openxmlformats.org/officeDocument/2006/relationships" r:id="">
                <a:extLst>
                  <a:ext uri="{A12FA001-AC4F-418D-AE19-62706E023703}">
                    <ahyp:hlinkClr xmlns:ahyp="http://schemas.microsoft.com/office/drawing/2018/hyperlinkcolor" val="tx"/>
                  </a:ext>
                </a:extLst>
              </a:hlinkClick>
            </a:rPr>
            <a:t>exemplarite-Etat@mern.gouv.qc.ca</a:t>
          </a:r>
          <a:r>
            <a:rPr lang="fr-CA" sz="1100">
              <a:solidFill>
                <a:sysClr val="windowText" lastClr="000000"/>
              </a:solidFill>
              <a:effectLst/>
              <a:latin typeface="Calibri" panose="020F0502020204030204" pitchFamily="34" charset="0"/>
              <a:ea typeface="Calibri" panose="020F0502020204030204" pitchFamily="34" charset="0"/>
              <a:cs typeface="Times New Roman" panose="02020603050405020304" pitchFamily="18" charset="0"/>
            </a:rPr>
            <a:t> </a:t>
          </a:r>
        </a:p>
        <a:p>
          <a:endParaRPr lang="fr-CA" sz="1100"/>
        </a:p>
      </xdr:txBody>
    </xdr:sp>
    <xdr:clientData/>
  </xdr:twoCellAnchor>
  <xdr:twoCellAnchor editAs="oneCell">
    <xdr:from>
      <xdr:col>0</xdr:col>
      <xdr:colOff>1</xdr:colOff>
      <xdr:row>0</xdr:row>
      <xdr:rowOff>0</xdr:rowOff>
    </xdr:from>
    <xdr:to>
      <xdr:col>5</xdr:col>
      <xdr:colOff>163311</xdr:colOff>
      <xdr:row>4</xdr:row>
      <xdr:rowOff>144087</xdr:rowOff>
    </xdr:to>
    <xdr:pic>
      <xdr:nvPicPr>
        <xdr:cNvPr id="4" name="Image 3">
          <a:extLst>
            <a:ext uri="{FF2B5EF4-FFF2-40B4-BE49-F238E27FC236}">
              <a16:creationId xmlns:a16="http://schemas.microsoft.com/office/drawing/2014/main" id="{4544764E-E362-4764-859B-E1400CFCD4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753985" cy="9060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urovirtuel.sharepoint.com/H1152ae/RN_Energie/Affaires/Institutionnel/12.RedditionCompte/01-CompilationDonnees/CompilationEnergetiqueMO_TRANSFER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âtiments"/>
      <sheetName val="TransportDonnees"/>
      <sheetName val="TransportMOFusion"/>
      <sheetName val="Note de Version"/>
      <sheetName val="Critère 5"/>
      <sheetName val="Critères"/>
      <sheetName val="Estimations Coûts Bâtiment"/>
      <sheetName val="BatimentsMOFusion"/>
      <sheetName val="SQI"/>
      <sheetName val="BatimentsExclus"/>
      <sheetName val="Table de conversion"/>
      <sheetName val="DJC-Mtl"/>
      <sheetName val="Feuil1"/>
      <sheetName val="MOtransportRetirés"/>
      <sheetName val="MOtransportAutres"/>
      <sheetName val="noMO"/>
      <sheetName val="PrixEssence"/>
      <sheetName val="MEE"/>
      <sheetName val="MOtransportAutresRetirés"/>
      <sheetName val="Véhicules Autres"/>
      <sheetName val="Conversion GES autre deplac"/>
      <sheetName val="Prix moyen de l'énergie Bât"/>
      <sheetName val="PrixMazout"/>
      <sheetName val="Verification"/>
      <sheetName val="CompilationEnergetiqueMO_TRANSF"/>
    </sheetNames>
    <sheetDataSet>
      <sheetData sheetId="0"/>
      <sheetData sheetId="1">
        <row r="10">
          <cell r="B10" t="str">
            <v>Code du MO</v>
          </cell>
        </row>
      </sheetData>
      <sheetData sheetId="2">
        <row r="2">
          <cell r="P2" t="str">
            <v>Distance sur route
[km]</v>
          </cell>
        </row>
      </sheetData>
      <sheetData sheetId="3"/>
      <sheetData sheetId="4"/>
      <sheetData sheetId="5"/>
      <sheetData sheetId="6">
        <row r="2">
          <cell r="S2">
            <v>1.14975</v>
          </cell>
        </row>
      </sheetData>
      <sheetData sheetId="7"/>
      <sheetData sheetId="8"/>
      <sheetData sheetId="9"/>
      <sheetData sheetId="10">
        <row r="26">
          <cell r="E26">
            <v>3.789E-2</v>
          </cell>
        </row>
        <row r="64">
          <cell r="P64">
            <v>9.18</v>
          </cell>
        </row>
      </sheetData>
      <sheetData sheetId="11"/>
      <sheetData sheetId="12"/>
      <sheetData sheetId="13"/>
      <sheetData sheetId="14"/>
      <sheetData sheetId="15"/>
      <sheetData sheetId="16">
        <row r="11">
          <cell r="A11" t="str">
            <v>2002-2003</v>
          </cell>
        </row>
      </sheetData>
      <sheetData sheetId="17"/>
      <sheetData sheetId="18"/>
      <sheetData sheetId="19"/>
      <sheetData sheetId="20"/>
      <sheetData sheetId="21">
        <row r="7">
          <cell r="G7" t="str">
            <v>2002-2003</v>
          </cell>
        </row>
      </sheetData>
      <sheetData sheetId="22"/>
      <sheetData sheetId="23"/>
      <sheetData sheetId="24"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www.publications.gc.ca/site/fra/9.502402/publication.html" TargetMode="External"/><Relationship Id="rId1" Type="http://schemas.openxmlformats.org/officeDocument/2006/relationships/hyperlink" Target="http://legisquebec.gouv.qc.ca/fr/ShowDoc/cr/Q-2,%20r.%2015" TargetMode="External"/><Relationship Id="rId5" Type="http://schemas.openxmlformats.org/officeDocument/2006/relationships/comments" Target="../comments4.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5DC9A-9545-4010-9E55-3CAF3489B6B5}">
  <dimension ref="B7:M44"/>
  <sheetViews>
    <sheetView tabSelected="1" zoomScaleNormal="100" workbookViewId="0">
      <selection activeCell="F4" sqref="F4"/>
    </sheetView>
  </sheetViews>
  <sheetFormatPr baseColWidth="10" defaultColWidth="11.42578125" defaultRowHeight="15" x14ac:dyDescent="0.25"/>
  <cols>
    <col min="1" max="1" width="3.7109375" style="18" customWidth="1"/>
    <col min="2" max="3" width="2.85546875" style="18" customWidth="1"/>
    <col min="4" max="4" width="3" style="18" customWidth="1"/>
    <col min="5" max="16384" width="11.42578125" style="18"/>
  </cols>
  <sheetData>
    <row r="7" spans="2:8" ht="23.25" x14ac:dyDescent="0.35">
      <c r="B7" s="258"/>
    </row>
    <row r="8" spans="2:8" ht="21" x14ac:dyDescent="0.35">
      <c r="B8" s="259"/>
    </row>
    <row r="9" spans="2:8" ht="21" x14ac:dyDescent="0.35">
      <c r="B9" s="259"/>
    </row>
    <row r="10" spans="2:8" ht="18.75" x14ac:dyDescent="0.3">
      <c r="B10" s="365"/>
    </row>
    <row r="12" spans="2:8" ht="18.75" x14ac:dyDescent="0.3">
      <c r="B12" s="260"/>
      <c r="H12" s="263"/>
    </row>
    <row r="14" spans="2:8" ht="18.75" x14ac:dyDescent="0.3">
      <c r="B14" s="260"/>
    </row>
    <row r="15" spans="2:8" x14ac:dyDescent="0.25">
      <c r="B15" s="261"/>
      <c r="C15" s="359"/>
    </row>
    <row r="16" spans="2:8" x14ac:dyDescent="0.25">
      <c r="C16" s="261"/>
    </row>
    <row r="17" spans="2:13" x14ac:dyDescent="0.25">
      <c r="C17" s="261"/>
      <c r="D17" s="263"/>
    </row>
    <row r="18" spans="2:13" x14ac:dyDescent="0.25">
      <c r="C18" s="261"/>
      <c r="D18" s="343"/>
      <c r="E18" s="361"/>
      <c r="F18" s="361"/>
      <c r="G18" s="263"/>
      <c r="H18" s="263"/>
      <c r="I18" s="263"/>
      <c r="J18" s="263"/>
      <c r="K18" s="263"/>
      <c r="L18" s="263"/>
      <c r="M18" s="360"/>
    </row>
    <row r="19" spans="2:13" x14ac:dyDescent="0.25">
      <c r="D19" s="342"/>
      <c r="E19" s="361"/>
      <c r="F19" s="361"/>
      <c r="G19" s="263"/>
      <c r="H19" s="263"/>
      <c r="I19" s="263"/>
      <c r="J19" s="263"/>
      <c r="K19" s="263"/>
      <c r="L19" s="263"/>
      <c r="M19" s="360"/>
    </row>
    <row r="20" spans="2:13" x14ac:dyDescent="0.25">
      <c r="D20" s="342"/>
      <c r="E20" s="361"/>
      <c r="F20" s="361"/>
      <c r="G20" s="263"/>
      <c r="H20" s="263"/>
      <c r="I20" s="263"/>
      <c r="J20" s="263"/>
      <c r="K20" s="263"/>
      <c r="L20" s="263"/>
      <c r="M20" s="360"/>
    </row>
    <row r="21" spans="2:13" x14ac:dyDescent="0.25">
      <c r="D21" s="342"/>
      <c r="E21" s="361"/>
      <c r="F21" s="361"/>
      <c r="G21" s="263"/>
      <c r="H21" s="263"/>
      <c r="I21" s="263"/>
      <c r="J21" s="263"/>
      <c r="K21" s="263"/>
      <c r="L21" s="263"/>
      <c r="M21" s="360"/>
    </row>
    <row r="22" spans="2:13" x14ac:dyDescent="0.25">
      <c r="D22" s="342"/>
    </row>
    <row r="24" spans="2:13" ht="18.75" x14ac:dyDescent="0.3">
      <c r="B24" s="260"/>
    </row>
    <row r="25" spans="2:13" ht="18.75" x14ac:dyDescent="0.3">
      <c r="B25" s="260"/>
      <c r="C25" s="359"/>
    </row>
    <row r="26" spans="2:13" ht="18.75" x14ac:dyDescent="0.3">
      <c r="B26" s="260"/>
    </row>
    <row r="27" spans="2:13" x14ac:dyDescent="0.25">
      <c r="B27" s="261"/>
      <c r="C27" s="262"/>
    </row>
    <row r="29" spans="2:13" ht="16.149999999999999" customHeight="1" x14ac:dyDescent="0.25">
      <c r="B29" s="261"/>
      <c r="C29" s="359"/>
      <c r="D29" s="358"/>
    </row>
    <row r="30" spans="2:13" x14ac:dyDescent="0.25">
      <c r="C30" s="358"/>
      <c r="D30" s="358"/>
    </row>
    <row r="31" spans="2:13" x14ac:dyDescent="0.25">
      <c r="B31" s="261"/>
      <c r="C31" s="363"/>
      <c r="D31" s="358"/>
    </row>
    <row r="32" spans="2:13" x14ac:dyDescent="0.25">
      <c r="B32" s="261"/>
      <c r="C32" s="359"/>
      <c r="D32" s="358"/>
    </row>
    <row r="33" spans="2:4" x14ac:dyDescent="0.25">
      <c r="B33" s="344"/>
      <c r="C33" s="359"/>
      <c r="D33" s="358"/>
    </row>
    <row r="34" spans="2:4" x14ac:dyDescent="0.25">
      <c r="B34" s="344"/>
      <c r="C34" s="262"/>
    </row>
    <row r="35" spans="2:4" x14ac:dyDescent="0.25">
      <c r="B35" s="344"/>
      <c r="C35" s="262"/>
    </row>
    <row r="36" spans="2:4" x14ac:dyDescent="0.25">
      <c r="B36" s="344"/>
      <c r="C36" s="262"/>
    </row>
    <row r="37" spans="2:4" ht="18.75" x14ac:dyDescent="0.3">
      <c r="B37" s="260"/>
    </row>
    <row r="38" spans="2:4" x14ac:dyDescent="0.25">
      <c r="B38" s="261"/>
      <c r="C38" s="364"/>
    </row>
    <row r="39" spans="2:4" x14ac:dyDescent="0.25">
      <c r="B39" s="261"/>
      <c r="C39" s="262"/>
    </row>
    <row r="40" spans="2:4" x14ac:dyDescent="0.25">
      <c r="B40" s="261"/>
      <c r="C40" s="262"/>
    </row>
    <row r="41" spans="2:4" x14ac:dyDescent="0.25">
      <c r="B41" s="261"/>
      <c r="C41" s="262"/>
    </row>
    <row r="44" spans="2:4" ht="15.75" x14ac:dyDescent="0.25">
      <c r="C44" s="264"/>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L200"/>
  <sheetViews>
    <sheetView showZeros="0" zoomScale="90" zoomScaleNormal="90" zoomScaleSheetLayoutView="55" workbookViewId="0">
      <pane xSplit="3" ySplit="4" topLeftCell="F5" activePane="bottomRight" state="frozen"/>
      <selection pane="topRight" activeCell="D1" sqref="D1"/>
      <selection pane="bottomLeft" activeCell="A5" sqref="A5"/>
      <selection pane="bottomRight" activeCell="C11" sqref="C11"/>
    </sheetView>
  </sheetViews>
  <sheetFormatPr baseColWidth="10" defaultColWidth="11.42578125" defaultRowHeight="15" x14ac:dyDescent="0.25"/>
  <cols>
    <col min="1" max="1" width="10.85546875" customWidth="1"/>
    <col min="2" max="2" width="15.5703125" customWidth="1"/>
    <col min="3" max="3" width="42.5703125" customWidth="1"/>
    <col min="4" max="4" width="13.5703125" customWidth="1"/>
    <col min="5" max="5" width="52.42578125" customWidth="1"/>
    <col min="6" max="6" width="48.140625" customWidth="1"/>
    <col min="7" max="7" width="37" customWidth="1"/>
    <col min="8" max="8" width="21.7109375" customWidth="1"/>
    <col min="9" max="9" width="15" style="2" customWidth="1"/>
    <col min="10" max="10" width="17.7109375" style="2" customWidth="1"/>
    <col min="11" max="12" width="17.5703125" customWidth="1"/>
    <col min="13" max="13" width="21.7109375" customWidth="1"/>
    <col min="14" max="14" width="54.28515625" customWidth="1"/>
    <col min="15" max="15" width="19.42578125" style="2" customWidth="1"/>
    <col min="16" max="16" width="13.28515625" customWidth="1"/>
    <col min="17" max="17" width="16.28515625" customWidth="1"/>
    <col min="18" max="19" width="14.7109375" customWidth="1"/>
    <col min="20" max="20" width="17.42578125" customWidth="1"/>
    <col min="21" max="21" width="16.7109375" style="2" customWidth="1"/>
    <col min="22" max="22" width="14.28515625" customWidth="1"/>
    <col min="23" max="23" width="14.28515625" style="276" customWidth="1"/>
    <col min="24" max="24" width="14.7109375" customWidth="1"/>
    <col min="25" max="25" width="17.28515625" style="276" customWidth="1"/>
    <col min="26" max="26" width="16.5703125" customWidth="1"/>
    <col min="27" max="27" width="13.140625" customWidth="1"/>
    <col min="28" max="31" width="14.5703125" customWidth="1"/>
    <col min="32" max="32" width="58.140625" style="125" customWidth="1"/>
    <col min="33" max="33" width="14.5703125" customWidth="1"/>
    <col min="34" max="34" width="11.28515625" style="2" customWidth="1"/>
    <col min="35" max="35" width="24.5703125" style="158" customWidth="1"/>
    <col min="36" max="36" width="8.7109375" style="160" hidden="1" customWidth="1"/>
    <col min="37" max="37" width="8.85546875" style="160" hidden="1" customWidth="1"/>
    <col min="38" max="38" width="8.85546875" style="160" customWidth="1"/>
    <col min="39" max="39" width="13.7109375" style="160" customWidth="1"/>
    <col min="40" max="40" width="12.5703125" style="160" customWidth="1"/>
    <col min="41" max="41" width="15.140625" style="174" customWidth="1"/>
    <col min="42" max="42" width="10.42578125" style="163" customWidth="1"/>
    <col min="43" max="43" width="10.5703125" style="170" customWidth="1"/>
    <col min="44" max="44" width="11.140625" style="165" bestFit="1" customWidth="1"/>
    <col min="45" max="45" width="10.28515625" style="170" customWidth="1"/>
    <col min="46" max="46" width="10.42578125" style="165" customWidth="1"/>
    <col min="47" max="47" width="10" style="170" customWidth="1"/>
    <col min="48" max="48" width="10.42578125" style="165" customWidth="1"/>
    <col min="49" max="49" width="16.5703125" style="174" customWidth="1"/>
    <col min="50" max="50" width="17.140625" style="174" customWidth="1"/>
    <col min="51" max="51" width="13.7109375" style="170" customWidth="1"/>
    <col min="52" max="52" width="19.85546875" customWidth="1"/>
    <col min="53" max="53" width="15" style="280" customWidth="1"/>
    <col min="54" max="54" width="13.7109375" customWidth="1"/>
    <col min="55" max="55" width="34.85546875" customWidth="1"/>
    <col min="56" max="56" width="52" style="125" customWidth="1"/>
    <col min="57" max="59" width="25.140625" customWidth="1"/>
    <col min="60" max="60" width="22.140625" customWidth="1"/>
    <col min="61" max="61" width="23.42578125" style="2" customWidth="1"/>
    <col min="62" max="62" width="17.5703125" style="2" customWidth="1"/>
    <col min="63" max="63" width="13.28515625" style="2" customWidth="1"/>
    <col min="64" max="65" width="13.28515625" style="2" hidden="1" customWidth="1"/>
    <col min="66" max="66" width="13.28515625" style="2" customWidth="1"/>
    <col min="67" max="67" width="11" style="2" customWidth="1"/>
    <col min="68" max="68" width="13.28515625" style="237" customWidth="1"/>
    <col min="69" max="69" width="15.42578125" style="2" customWidth="1"/>
    <col min="70" max="70" width="13.28515625" style="2" customWidth="1"/>
    <col min="71" max="71" width="9.140625" style="2" customWidth="1"/>
    <col min="72" max="72" width="13.28515625" style="2" customWidth="1"/>
    <col min="73" max="73" width="9.42578125" style="2" customWidth="1"/>
    <col min="74" max="74" width="13.28515625" style="2" customWidth="1"/>
    <col min="75" max="75" width="8.85546875" style="2" customWidth="1"/>
    <col min="76" max="76" width="13.28515625" style="2" customWidth="1"/>
    <col min="77" max="77" width="8" style="2" customWidth="1"/>
    <col min="78" max="79" width="17" customWidth="1"/>
    <col min="80" max="80" width="9.5703125" style="151" customWidth="1"/>
    <col min="81" max="81" width="15.42578125" customWidth="1"/>
    <col min="82" max="82" width="16.28515625" customWidth="1"/>
    <col min="83" max="83" width="23.7109375" customWidth="1"/>
    <col min="84" max="84" width="15.140625" customWidth="1"/>
    <col min="85" max="85" width="18.28515625" customWidth="1"/>
    <col min="86" max="86" width="66.42578125" customWidth="1"/>
    <col min="87" max="87" width="20.42578125" customWidth="1"/>
    <col min="88" max="88" width="17.7109375" customWidth="1"/>
    <col min="89" max="89" width="21.85546875" customWidth="1"/>
    <col min="90" max="90" width="52.85546875" customWidth="1"/>
  </cols>
  <sheetData>
    <row r="1" spans="1:90" ht="32.25" customHeight="1" thickBot="1" x14ac:dyDescent="0.45">
      <c r="A1" s="254" t="s">
        <v>13</v>
      </c>
      <c r="C1" s="1"/>
      <c r="I1" s="16"/>
      <c r="J1" s="16"/>
      <c r="W1" s="274"/>
      <c r="Y1" s="274"/>
      <c r="AM1" s="165"/>
      <c r="AV1" s="252"/>
      <c r="AW1" s="203"/>
      <c r="AX1" s="203"/>
      <c r="BE1" s="36"/>
      <c r="BF1" s="36"/>
      <c r="BG1" s="36"/>
      <c r="BI1" s="16"/>
      <c r="BJ1" s="16"/>
    </row>
    <row r="2" spans="1:90" ht="24" thickBot="1" x14ac:dyDescent="0.4">
      <c r="A2" s="5" t="s">
        <v>236</v>
      </c>
      <c r="B2" s="19"/>
      <c r="C2" s="19"/>
      <c r="D2" s="6"/>
      <c r="E2" s="6"/>
      <c r="F2" s="6"/>
      <c r="G2" s="6"/>
      <c r="H2" s="6"/>
      <c r="I2" s="42"/>
      <c r="J2" s="6" t="s">
        <v>14</v>
      </c>
      <c r="K2" s="6"/>
      <c r="L2" s="6"/>
      <c r="M2" s="6"/>
      <c r="N2" s="6"/>
      <c r="O2" s="14"/>
      <c r="P2" s="14"/>
      <c r="Q2" s="6"/>
      <c r="R2" s="43" t="s">
        <v>15</v>
      </c>
      <c r="S2" s="157"/>
      <c r="T2" s="157"/>
      <c r="U2" s="11"/>
      <c r="V2" s="4"/>
      <c r="W2" s="275"/>
      <c r="X2" s="4"/>
      <c r="Y2" s="275"/>
      <c r="Z2" s="4"/>
      <c r="AA2" s="4"/>
      <c r="AB2" s="4"/>
      <c r="AC2" s="4"/>
      <c r="AD2" s="4"/>
      <c r="AE2" s="4"/>
      <c r="AF2" s="145"/>
      <c r="AG2" s="4"/>
      <c r="AH2" s="11"/>
      <c r="AI2" s="159"/>
      <c r="AJ2" s="161"/>
      <c r="AK2" s="161"/>
      <c r="AL2" s="161"/>
      <c r="AM2" s="161"/>
      <c r="AN2" s="161"/>
      <c r="AO2" s="175"/>
      <c r="AP2" s="164"/>
      <c r="AQ2" s="171"/>
      <c r="AR2" s="166"/>
      <c r="AS2" s="171"/>
      <c r="AT2" s="166"/>
      <c r="AU2" s="171"/>
      <c r="AV2" s="166"/>
      <c r="AW2" s="175"/>
      <c r="AX2" s="175"/>
      <c r="AY2" s="171"/>
      <c r="AZ2" s="4"/>
      <c r="BA2" s="281"/>
      <c r="BB2" s="4"/>
      <c r="BC2" s="4"/>
      <c r="BD2" s="145"/>
      <c r="BE2" s="4"/>
      <c r="BF2" s="4"/>
      <c r="BG2" s="4"/>
      <c r="BH2" s="325"/>
      <c r="BI2" s="321" t="s">
        <v>16</v>
      </c>
      <c r="BJ2" s="197"/>
      <c r="BK2" s="27"/>
      <c r="BL2" s="27"/>
      <c r="BM2" s="27"/>
      <c r="BN2" s="27"/>
      <c r="BO2" s="27"/>
      <c r="BP2" s="238"/>
      <c r="BQ2" s="197"/>
      <c r="BR2" s="27"/>
      <c r="BS2" s="27"/>
      <c r="BT2" s="27"/>
      <c r="BU2" s="27"/>
      <c r="BV2" s="27"/>
      <c r="BW2" s="27"/>
      <c r="BX2" s="27"/>
      <c r="BY2" s="27"/>
      <c r="BZ2" s="28"/>
      <c r="CA2" s="28"/>
      <c r="CB2" s="152"/>
      <c r="CC2" s="28"/>
      <c r="CD2" s="28"/>
      <c r="CE2" s="28"/>
      <c r="CF2" s="28"/>
      <c r="CG2" s="28"/>
      <c r="CH2" s="28"/>
      <c r="CI2" s="28"/>
      <c r="CJ2" s="28"/>
      <c r="CK2" s="28"/>
      <c r="CL2" s="31"/>
    </row>
    <row r="3" spans="1:90" ht="63" customHeight="1" thickBot="1" x14ac:dyDescent="0.3">
      <c r="A3" s="366" t="s">
        <v>17</v>
      </c>
      <c r="B3" s="367"/>
      <c r="C3" s="367"/>
      <c r="D3" s="367"/>
      <c r="E3" s="367"/>
      <c r="F3" s="39"/>
      <c r="G3" s="40"/>
      <c r="H3" s="26"/>
      <c r="I3" s="37"/>
      <c r="J3" s="155"/>
      <c r="K3" s="39"/>
      <c r="L3" s="271"/>
      <c r="M3" s="7"/>
      <c r="N3" s="7"/>
      <c r="O3" s="15"/>
      <c r="P3" s="15"/>
      <c r="Q3" s="336"/>
      <c r="R3" s="44"/>
      <c r="S3" s="45"/>
      <c r="T3" s="45"/>
      <c r="U3" s="371" t="s">
        <v>238</v>
      </c>
      <c r="V3" s="372"/>
      <c r="W3" s="372"/>
      <c r="X3" s="372"/>
      <c r="Y3" s="372"/>
      <c r="Z3" s="373" t="s">
        <v>19</v>
      </c>
      <c r="AA3" s="373"/>
      <c r="AB3" s="373"/>
      <c r="AC3" s="373"/>
      <c r="AD3" s="373"/>
      <c r="AE3" s="373"/>
      <c r="AF3" s="373"/>
      <c r="AG3" s="308"/>
      <c r="AH3" s="201" t="s">
        <v>18</v>
      </c>
      <c r="AI3" s="202"/>
      <c r="AJ3" s="162"/>
      <c r="AK3" s="162"/>
      <c r="AL3" s="162"/>
      <c r="AM3" s="162"/>
      <c r="AN3" s="162"/>
      <c r="AO3" s="176"/>
      <c r="AP3" s="202"/>
      <c r="AQ3" s="172"/>
      <c r="AR3" s="167"/>
      <c r="AS3" s="172"/>
      <c r="AT3" s="167"/>
      <c r="AU3" s="172"/>
      <c r="AV3" s="162"/>
      <c r="AW3" s="176"/>
      <c r="AX3" s="176"/>
      <c r="AY3" s="168"/>
      <c r="AZ3" s="46" t="s">
        <v>19</v>
      </c>
      <c r="BA3" s="282"/>
      <c r="BB3" s="45"/>
      <c r="BC3" s="45"/>
      <c r="BD3" s="146"/>
      <c r="BE3" s="368" t="s">
        <v>20</v>
      </c>
      <c r="BF3" s="369"/>
      <c r="BG3" s="370"/>
      <c r="BH3" s="326"/>
      <c r="BI3" s="322" t="s">
        <v>21</v>
      </c>
      <c r="BJ3" s="30"/>
      <c r="BK3" s="30"/>
      <c r="BL3" s="30"/>
      <c r="BM3" s="30"/>
      <c r="BN3" s="30"/>
      <c r="BO3" s="30"/>
      <c r="BP3" s="239"/>
      <c r="BQ3" s="30"/>
      <c r="BR3" s="30"/>
      <c r="BS3" s="30"/>
      <c r="BT3" s="30"/>
      <c r="BU3" s="30"/>
      <c r="BV3" s="30"/>
      <c r="BW3" s="30"/>
      <c r="BX3" s="30"/>
      <c r="BY3" s="30"/>
      <c r="BZ3" s="29"/>
      <c r="CA3" s="29"/>
      <c r="CB3" s="153"/>
      <c r="CC3" s="29"/>
      <c r="CD3" s="29"/>
      <c r="CE3" s="135" t="s">
        <v>19</v>
      </c>
      <c r="CF3" s="29"/>
      <c r="CG3" s="29"/>
      <c r="CH3" s="29"/>
      <c r="CI3" s="136" t="s">
        <v>22</v>
      </c>
      <c r="CJ3" s="64"/>
      <c r="CK3" s="65"/>
      <c r="CL3" s="63"/>
    </row>
    <row r="4" spans="1:90" s="236" customFormat="1" ht="83.25" customHeight="1" thickTop="1" x14ac:dyDescent="0.25">
      <c r="A4" s="204" t="s">
        <v>23</v>
      </c>
      <c r="B4" s="205" t="s">
        <v>24</v>
      </c>
      <c r="C4" s="206" t="s">
        <v>25</v>
      </c>
      <c r="D4" s="207" t="s">
        <v>26</v>
      </c>
      <c r="E4" s="208" t="s">
        <v>27</v>
      </c>
      <c r="F4" s="208" t="s">
        <v>28</v>
      </c>
      <c r="G4" s="209" t="s">
        <v>29</v>
      </c>
      <c r="H4" s="208" t="s">
        <v>30</v>
      </c>
      <c r="I4" s="210" t="s">
        <v>225</v>
      </c>
      <c r="J4" s="211" t="s">
        <v>32</v>
      </c>
      <c r="K4" s="212" t="s">
        <v>226</v>
      </c>
      <c r="L4" s="209" t="s">
        <v>33</v>
      </c>
      <c r="M4" s="208" t="s">
        <v>34</v>
      </c>
      <c r="N4" s="208" t="s">
        <v>35</v>
      </c>
      <c r="O4" s="208" t="s">
        <v>36</v>
      </c>
      <c r="P4" s="208" t="s">
        <v>37</v>
      </c>
      <c r="Q4" s="337" t="s">
        <v>70</v>
      </c>
      <c r="R4" s="213" t="s">
        <v>227</v>
      </c>
      <c r="S4" s="214" t="s">
        <v>38</v>
      </c>
      <c r="T4" s="214" t="s">
        <v>228</v>
      </c>
      <c r="U4" s="215" t="s">
        <v>39</v>
      </c>
      <c r="V4" s="215" t="s">
        <v>40</v>
      </c>
      <c r="W4" s="215" t="s">
        <v>41</v>
      </c>
      <c r="X4" s="215" t="s">
        <v>42</v>
      </c>
      <c r="Y4" s="215" t="s">
        <v>43</v>
      </c>
      <c r="Z4" s="216" t="s">
        <v>44</v>
      </c>
      <c r="AA4" s="218" t="s">
        <v>45</v>
      </c>
      <c r="AB4" s="218" t="s">
        <v>46</v>
      </c>
      <c r="AC4" s="277" t="s">
        <v>47</v>
      </c>
      <c r="AD4" s="277" t="s">
        <v>48</v>
      </c>
      <c r="AE4" s="277" t="s">
        <v>49</v>
      </c>
      <c r="AF4" s="219" t="s">
        <v>239</v>
      </c>
      <c r="AG4" s="220" t="s">
        <v>50</v>
      </c>
      <c r="AH4" s="221" t="s">
        <v>51</v>
      </c>
      <c r="AI4" s="222" t="s">
        <v>52</v>
      </c>
      <c r="AJ4" s="223" t="s">
        <v>53</v>
      </c>
      <c r="AK4" s="223" t="s">
        <v>54</v>
      </c>
      <c r="AL4" s="223" t="s">
        <v>231</v>
      </c>
      <c r="AM4" s="223" t="s">
        <v>55</v>
      </c>
      <c r="AN4" s="223" t="s">
        <v>56</v>
      </c>
      <c r="AO4" s="223" t="s">
        <v>57</v>
      </c>
      <c r="AP4" s="222" t="s">
        <v>58</v>
      </c>
      <c r="AQ4" s="224" t="s">
        <v>59</v>
      </c>
      <c r="AR4" s="223" t="s">
        <v>60</v>
      </c>
      <c r="AS4" s="224" t="s">
        <v>61</v>
      </c>
      <c r="AT4" s="223" t="s">
        <v>62</v>
      </c>
      <c r="AU4" s="224" t="s">
        <v>63</v>
      </c>
      <c r="AV4" s="223" t="s">
        <v>64</v>
      </c>
      <c r="AW4" s="223" t="s">
        <v>65</v>
      </c>
      <c r="AX4" s="223" t="s">
        <v>81</v>
      </c>
      <c r="AY4" s="224" t="s">
        <v>66</v>
      </c>
      <c r="AZ4" s="216" t="s">
        <v>67</v>
      </c>
      <c r="BA4" s="283" t="s">
        <v>68</v>
      </c>
      <c r="BB4" s="218" t="s">
        <v>69</v>
      </c>
      <c r="BC4" s="217" t="s">
        <v>229</v>
      </c>
      <c r="BD4" s="217" t="s">
        <v>70</v>
      </c>
      <c r="BE4" s="225" t="s">
        <v>71</v>
      </c>
      <c r="BF4" s="225" t="s">
        <v>72</v>
      </c>
      <c r="BG4" s="226" t="s">
        <v>73</v>
      </c>
      <c r="BH4" s="327" t="s">
        <v>70</v>
      </c>
      <c r="BI4" s="323" t="s">
        <v>74</v>
      </c>
      <c r="BJ4" s="232" t="s">
        <v>75</v>
      </c>
      <c r="BK4" s="228" t="s">
        <v>52</v>
      </c>
      <c r="BL4" s="228" t="s">
        <v>53</v>
      </c>
      <c r="BM4" s="228" t="s">
        <v>54</v>
      </c>
      <c r="BN4" s="228" t="s">
        <v>231</v>
      </c>
      <c r="BO4" s="228" t="s">
        <v>64</v>
      </c>
      <c r="BP4" s="240" t="s">
        <v>76</v>
      </c>
      <c r="BQ4" s="227" t="s">
        <v>57</v>
      </c>
      <c r="BR4" s="229" t="s">
        <v>58</v>
      </c>
      <c r="BS4" s="230" t="s">
        <v>77</v>
      </c>
      <c r="BT4" s="229" t="s">
        <v>60</v>
      </c>
      <c r="BU4" s="230" t="s">
        <v>78</v>
      </c>
      <c r="BV4" s="229" t="s">
        <v>62</v>
      </c>
      <c r="BW4" s="230" t="s">
        <v>79</v>
      </c>
      <c r="BX4" s="229" t="s">
        <v>64</v>
      </c>
      <c r="BY4" s="230" t="s">
        <v>80</v>
      </c>
      <c r="BZ4" s="227" t="s">
        <v>65</v>
      </c>
      <c r="CA4" s="227" t="s">
        <v>81</v>
      </c>
      <c r="CB4" s="231" t="s">
        <v>82</v>
      </c>
      <c r="CC4" s="232" t="s">
        <v>83</v>
      </c>
      <c r="CD4" s="231" t="str">
        <f t="shared" ref="CD4:CD12" si="0">AG4</f>
        <v>Consomation unitaire prévue
(bât. proposé)</v>
      </c>
      <c r="CE4" s="216" t="s">
        <v>84</v>
      </c>
      <c r="CF4" s="218" t="s">
        <v>85</v>
      </c>
      <c r="CG4" s="277" t="s">
        <v>69</v>
      </c>
      <c r="CH4" s="217" t="s">
        <v>70</v>
      </c>
      <c r="CI4" s="233" t="s">
        <v>71</v>
      </c>
      <c r="CJ4" s="230" t="s">
        <v>86</v>
      </c>
      <c r="CK4" s="234" t="s">
        <v>73</v>
      </c>
      <c r="CL4" s="235" t="s">
        <v>70</v>
      </c>
    </row>
    <row r="5" spans="1:90" x14ac:dyDescent="0.25">
      <c r="A5" s="122"/>
      <c r="B5" s="33"/>
      <c r="C5" s="32"/>
      <c r="D5" s="32"/>
      <c r="E5" s="32"/>
      <c r="F5" s="32"/>
      <c r="G5" s="32"/>
      <c r="H5" s="32"/>
      <c r="I5" s="41"/>
      <c r="J5" s="34"/>
      <c r="K5" s="32"/>
      <c r="L5" s="278"/>
      <c r="M5" s="32"/>
      <c r="N5" s="32"/>
      <c r="O5" s="34"/>
      <c r="P5" s="339"/>
      <c r="Q5" s="338"/>
      <c r="R5" s="250"/>
      <c r="S5" s="270"/>
      <c r="T5" s="251"/>
      <c r="U5" s="113"/>
      <c r="V5" s="114"/>
      <c r="W5" s="273"/>
      <c r="X5" s="114"/>
      <c r="Y5" s="273"/>
      <c r="Z5" s="115" t="str">
        <f>IF(OR(V5=0,X5=0),"s.o",(-(V5-X5)/V5))</f>
        <v>s.o</v>
      </c>
      <c r="AA5" s="35" t="str" cm="1">
        <f t="array" ref="AA5">_xlfn.IFS(T5=Listes_deroulantes!$B$45,"Indisponible",T5=Listes_deroulantes!$B$43,-10%,T5=Listes_deroulantes!$B$42,-40%,T5=Listes_deroulantes!$B$41,-20%,T5=Listes_deroulantes!$B$40,-20%,T5=Listes_deroulantes!$C$35,"s. o.",T5=Listes_deroulantes!$B$44,-10%)</f>
        <v>s. o.</v>
      </c>
      <c r="AB5" s="62" t="str">
        <f t="shared" ref="AB5:AB36" si="1">IF(OR(Z5="s.o",AA5="Indisponible"),"s. o.",(IF(Z5&gt;=AA5,"Non","Oui")))</f>
        <v>s. o.</v>
      </c>
      <c r="AC5" s="309" t="str">
        <f>IF(OR(W5=0,Y5=0),"s.o",(-(W5-Y5)/W5))</f>
        <v>s.o</v>
      </c>
      <c r="AD5" s="62" t="str" cm="1">
        <f t="array" ref="AD5">_xlfn.IFS(T5=Listes_deroulantes!$B$45,"Aucun",T5=Listes_deroulantes!$B$44,"Aucun",T5=Listes_deroulantes!$B$43,-10%,T5=Listes_deroulantes!$B$42,"Aucun",T5=Listes_deroulantes!$B$41,"Aucun",T5=Listes_deroulantes!$B$40,"Aucun",T5=Listes_deroulantes!$C$35,"s. o.")</f>
        <v>s. o.</v>
      </c>
      <c r="AE5" s="62" t="str">
        <f t="shared" ref="AE5:AE36" si="2">IF(OR(AC5="s.o",AD5="Aucun"),"s. o.",(IF(OR(AC5&lt;=AD5,AD5="Aucun"),"Oui","Non")))</f>
        <v>s. o.</v>
      </c>
      <c r="AF5" s="310"/>
      <c r="AG5" s="131" t="str">
        <f>IFERROR(IF(ISBLANK($U5),"",IF($U5="GJ",X5/$P5,IF($U5="kWh éq.",X5*V_GJ_kWh/$P5))),"")</f>
        <v/>
      </c>
      <c r="AH5" s="317">
        <f t="shared" ref="AH5:AH10" si="3">U5</f>
        <v>0</v>
      </c>
      <c r="AI5" s="177"/>
      <c r="AJ5" s="178"/>
      <c r="AK5" s="179"/>
      <c r="AL5" s="179"/>
      <c r="AM5" s="179"/>
      <c r="AN5" s="179"/>
      <c r="AO5" s="192">
        <f t="shared" ref="AO5:AO68" si="4">SUM(AI5:AM5)</f>
        <v>0</v>
      </c>
      <c r="AP5" s="181"/>
      <c r="AQ5" s="182">
        <f>IFERROR(IF(OR(AP5=0,ISBLANK($U5)),0,IF($U5="GJ",AP5*V_GES_GJ_GazNaturel,IF($U5="kWh éq.",AP5*V_GES_kWhEq_GazNaturel))),"")</f>
        <v>0</v>
      </c>
      <c r="AR5" s="183"/>
      <c r="AS5" s="182">
        <f>IFERROR(IF(OR(AR5=0,ISBLANK($U5)),0,IF($U5="GJ",AR5*V_GES_GJ_Mazout2Leger,IF($U5="kWh éq.",AR5*V_GES_kWhEq_Mazout2Leger))),"")</f>
        <v>0</v>
      </c>
      <c r="AT5" s="183"/>
      <c r="AU5" s="182">
        <f>IFERROR(IF(OR(AT5=0,ISBLANK($U5)),0,IF($U5="GJ",AT5*V_GES_GJ_Propane,IF($U5="kWh éq.",AT5*V_GES_kWhEq_Propane))),"")</f>
        <v>0</v>
      </c>
      <c r="AV5" s="183"/>
      <c r="AW5" s="192">
        <f>SUM(AP5,AR5,AT5,AV5)</f>
        <v>0</v>
      </c>
      <c r="AX5" s="192">
        <f>AO5+AW5</f>
        <v>0</v>
      </c>
      <c r="AY5" s="182">
        <f>AQ5+AS5+AU5</f>
        <v>0</v>
      </c>
      <c r="AZ5" s="116" t="str">
        <f t="shared" ref="AZ5:AZ36" si="5">IF(AX5=0,"s. o.",IF(AW5=0,"Aucun combustible",AW5/AX5))</f>
        <v>s. o.</v>
      </c>
      <c r="BA5" s="294" t="str" cm="1">
        <f t="array" ref="BA5">_xlfn.IFS(L5&lt;Listes_deroulantes!$F$55,"s. o.",AND(L5&lt;datevigueur,M5=autre),Listes_deroulantes!$G$4,AND(L5&lt;datevigueur,M5=bureau),Listes_deroulantes!$G$5,AND(L5&lt;datevigueur,M5=cegep),Listes_deroulantes!$G$6,AND(L5&lt;datevigueur,M5=Centre),Listes_deroulantes!$G$7,AND(L5&lt;datevigueur,M5=CHSLD),Listes_deroulantes!$G$8,AND(L5&lt;datevigueur,M5=ecole),Listes_deroulantes!$G$9,AND(L5&lt;datevigueur,M5=ecolesec),Listes_deroulantes!$G$10,AND(L5&lt;datevigueur,M5=Universite),Listes_deroulantes!$G$11,AND(L5&gt;=datevigueur,L5&lt;=Listes_deroulantes!$F$48),New2025Avant,L5&lt;=Listes_deroulantes!$F$49,New2030Avant,L5&gt;Listes_deroulantes!$F$50,"0%")</f>
        <v>s. o.</v>
      </c>
      <c r="BB5" s="35" t="str" cm="1">
        <f t="array" ref="BB5">_xlfn.IFS(AZ5="Aucun combustible","Oui",AND(AZ5="s. o.",BA5="s. o."),"s. o.",AND(BA5="0%",OR(AZ5&lt;&gt;"Aucun combustible",AZ5&lt;&gt;"s. o.")),IF(AZ5&lt;=0%,"Oui","Non"),AND(BA5&lt;&gt;"0%",OR(AZ5&lt;&gt;"Aucun combustible",AZ5&lt;&gt;"s. o.")),IF(AZ5&lt;BA5,"Oui","Non"))</f>
        <v>s. o.</v>
      </c>
      <c r="BC5" s="35" t="str">
        <f t="shared" ref="BC5:BC36" si="6">IF(AND(AZ5="Aucun combustible",L5&gt;datevigueur),"Oui","Non")</f>
        <v>Non</v>
      </c>
      <c r="BD5" s="132"/>
      <c r="BE5" s="313" t="str">
        <f t="shared" ref="BE5:BE36" si="7">IF(M5="Habitation/Autre vocation","Habitation/Autre vocation",IF(OR(P5=0,ISBLANK(P5)),"s. o.",IF(P5&gt;0,(P5*VLOOKUP(M5,D_GES_BatimentReference,2,FALSE)),"")))</f>
        <v>s. o.</v>
      </c>
      <c r="BF5" s="313" t="str" cm="1">
        <f t="array" ref="BF5">IFERROR(_xlfn.IFS(AND(AO5&gt;0,OR(AY5=0,ISBLANK(AY5)),OR(AW5=0,ISBLANK(AW5))),"100% Énergie renouvelable",AND(OR(AY5=0,ISBLANK(AY5)),AW5&gt;0,),"Non disponible",AY5&gt;0,AY5,AND(AY5=0,AW5=0,AO5=0),"s. o."),"Erreur")</f>
        <v>s. o.</v>
      </c>
      <c r="BG5" s="312" t="str">
        <f t="shared" ref="BG5:BG36" si="8">IFERROR(IF(BF5="100% Énergie renouvelable",BE5,BE5-BF5),"s. o.")</f>
        <v>s. o.</v>
      </c>
      <c r="BH5" s="328"/>
      <c r="BI5" s="324"/>
      <c r="BJ5" s="318"/>
      <c r="BK5" s="198"/>
      <c r="BL5" s="180"/>
      <c r="BM5" s="180"/>
      <c r="BN5" s="180"/>
      <c r="BO5" s="180"/>
      <c r="BP5" s="241"/>
      <c r="BQ5" s="199">
        <f t="shared" ref="BQ5:BQ11" si="9">SUM(BK5:BO5)</f>
        <v>0</v>
      </c>
      <c r="BR5" s="198"/>
      <c r="BS5" s="200">
        <f>IFERROR(IF(OR(BR5=0,ISBLANK(BJ5)),0,IF(BJ5="GJ",BR5*V_GES_GJ_GazNaturel,IF(BJ5="kWh éq.",BR5*V_GES_kWhEq_GazNaturel))),"")</f>
        <v>0</v>
      </c>
      <c r="BT5" s="198"/>
      <c r="BU5" s="200">
        <f t="shared" ref="BU5:BU11" si="10">IFERROR(IF(OR(BT5=0,ISBLANK(BJ5)),0,IF(BJ5="GJ",BT5*V_GES_GJ_Mazout2Leger,IF(BJ5="kWh éq.",BT5*V_GES_kWhEq_Mazout2Leger))),"")</f>
        <v>0</v>
      </c>
      <c r="BV5" s="198"/>
      <c r="BW5" s="200">
        <f t="shared" ref="BW5:BW11" si="11">IFERROR(IF(OR(BV5=0,ISBLANK(BJ5)),0,IF(BJ5="GJ",BV5*V_GES_GJ_Propane,IF(BJ5="kWh éq.",BV5*V_GES_kWhEq_Propane))),"")</f>
        <v>0</v>
      </c>
      <c r="BX5" s="198"/>
      <c r="BY5" s="200">
        <f>BS5+BU5+BW5</f>
        <v>0</v>
      </c>
      <c r="BZ5" s="117">
        <f t="shared" ref="BZ5:BZ12" si="12">SUM(BR5,BT5,BV5,BX5)</f>
        <v>0</v>
      </c>
      <c r="CA5" s="117">
        <f t="shared" ref="CA5:CA12" si="13">BQ5+BZ5</f>
        <v>0</v>
      </c>
      <c r="CB5" s="154">
        <f t="shared" ref="CB5:CB12" si="14">AX5</f>
        <v>0</v>
      </c>
      <c r="CC5" s="134" t="str">
        <f t="shared" ref="CC5:CC36" si="15">IFERROR(IF(ISBLANK($BJ5),"",IF($BJ5="GJ",CA5/$P5,IF($BJ5="kWh éq.",CA5*V_GJ_kWh/$P5))),"")</f>
        <v/>
      </c>
      <c r="CD5" s="147" t="str">
        <f t="shared" si="0"/>
        <v/>
      </c>
      <c r="CE5" s="116" t="str">
        <f t="shared" ref="CE5:CE36" si="16">IF(CA5=0,"s. o.",IF(AND(CA5&gt;0,BZ5=0),"Aucun combustible",(BZ5)/CA5))</f>
        <v>s. o.</v>
      </c>
      <c r="CF5" s="35" t="str" cm="1">
        <f t="array" ref="CF5">_xlfn.IFS(L5&lt;Listes_deroulantes!$F$55,"s. o.",AND(L5&lt;datevigueur,M5=autre),Listes_deroulantes!$H$4,AND(L5&lt;datevigueur,M5=bureau),Listes_deroulantes!$H$5,AND(L5&lt;datevigueur,M5=cegep),Listes_deroulantes!$H$6,AND(L5&lt;datevigueur,M5=Centre),Listes_deroulantes!$H$7,AND(L5&lt;datevigueur,M5=CHSLD),Listes_deroulantes!$H$8,AND(L5&lt;datevigueur,M5=ecole),Listes_deroulantes!$H$9,AND(L5&lt;datevigueur,M5=ecolesec),Listes_deroulantes!$H$10,AND(L5&lt;datevigueur,M5=Universite),Listes_deroulantes!$H$11,AND(L5&gt;=datevigueur,L5&lt;=Listes_deroulantes!$F$48),NEW2025Apres,L5&lt;=Listes_deroulantes!$F$49,New2030Apres,L5&gt;Listes_deroulantes!$F$50,"0%")</f>
        <v>s. o.</v>
      </c>
      <c r="CG5" s="35" t="str" cm="1">
        <f t="array" ref="CG5">_xlfn.IFS(CE5="Aucun combustible","Oui",AND(CE5="s. o.",CF5="s. o."),"s. o.",AND(CF5="0%",OR(CE5&lt;&gt;"Aucun combustible",CE5&lt;&gt;"s. o.")),IF(CE5&lt;=0%,"Oui","Non"),AND(CF5&lt;&gt;"0%",OR(CE5&lt;&gt;"Aucun combustible",CE5&lt;&gt;"s. o.")),IF(CE5&lt;=CF5,"Oui","Non"))</f>
        <v>s. o.</v>
      </c>
      <c r="CH5" s="257"/>
      <c r="CI5" s="314" t="str">
        <f>BE5</f>
        <v>s. o.</v>
      </c>
      <c r="CJ5" s="316" cm="1">
        <f t="array" ref="CJ5">_xlfn.IFS(CE5="s.o","Non disponible",CE5="Aucun combustible","0",CE5&gt;0,BY5)</f>
        <v>0</v>
      </c>
      <c r="CK5" s="315" t="str">
        <f>IFERROR(CI5-CJ5,"Non disponible")</f>
        <v>Non disponible</v>
      </c>
      <c r="CL5" s="320"/>
    </row>
    <row r="6" spans="1:90" x14ac:dyDescent="0.25">
      <c r="A6" s="122"/>
      <c r="B6" s="33"/>
      <c r="C6" s="32"/>
      <c r="D6" s="32"/>
      <c r="E6" s="32"/>
      <c r="F6" s="32"/>
      <c r="G6" s="32"/>
      <c r="H6" s="32"/>
      <c r="I6" s="41"/>
      <c r="J6" s="34"/>
      <c r="K6" s="32"/>
      <c r="L6" s="278"/>
      <c r="M6" s="32"/>
      <c r="N6" s="32"/>
      <c r="O6" s="34"/>
      <c r="P6" s="339"/>
      <c r="Q6" s="338"/>
      <c r="R6" s="250"/>
      <c r="S6" s="270"/>
      <c r="T6" s="251" t="s">
        <v>237</v>
      </c>
      <c r="U6" s="113"/>
      <c r="V6" s="114"/>
      <c r="W6" s="273"/>
      <c r="X6" s="114"/>
      <c r="Y6" s="273"/>
      <c r="Z6" s="115" t="str">
        <f t="shared" ref="Z6:Z69" si="17">IF(OR(V6=0,X6=0),"s.o",(-(V6-X6)/V6))</f>
        <v>s.o</v>
      </c>
      <c r="AA6" s="35" t="str" cm="1">
        <f t="array" ref="AA6">_xlfn.IFS(T6=Listes_deroulantes!$B$45,"Indisponible",T6=Listes_deroulantes!$B$43,-10%,T6=Listes_deroulantes!$B$42,-40%,T6=Listes_deroulantes!$B$41,-20%,T6=Listes_deroulantes!$B$40,-20%,T6=Listes_deroulantes!$C$35,"s. o.",T6=Listes_deroulantes!$B$44,-10%)</f>
        <v>Indisponible</v>
      </c>
      <c r="AB6" s="62" t="str">
        <f t="shared" si="1"/>
        <v>s. o.</v>
      </c>
      <c r="AC6" s="309" t="str">
        <f t="shared" ref="AC6:AC69" si="18">IF(OR(W6=0,Y6=0),"s.o",(-(W6-Y6)/W6))</f>
        <v>s.o</v>
      </c>
      <c r="AD6" s="62" t="str" cm="1">
        <f t="array" ref="AD6">_xlfn.IFS(T6=Listes_deroulantes!$B$45,"Aucun",T6=Listes_deroulantes!$B$44,"Aucun",T6=Listes_deroulantes!$B$43,-10%,T6=Listes_deroulantes!$B$42,"Aucun",T6=Listes_deroulantes!$B$41,"Aucun",T6=Listes_deroulantes!$B$40,"Aucun",T6=Listes_deroulantes!$C$35,"s. o.")</f>
        <v>Aucun</v>
      </c>
      <c r="AE6" s="62" t="str">
        <f t="shared" si="2"/>
        <v>s. o.</v>
      </c>
      <c r="AF6" s="310"/>
      <c r="AG6" s="131" t="str">
        <f t="shared" ref="AG6:AG69" si="19">IFERROR(IF(ISBLANK($U6),"",IF($U6="GJ",X6/$P6,IF($U6="kWh éq.",X6*V_GJ_kWh/$P6))),"")</f>
        <v/>
      </c>
      <c r="AH6" s="317">
        <f t="shared" si="3"/>
        <v>0</v>
      </c>
      <c r="AI6" s="177"/>
      <c r="AJ6" s="178"/>
      <c r="AK6" s="179"/>
      <c r="AL6" s="179"/>
      <c r="AM6" s="179"/>
      <c r="AN6" s="179"/>
      <c r="AO6" s="192">
        <f t="shared" si="4"/>
        <v>0</v>
      </c>
      <c r="AP6" s="181"/>
      <c r="AQ6" s="182">
        <f t="shared" ref="AQ6:AQ12" si="20">IFERROR(IF(OR(AP6=0,ISBLANK($U6)),0,IF($U6="GJ",AP6*V_GES_GJ_GazNaturel,IF($U6="kWh éq.",AP6*V_GES_kWhEq_GazNaturel))),"")</f>
        <v>0</v>
      </c>
      <c r="AR6" s="183"/>
      <c r="AS6" s="182">
        <f t="shared" ref="AS6:AS12" si="21">IFERROR(IF(OR(AR6=0,ISBLANK($U6)),0,IF($U6="GJ",AR6*V_GES_GJ_Mazout2Leger,IF($U6="kWh éq.",AR6*V_GES_kWhEq_Mazout2Leger))),"")</f>
        <v>0</v>
      </c>
      <c r="AT6" s="183"/>
      <c r="AU6" s="182">
        <f t="shared" ref="AU6:AU12" si="22">IFERROR(IF(OR(AT6=0,ISBLANK($U6)),0,IF($U6="GJ",AT6*V_GES_GJ_Propane,IF($U6="kWh éq.",AT6*V_GES_kWhEq_Propane))),"")</f>
        <v>0</v>
      </c>
      <c r="AV6" s="183"/>
      <c r="AW6" s="192">
        <f t="shared" ref="AW6:AW12" si="23">SUM(AP6,AR6,AT6,AV6)</f>
        <v>0</v>
      </c>
      <c r="AX6" s="192">
        <f>AO6+AW6</f>
        <v>0</v>
      </c>
      <c r="AY6" s="182">
        <f t="shared" ref="AY6:AY12" si="24">AQ6+AS6+AU6</f>
        <v>0</v>
      </c>
      <c r="AZ6" s="116" t="str">
        <f t="shared" si="5"/>
        <v>s. o.</v>
      </c>
      <c r="BA6" s="294" t="str" cm="1">
        <f t="array" ref="BA6">_xlfn.IFS(L6&lt;Listes_deroulantes!$F$55,"s. o.",AND(L6&lt;datevigueur,M6=autre),Listes_deroulantes!$G$4,AND(L6&lt;datevigueur,M6=bureau),Listes_deroulantes!$G$5,AND(L6&lt;datevigueur,M6=cegep),Listes_deroulantes!$G$6,AND(L6&lt;datevigueur,M6=Centre),Listes_deroulantes!$G$7,AND(L6&lt;datevigueur,M6=CHSLD),Listes_deroulantes!$G$8,AND(L6&lt;datevigueur,M6=ecole),Listes_deroulantes!$G$9,AND(L6&lt;datevigueur,M6=ecolesec),Listes_deroulantes!$G$10,AND(L6&lt;datevigueur,M6=Universite),Listes_deroulantes!$G$11,AND(L6&gt;=datevigueur,L6&lt;=Listes_deroulantes!$F$48),New2025Avant,L6&lt;=Listes_deroulantes!$F$49,New2030Avant,L6&gt;Listes_deroulantes!$F$50,"0%")</f>
        <v>s. o.</v>
      </c>
      <c r="BB6" s="35" t="str" cm="1">
        <f t="array" ref="BB6">_xlfn.IFS(AZ6="Aucun combustible","Oui",AND(AZ6="s. o.",BA6="s. o."),"s. o.",AND(BA6="0%",OR(AZ6&lt;&gt;"Aucun combustible",AZ6&lt;&gt;"s. o.")),IF(AZ6&lt;=0%,"Oui","Non"),AND(BA6&lt;&gt;"0%",OR(AZ6&lt;&gt;"Aucun combustible",AZ6&lt;&gt;"s. o.")),IF(AZ6&lt;BA6,"Oui","Non"))</f>
        <v>s. o.</v>
      </c>
      <c r="BC6" s="35" t="str">
        <f t="shared" si="6"/>
        <v>Non</v>
      </c>
      <c r="BD6" s="132"/>
      <c r="BE6" s="313" t="str">
        <f t="shared" si="7"/>
        <v>s. o.</v>
      </c>
      <c r="BF6" s="313" t="str" cm="1">
        <f t="array" ref="BF6">IFERROR(_xlfn.IFS(AND(AO6&gt;0,OR(AY6=0,ISBLANK(AY6)),OR(AW6=0,ISBLANK(AW6))),"100% Énergie renouvelable",AND(OR(AY6=0,ISBLANK(AY6)),AW6&gt;0,),"Non disponible",AY6&gt;0,AY6,AND(AY6=0,AW6=0,AO6=0),"s. o."),"Erreur")</f>
        <v>s. o.</v>
      </c>
      <c r="BG6" s="312" t="str">
        <f t="shared" si="8"/>
        <v>s. o.</v>
      </c>
      <c r="BH6" s="328"/>
      <c r="BI6" s="324"/>
      <c r="BJ6" s="318"/>
      <c r="BK6" s="198"/>
      <c r="BL6" s="180"/>
      <c r="BM6" s="180"/>
      <c r="BN6" s="180"/>
      <c r="BO6" s="180"/>
      <c r="BP6" s="241"/>
      <c r="BQ6" s="199">
        <f t="shared" si="9"/>
        <v>0</v>
      </c>
      <c r="BR6" s="198"/>
      <c r="BS6" s="200">
        <f t="shared" ref="BS6:BS11" si="25">IFERROR(IF(OR(BR6=0,ISBLANK(BJ6)),0,IF(BJ6="GJ",BR6*V_GES_GJ_GazNaturel,IF(BJ6="kWh éq.",BR6*V_GES_kWhEq_GazNaturel))),"")</f>
        <v>0</v>
      </c>
      <c r="BT6" s="198"/>
      <c r="BU6" s="200">
        <f t="shared" si="10"/>
        <v>0</v>
      </c>
      <c r="BV6" s="198"/>
      <c r="BW6" s="200">
        <f t="shared" si="11"/>
        <v>0</v>
      </c>
      <c r="BX6" s="198"/>
      <c r="BY6" s="200">
        <f t="shared" ref="BY6:BY11" si="26">BS6+BU6+BW6</f>
        <v>0</v>
      </c>
      <c r="BZ6" s="117">
        <f t="shared" si="12"/>
        <v>0</v>
      </c>
      <c r="CA6" s="117">
        <f t="shared" si="13"/>
        <v>0</v>
      </c>
      <c r="CB6" s="154">
        <f t="shared" si="14"/>
        <v>0</v>
      </c>
      <c r="CC6" s="134" t="str">
        <f t="shared" si="15"/>
        <v/>
      </c>
      <c r="CD6" s="147" t="str">
        <f t="shared" si="0"/>
        <v/>
      </c>
      <c r="CE6" s="116" t="str">
        <f t="shared" si="16"/>
        <v>s. o.</v>
      </c>
      <c r="CF6" s="35" t="str" cm="1">
        <f t="array" ref="CF6">_xlfn.IFS(L6&lt;Listes_deroulantes!$F$55,"s. o.",AND(L6&lt;datevigueur,M6=autre),Listes_deroulantes!$H$4,AND(L6&lt;datevigueur,M6=bureau),Listes_deroulantes!$H$5,AND(L6&lt;datevigueur,M6=cegep),Listes_deroulantes!$H$6,AND(L6&lt;datevigueur,M6=Centre),Listes_deroulantes!$H$7,AND(L6&lt;datevigueur,M6=CHSLD),Listes_deroulantes!$H$8,AND(L6&lt;datevigueur,M6=ecole),Listes_deroulantes!$H$9,AND(L6&lt;datevigueur,M6=ecolesec),Listes_deroulantes!$H$10,AND(L6&lt;datevigueur,M6=Universite),Listes_deroulantes!$H$11,AND(L6&gt;=datevigueur,L6&lt;=Listes_deroulantes!$F$48),NEW2025Apres,L6&lt;=Listes_deroulantes!$F$49,New2030Apres,L6&gt;Listes_deroulantes!$F$50,"0%")</f>
        <v>s. o.</v>
      </c>
      <c r="CG6" s="35" t="str" cm="1">
        <f t="array" ref="CG6">_xlfn.IFS(CE6="Aucun combustible","Oui",AND(CE6="s. o.",CF6="s. o."),"s. o.",AND(CF6="0%",OR(CE6&lt;&gt;"Aucun combustible",CE6&lt;&gt;"s. o.")),IF(CE6&lt;=0%,"Oui","Non"),AND(CF6&lt;&gt;"0%",OR(CE6&lt;&gt;"Aucun combustible",CE6&lt;&gt;"s. o.")),IF(CE6&lt;=CF6,"Oui","Non"))</f>
        <v>s. o.</v>
      </c>
      <c r="CH6" s="257"/>
      <c r="CI6" s="314" t="str">
        <f t="shared" ref="CI6:CI69" si="27">BE6</f>
        <v>s. o.</v>
      </c>
      <c r="CJ6" s="316" cm="1">
        <f t="array" ref="CJ6">_xlfn.IFS(CE6="s.o","Non disponible",CE6="Aucun combustible","0",CE6&gt;0,BY6)</f>
        <v>0</v>
      </c>
      <c r="CK6" s="315" t="str">
        <f t="shared" ref="CK6:CK69" si="28">IFERROR(CI6-CJ6,"Non disponible")</f>
        <v>Non disponible</v>
      </c>
      <c r="CL6" s="320"/>
    </row>
    <row r="7" spans="1:90" x14ac:dyDescent="0.25">
      <c r="A7" s="122"/>
      <c r="B7" s="33"/>
      <c r="C7" s="32"/>
      <c r="D7" s="32"/>
      <c r="E7" s="32"/>
      <c r="F7" s="32"/>
      <c r="G7" s="32"/>
      <c r="H7" s="32"/>
      <c r="I7" s="41"/>
      <c r="J7" s="34"/>
      <c r="K7" s="32"/>
      <c r="L7" s="278"/>
      <c r="M7" s="32"/>
      <c r="N7" s="32"/>
      <c r="O7" s="34"/>
      <c r="P7" s="339"/>
      <c r="Q7" s="338"/>
      <c r="R7" s="250"/>
      <c r="S7" s="270"/>
      <c r="T7" s="251"/>
      <c r="U7" s="113"/>
      <c r="V7" s="114"/>
      <c r="W7" s="273"/>
      <c r="X7" s="114"/>
      <c r="Y7" s="273"/>
      <c r="Z7" s="115" t="str">
        <f t="shared" si="17"/>
        <v>s.o</v>
      </c>
      <c r="AA7" s="35" t="str" cm="1">
        <f t="array" ref="AA7">_xlfn.IFS(T7=Listes_deroulantes!$B$45,"Indisponible",T7=Listes_deroulantes!$B$43,-10%,T7=Listes_deroulantes!$B$42,-40%,T7=Listes_deroulantes!$B$41,-20%,T7=Listes_deroulantes!$B$40,-20%,T7=Listes_deroulantes!$C$35,"s. o.",T7=Listes_deroulantes!$B$44,-10%)</f>
        <v>s. o.</v>
      </c>
      <c r="AB7" s="62" t="str">
        <f t="shared" si="1"/>
        <v>s. o.</v>
      </c>
      <c r="AC7" s="309" t="str">
        <f t="shared" si="18"/>
        <v>s.o</v>
      </c>
      <c r="AD7" s="62" t="str" cm="1">
        <f t="array" ref="AD7">_xlfn.IFS(T7=Listes_deroulantes!$B$45,"Aucun",T7=Listes_deroulantes!$B$44,"Aucun",T7=Listes_deroulantes!$B$43,-10%,T7=Listes_deroulantes!$B$42,"Aucun",T7=Listes_deroulantes!$B$41,"Aucun",T7=Listes_deroulantes!$B$40,"Aucun",T7=Listes_deroulantes!$C$35,"s. o.")</f>
        <v>s. o.</v>
      </c>
      <c r="AE7" s="62" t="str">
        <f t="shared" si="2"/>
        <v>s. o.</v>
      </c>
      <c r="AF7" s="310"/>
      <c r="AG7" s="131" t="str">
        <f t="shared" si="19"/>
        <v/>
      </c>
      <c r="AH7" s="317">
        <f t="shared" si="3"/>
        <v>0</v>
      </c>
      <c r="AI7" s="177"/>
      <c r="AJ7" s="178"/>
      <c r="AK7" s="179"/>
      <c r="AL7" s="179"/>
      <c r="AM7" s="179"/>
      <c r="AN7" s="179"/>
      <c r="AO7" s="192">
        <f t="shared" si="4"/>
        <v>0</v>
      </c>
      <c r="AP7" s="181"/>
      <c r="AQ7" s="182">
        <f t="shared" si="20"/>
        <v>0</v>
      </c>
      <c r="AR7" s="183"/>
      <c r="AS7" s="182">
        <f t="shared" si="21"/>
        <v>0</v>
      </c>
      <c r="AT7" s="183"/>
      <c r="AU7" s="182">
        <f t="shared" si="22"/>
        <v>0</v>
      </c>
      <c r="AV7" s="183"/>
      <c r="AW7" s="192">
        <f t="shared" si="23"/>
        <v>0</v>
      </c>
      <c r="AX7" s="192">
        <f t="shared" ref="AX7:AX12" si="29">AO7+AW7</f>
        <v>0</v>
      </c>
      <c r="AY7" s="182">
        <f t="shared" si="24"/>
        <v>0</v>
      </c>
      <c r="AZ7" s="116" t="str">
        <f t="shared" si="5"/>
        <v>s. o.</v>
      </c>
      <c r="BA7" s="294" t="str" cm="1">
        <f t="array" ref="BA7">_xlfn.IFS(L7&lt;Listes_deroulantes!$F$55,"s. o.",AND(L7&lt;datevigueur,M7=autre),Listes_deroulantes!$G$4,AND(L7&lt;datevigueur,M7=bureau),Listes_deroulantes!$G$5,AND(L7&lt;datevigueur,M7=cegep),Listes_deroulantes!$G$6,AND(L7&lt;datevigueur,M7=Centre),Listes_deroulantes!$G$7,AND(L7&lt;datevigueur,M7=CHSLD),Listes_deroulantes!$G$8,AND(L7&lt;datevigueur,M7=ecole),Listes_deroulantes!$G$9,AND(L7&lt;datevigueur,M7=ecolesec),Listes_deroulantes!$G$10,AND(L7&lt;datevigueur,M7=Universite),Listes_deroulantes!$G$11,AND(L7&gt;=datevigueur,L7&lt;=Listes_deroulantes!$F$48),New2025Avant,L7&lt;=Listes_deroulantes!$F$49,New2030Avant,L7&gt;Listes_deroulantes!$F$50,"0%")</f>
        <v>s. o.</v>
      </c>
      <c r="BB7" s="35" t="str" cm="1">
        <f t="array" ref="BB7">_xlfn.IFS(AZ7="Aucun combustible","Oui",AND(AZ7="s. o.",BA7="s. o."),"s. o.",AND(BA7="0%",OR(AZ7&lt;&gt;"Aucun combustible",AZ7&lt;&gt;"s. o.")),IF(AZ7&lt;=0%,"Oui","Non"),AND(BA7&lt;&gt;"0%",OR(AZ7&lt;&gt;"Aucun combustible",AZ7&lt;&gt;"s. o.")),IF(AZ7&lt;BA7,"Oui","Non"))</f>
        <v>s. o.</v>
      </c>
      <c r="BC7" s="345" t="str">
        <f t="shared" si="6"/>
        <v>Non</v>
      </c>
      <c r="BD7" s="132"/>
      <c r="BE7" s="313" t="str">
        <f t="shared" si="7"/>
        <v>s. o.</v>
      </c>
      <c r="BF7" s="313" t="str" cm="1">
        <f t="array" ref="BF7">IFERROR(_xlfn.IFS(AND(AO7&gt;0,OR(AY7=0,ISBLANK(AY7)),OR(AW7=0,ISBLANK(AW7))),"100% Énergie renouvelable",AND(OR(AY7=0,ISBLANK(AY7)),AW7&gt;0,),"Non disponible",AY7&gt;0,AY7,AND(AY7=0,AW7=0,AO7=0),"s. o."),"Erreur")</f>
        <v>s. o.</v>
      </c>
      <c r="BG7" s="312" t="str">
        <f t="shared" si="8"/>
        <v>s. o.</v>
      </c>
      <c r="BH7" s="328"/>
      <c r="BI7" s="324"/>
      <c r="BJ7" s="318"/>
      <c r="BK7" s="198"/>
      <c r="BL7" s="180"/>
      <c r="BM7" s="180"/>
      <c r="BN7" s="180"/>
      <c r="BO7" s="180"/>
      <c r="BP7" s="241"/>
      <c r="BQ7" s="199">
        <f t="shared" si="9"/>
        <v>0</v>
      </c>
      <c r="BR7" s="198"/>
      <c r="BS7" s="200">
        <f t="shared" si="25"/>
        <v>0</v>
      </c>
      <c r="BT7" s="198"/>
      <c r="BU7" s="200">
        <f t="shared" si="10"/>
        <v>0</v>
      </c>
      <c r="BV7" s="198"/>
      <c r="BW7" s="200">
        <f t="shared" si="11"/>
        <v>0</v>
      </c>
      <c r="BX7" s="198"/>
      <c r="BY7" s="200">
        <f t="shared" si="26"/>
        <v>0</v>
      </c>
      <c r="BZ7" s="117">
        <f t="shared" si="12"/>
        <v>0</v>
      </c>
      <c r="CA7" s="117">
        <f t="shared" si="13"/>
        <v>0</v>
      </c>
      <c r="CB7" s="154">
        <f t="shared" si="14"/>
        <v>0</v>
      </c>
      <c r="CC7" s="134" t="str">
        <f t="shared" si="15"/>
        <v/>
      </c>
      <c r="CD7" s="147" t="str">
        <f t="shared" si="0"/>
        <v/>
      </c>
      <c r="CE7" s="116" t="str">
        <f t="shared" si="16"/>
        <v>s. o.</v>
      </c>
      <c r="CF7" s="35" t="str" cm="1">
        <f t="array" ref="CF7">_xlfn.IFS(L7&lt;Listes_deroulantes!$F$55,"s. o.",AND(L7&lt;datevigueur,M7=autre),Listes_deroulantes!$H$4,AND(L7&lt;datevigueur,M7=bureau),Listes_deroulantes!$H$5,AND(L7&lt;datevigueur,M7=cegep),Listes_deroulantes!$H$6,AND(L7&lt;datevigueur,M7=Centre),Listes_deroulantes!$H$7,AND(L7&lt;datevigueur,M7=CHSLD),Listes_deroulantes!$H$8,AND(L7&lt;datevigueur,M7=ecole),Listes_deroulantes!$H$9,AND(L7&lt;datevigueur,M7=ecolesec),Listes_deroulantes!$H$10,AND(L7&lt;datevigueur,M7=Universite),Listes_deroulantes!$H$11,AND(L7&gt;=datevigueur,L7&lt;=Listes_deroulantes!$F$48),NEW2025Apres,L7&lt;=Listes_deroulantes!$F$49,New2030Apres,L7&gt;Listes_deroulantes!$F$50,"0%")</f>
        <v>s. o.</v>
      </c>
      <c r="CG7" s="35" t="str" cm="1">
        <f t="array" ref="CG7">_xlfn.IFS(CE7="Aucun combustible","Oui",AND(CE7="s. o.",CF7="s. o."),"s. o.",AND(CF7="0%",OR(CE7&lt;&gt;"Aucun combustible",CE7&lt;&gt;"s. o.")),IF(CE7&lt;=0%,"Oui","Non"),AND(CF7&lt;&gt;"0%",OR(CE7&lt;&gt;"Aucun combustible",CE7&lt;&gt;"s. o.")),IF(CE7&lt;=CF7,"Oui","Non"))</f>
        <v>s. o.</v>
      </c>
      <c r="CH7" s="257"/>
      <c r="CI7" s="314" t="str">
        <f t="shared" si="27"/>
        <v>s. o.</v>
      </c>
      <c r="CJ7" s="316" cm="1">
        <f t="array" ref="CJ7">_xlfn.IFS(CE7="s.o","Non disponible",CE7="Aucun combustible","0",CE7&gt;0,BY7)</f>
        <v>0</v>
      </c>
      <c r="CK7" s="315" t="str">
        <f t="shared" si="28"/>
        <v>Non disponible</v>
      </c>
      <c r="CL7" s="320"/>
    </row>
    <row r="8" spans="1:90" x14ac:dyDescent="0.25">
      <c r="A8" s="122"/>
      <c r="B8" s="33"/>
      <c r="C8" s="32"/>
      <c r="D8" s="32"/>
      <c r="E8" s="32"/>
      <c r="F8" s="32"/>
      <c r="G8" s="32"/>
      <c r="H8" s="32"/>
      <c r="I8" s="41"/>
      <c r="J8" s="34"/>
      <c r="K8" s="32"/>
      <c r="L8" s="278"/>
      <c r="M8" s="32"/>
      <c r="N8" s="32"/>
      <c r="O8" s="34"/>
      <c r="P8" s="339"/>
      <c r="Q8" s="338"/>
      <c r="R8" s="250"/>
      <c r="S8" s="270"/>
      <c r="T8" s="251"/>
      <c r="U8" s="113"/>
      <c r="V8" s="114"/>
      <c r="W8" s="273"/>
      <c r="X8" s="114"/>
      <c r="Y8" s="273"/>
      <c r="Z8" s="115" t="str">
        <f t="shared" si="17"/>
        <v>s.o</v>
      </c>
      <c r="AA8" s="35" t="str" cm="1">
        <f t="array" ref="AA8">_xlfn.IFS(T8=Listes_deroulantes!$B$45,"Indisponible",T8=Listes_deroulantes!$B$43,-10%,T8=Listes_deroulantes!$B$42,-40%,T8=Listes_deroulantes!$B$41,-20%,T8=Listes_deroulantes!$B$40,-20%,T8=Listes_deroulantes!$C$35,"s. o.",T8=Listes_deroulantes!$B$44,-10%)</f>
        <v>s. o.</v>
      </c>
      <c r="AB8" s="62" t="str">
        <f t="shared" si="1"/>
        <v>s. o.</v>
      </c>
      <c r="AC8" s="309" t="str">
        <f t="shared" si="18"/>
        <v>s.o</v>
      </c>
      <c r="AD8" s="62" t="str" cm="1">
        <f t="array" ref="AD8">_xlfn.IFS(T8=Listes_deroulantes!$B$45,"Aucun",T8=Listes_deroulantes!$B$44,"Aucun",T8=Listes_deroulantes!$B$43,-10%,T8=Listes_deroulantes!$B$42,"Aucun",T8=Listes_deroulantes!$B$41,"Aucun",T8=Listes_deroulantes!$B$40,"Aucun",T8=Listes_deroulantes!$C$35,"s. o.")</f>
        <v>s. o.</v>
      </c>
      <c r="AE8" s="62" t="str">
        <f t="shared" si="2"/>
        <v>s. o.</v>
      </c>
      <c r="AF8" s="310"/>
      <c r="AG8" s="131" t="str">
        <f t="shared" si="19"/>
        <v/>
      </c>
      <c r="AH8" s="317">
        <f t="shared" si="3"/>
        <v>0</v>
      </c>
      <c r="AI8" s="177"/>
      <c r="AJ8" s="178"/>
      <c r="AK8" s="179"/>
      <c r="AL8" s="179"/>
      <c r="AM8" s="179"/>
      <c r="AN8" s="179"/>
      <c r="AO8" s="192">
        <f t="shared" si="4"/>
        <v>0</v>
      </c>
      <c r="AP8" s="181"/>
      <c r="AQ8" s="182">
        <f t="shared" si="20"/>
        <v>0</v>
      </c>
      <c r="AR8" s="183"/>
      <c r="AS8" s="182">
        <f t="shared" si="21"/>
        <v>0</v>
      </c>
      <c r="AT8" s="183"/>
      <c r="AU8" s="182">
        <f t="shared" si="22"/>
        <v>0</v>
      </c>
      <c r="AV8" s="183"/>
      <c r="AW8" s="192">
        <f>SUM(AP8,AR8,AT8,AV8)</f>
        <v>0</v>
      </c>
      <c r="AX8" s="192">
        <f t="shared" si="29"/>
        <v>0</v>
      </c>
      <c r="AY8" s="182">
        <f>AQ8+AS8+AU8</f>
        <v>0</v>
      </c>
      <c r="AZ8" s="116" t="str">
        <f t="shared" si="5"/>
        <v>s. o.</v>
      </c>
      <c r="BA8" s="294" t="str" cm="1">
        <f t="array" ref="BA8">_xlfn.IFS(L8&lt;Listes_deroulantes!$F$55,"s. o.",AND(L8&lt;datevigueur,M8=autre),Listes_deroulantes!$G$4,AND(L8&lt;datevigueur,M8=bureau),Listes_deroulantes!$G$5,AND(L8&lt;datevigueur,M8=cegep),Listes_deroulantes!$G$6,AND(L8&lt;datevigueur,M8=Centre),Listes_deroulantes!$G$7,AND(L8&lt;datevigueur,M8=CHSLD),Listes_deroulantes!$G$8,AND(L8&lt;datevigueur,M8=ecole),Listes_deroulantes!$G$9,AND(L8&lt;datevigueur,M8=ecolesec),Listes_deroulantes!$G$10,AND(L8&lt;datevigueur,M8=Universite),Listes_deroulantes!$G$11,AND(L8&gt;=datevigueur,L8&lt;=Listes_deroulantes!$F$48),New2025Avant,L8&lt;=Listes_deroulantes!$F$49,New2030Avant,L8&gt;Listes_deroulantes!$F$50,"0%")</f>
        <v>s. o.</v>
      </c>
      <c r="BB8" s="35" t="str" cm="1">
        <f t="array" ref="BB8">_xlfn.IFS(AZ8="Aucun combustible","Oui",AND(AZ8="s. o.",BA8="s. o."),"s. o.",AND(BA8="0%",OR(AZ8&lt;&gt;"Aucun combustible",AZ8&lt;&gt;"s. o.")),IF(AZ8&lt;=0%,"Oui","Non"),AND(BA8&lt;&gt;"0%",OR(AZ8&lt;&gt;"Aucun combustible",AZ8&lt;&gt;"s. o.")),IF(AZ8&lt;BA8,"Oui","Non"))</f>
        <v>s. o.</v>
      </c>
      <c r="BC8" s="35" t="str">
        <f t="shared" si="6"/>
        <v>Non</v>
      </c>
      <c r="BD8" s="132"/>
      <c r="BE8" s="313" t="str">
        <f t="shared" si="7"/>
        <v>s. o.</v>
      </c>
      <c r="BF8" s="313" t="str" cm="1">
        <f t="array" ref="BF8">IFERROR(_xlfn.IFS(AND(AO8&gt;0,OR(AY8=0,ISBLANK(AY8)),OR(AW8=0,ISBLANK(AW8))),"100% Énergie renouvelable",AND(OR(AY8=0,ISBLANK(AY8)),AW8&gt;0,),"Non disponible",AY8&gt;0,AY8,AND(AY8=0,AW8=0,AO8=0),"s. o."),"Erreur")</f>
        <v>s. o.</v>
      </c>
      <c r="BG8" s="312" t="str">
        <f t="shared" si="8"/>
        <v>s. o.</v>
      </c>
      <c r="BH8" s="328"/>
      <c r="BI8" s="324"/>
      <c r="BJ8" s="318"/>
      <c r="BK8" s="198"/>
      <c r="BL8" s="180"/>
      <c r="BM8" s="180"/>
      <c r="BN8" s="180"/>
      <c r="BO8" s="180"/>
      <c r="BP8" s="241"/>
      <c r="BQ8" s="199">
        <f t="shared" si="9"/>
        <v>0</v>
      </c>
      <c r="BR8" s="198"/>
      <c r="BS8" s="200">
        <f t="shared" si="25"/>
        <v>0</v>
      </c>
      <c r="BT8" s="198"/>
      <c r="BU8" s="200">
        <f t="shared" si="10"/>
        <v>0</v>
      </c>
      <c r="BV8" s="198"/>
      <c r="BW8" s="200">
        <f t="shared" si="11"/>
        <v>0</v>
      </c>
      <c r="BX8" s="198"/>
      <c r="BY8" s="200">
        <f t="shared" si="26"/>
        <v>0</v>
      </c>
      <c r="BZ8" s="117">
        <f t="shared" si="12"/>
        <v>0</v>
      </c>
      <c r="CA8" s="117">
        <f t="shared" si="13"/>
        <v>0</v>
      </c>
      <c r="CB8" s="154">
        <f t="shared" si="14"/>
        <v>0</v>
      </c>
      <c r="CC8" s="134" t="str">
        <f t="shared" si="15"/>
        <v/>
      </c>
      <c r="CD8" s="147" t="str">
        <f t="shared" si="0"/>
        <v/>
      </c>
      <c r="CE8" s="116" t="str">
        <f t="shared" si="16"/>
        <v>s. o.</v>
      </c>
      <c r="CF8" s="35" t="str" cm="1">
        <f t="array" ref="CF8">_xlfn.IFS(L8&lt;Listes_deroulantes!$F$55,"s. o.",AND(L8&lt;datevigueur,M8=autre),Listes_deroulantes!$H$4,AND(L8&lt;datevigueur,M8=bureau),Listes_deroulantes!$H$5,AND(L8&lt;datevigueur,M8=cegep),Listes_deroulantes!$H$6,AND(L8&lt;datevigueur,M8=Centre),Listes_deroulantes!$H$7,AND(L8&lt;datevigueur,M8=CHSLD),Listes_deroulantes!$H$8,AND(L8&lt;datevigueur,M8=ecole),Listes_deroulantes!$H$9,AND(L8&lt;datevigueur,M8=ecolesec),Listes_deroulantes!$H$10,AND(L8&lt;datevigueur,M8=Universite),Listes_deroulantes!$H$11,AND(L8&gt;=datevigueur,L8&lt;=Listes_deroulantes!$F$48),NEW2025Apres,L8&lt;=Listes_deroulantes!$F$49,New2030Apres,L8&gt;Listes_deroulantes!$F$50,"0%")</f>
        <v>s. o.</v>
      </c>
      <c r="CG8" s="35" t="str" cm="1">
        <f t="array" ref="CG8">_xlfn.IFS(CE8="Aucun combustible","Oui",AND(CE8="s. o.",CF8="s. o."),"s. o.",AND(CF8="0%",OR(CE8&lt;&gt;"Aucun combustible",CE8&lt;&gt;"s. o.")),IF(CE8&lt;=0%,"Oui","Non"),AND(CF8&lt;&gt;"0%",OR(CE8&lt;&gt;"Aucun combustible",CE8&lt;&gt;"s. o.")),IF(CE8&lt;=CF8,"Oui","Non"))</f>
        <v>s. o.</v>
      </c>
      <c r="CH8" s="257"/>
      <c r="CI8" s="314" t="str">
        <f t="shared" si="27"/>
        <v>s. o.</v>
      </c>
      <c r="CJ8" s="316" cm="1">
        <f t="array" ref="CJ8">_xlfn.IFS(CE8="s.o","Non disponible",CE8="Aucun combustible","0",CE8&gt;0,BY8)</f>
        <v>0</v>
      </c>
      <c r="CK8" s="315" t="str">
        <f t="shared" si="28"/>
        <v>Non disponible</v>
      </c>
      <c r="CL8" s="320"/>
    </row>
    <row r="9" spans="1:90" x14ac:dyDescent="0.25">
      <c r="A9" s="122"/>
      <c r="B9" s="33"/>
      <c r="C9" s="32"/>
      <c r="D9" s="32"/>
      <c r="E9" s="32"/>
      <c r="F9" s="32"/>
      <c r="G9" s="32"/>
      <c r="H9" s="32"/>
      <c r="I9" s="41"/>
      <c r="J9" s="34"/>
      <c r="K9" s="32"/>
      <c r="L9" s="278"/>
      <c r="M9" s="32"/>
      <c r="N9" s="32"/>
      <c r="O9" s="34"/>
      <c r="P9" s="339"/>
      <c r="Q9" s="338"/>
      <c r="R9" s="250"/>
      <c r="S9" s="270"/>
      <c r="T9" s="251"/>
      <c r="U9" s="113"/>
      <c r="V9" s="114"/>
      <c r="W9" s="273"/>
      <c r="X9" s="114"/>
      <c r="Y9" s="273"/>
      <c r="Z9" s="115" t="str">
        <f t="shared" si="17"/>
        <v>s.o</v>
      </c>
      <c r="AA9" s="35" t="str" cm="1">
        <f t="array" ref="AA9">_xlfn.IFS(T9=Listes_deroulantes!$B$45,"Indisponible",T9=Listes_deroulantes!$B$43,-10%,T9=Listes_deroulantes!$B$42,-40%,T9=Listes_deroulantes!$B$41,-20%,T9=Listes_deroulantes!$B$40,-20%,T9=Listes_deroulantes!$C$35,"s. o.",T9=Listes_deroulantes!$B$44,-10%)</f>
        <v>s. o.</v>
      </c>
      <c r="AB9" s="62" t="str">
        <f t="shared" si="1"/>
        <v>s. o.</v>
      </c>
      <c r="AC9" s="309" t="str">
        <f t="shared" si="18"/>
        <v>s.o</v>
      </c>
      <c r="AD9" s="62" t="str" cm="1">
        <f t="array" ref="AD9">_xlfn.IFS(T9=Listes_deroulantes!$B$45,"Aucun",T9=Listes_deroulantes!$B$44,"Aucun",T9=Listes_deroulantes!$B$43,-10%,T9=Listes_deroulantes!$B$42,"Aucun",T9=Listes_deroulantes!$B$41,"Aucun",T9=Listes_deroulantes!$B$40,"Aucun",T9=Listes_deroulantes!$C$35,"s. o.")</f>
        <v>s. o.</v>
      </c>
      <c r="AE9" s="62" t="str">
        <f t="shared" si="2"/>
        <v>s. o.</v>
      </c>
      <c r="AF9" s="310"/>
      <c r="AG9" s="131" t="str">
        <f t="shared" si="19"/>
        <v/>
      </c>
      <c r="AH9" s="317">
        <f t="shared" si="3"/>
        <v>0</v>
      </c>
      <c r="AI9" s="177"/>
      <c r="AJ9" s="178"/>
      <c r="AK9" s="179"/>
      <c r="AL9" s="179"/>
      <c r="AM9" s="179"/>
      <c r="AN9" s="179"/>
      <c r="AO9" s="192">
        <f t="shared" si="4"/>
        <v>0</v>
      </c>
      <c r="AP9" s="181"/>
      <c r="AQ9" s="182">
        <f t="shared" si="20"/>
        <v>0</v>
      </c>
      <c r="AR9" s="183"/>
      <c r="AS9" s="182">
        <f t="shared" si="21"/>
        <v>0</v>
      </c>
      <c r="AT9" s="183"/>
      <c r="AU9" s="182">
        <f t="shared" si="22"/>
        <v>0</v>
      </c>
      <c r="AV9" s="183"/>
      <c r="AW9" s="192">
        <f t="shared" si="23"/>
        <v>0</v>
      </c>
      <c r="AX9" s="192">
        <f t="shared" si="29"/>
        <v>0</v>
      </c>
      <c r="AY9" s="182">
        <f t="shared" si="24"/>
        <v>0</v>
      </c>
      <c r="AZ9" s="116" t="str">
        <f t="shared" si="5"/>
        <v>s. o.</v>
      </c>
      <c r="BA9" s="294" t="str" cm="1">
        <f t="array" ref="BA9">_xlfn.IFS(L9&lt;Listes_deroulantes!$F$55,"s. o.",AND(L9&lt;datevigueur,M9=autre),Listes_deroulantes!$G$4,AND(L9&lt;datevigueur,M9=bureau),Listes_deroulantes!$G$5,AND(L9&lt;datevigueur,M9=cegep),Listes_deroulantes!$G$6,AND(L9&lt;datevigueur,M9=Centre),Listes_deroulantes!$G$7,AND(L9&lt;datevigueur,M9=CHSLD),Listes_deroulantes!$G$8,AND(L9&lt;datevigueur,M9=ecole),Listes_deroulantes!$G$9,AND(L9&lt;datevigueur,M9=ecolesec),Listes_deroulantes!$G$10,AND(L9&lt;datevigueur,M9=Universite),Listes_deroulantes!$G$11,AND(L9&gt;=datevigueur,L9&lt;=Listes_deroulantes!$F$48),New2025Avant,L9&lt;=Listes_deroulantes!$F$49,New2030Avant,L9&gt;Listes_deroulantes!$F$50,"0%")</f>
        <v>s. o.</v>
      </c>
      <c r="BB9" s="35" t="str" cm="1">
        <f t="array" ref="BB9">_xlfn.IFS(AZ9="Aucun combustible","Oui",AND(AZ9="s. o.",BA9="s. o."),"s. o.",AND(BA9="0%",OR(AZ9&lt;&gt;"Aucun combustible",AZ9&lt;&gt;"s. o.")),IF(AZ9&lt;=0%,"Oui","Non"),AND(BA9&lt;&gt;"0%",OR(AZ9&lt;&gt;"Aucun combustible",AZ9&lt;&gt;"s. o.")),IF(AZ9&lt;BA9,"Oui","Non"))</f>
        <v>s. o.</v>
      </c>
      <c r="BC9" s="35" t="str">
        <f t="shared" si="6"/>
        <v>Non</v>
      </c>
      <c r="BD9" s="132"/>
      <c r="BE9" s="313" t="str">
        <f t="shared" si="7"/>
        <v>s. o.</v>
      </c>
      <c r="BF9" s="313" t="str" cm="1">
        <f t="array" ref="BF9">IFERROR(_xlfn.IFS(AND(AO9&gt;0,OR(AY9=0,ISBLANK(AY9)),OR(AW9=0,ISBLANK(AW9))),"100% Énergie renouvelable",AND(OR(AY9=0,ISBLANK(AY9)),AW9&gt;0,),"Non disponible",AY9&gt;0,AY9,AND(AY9=0,AW9=0,AO9=0),"s. o."),"Erreur")</f>
        <v>s. o.</v>
      </c>
      <c r="BG9" s="312" t="str">
        <f t="shared" si="8"/>
        <v>s. o.</v>
      </c>
      <c r="BH9" s="328"/>
      <c r="BI9" s="324"/>
      <c r="BJ9" s="318"/>
      <c r="BK9" s="198"/>
      <c r="BL9" s="180"/>
      <c r="BM9" s="180"/>
      <c r="BN9" s="180"/>
      <c r="BO9" s="180"/>
      <c r="BP9" s="241"/>
      <c r="BQ9" s="199">
        <f t="shared" si="9"/>
        <v>0</v>
      </c>
      <c r="BR9" s="198"/>
      <c r="BS9" s="200">
        <f t="shared" si="25"/>
        <v>0</v>
      </c>
      <c r="BT9" s="198"/>
      <c r="BU9" s="200">
        <f t="shared" si="10"/>
        <v>0</v>
      </c>
      <c r="BV9" s="198"/>
      <c r="BW9" s="200">
        <f t="shared" si="11"/>
        <v>0</v>
      </c>
      <c r="BX9" s="198"/>
      <c r="BY9" s="200">
        <f t="shared" si="26"/>
        <v>0</v>
      </c>
      <c r="BZ9" s="117">
        <f t="shared" si="12"/>
        <v>0</v>
      </c>
      <c r="CA9" s="117">
        <f t="shared" si="13"/>
        <v>0</v>
      </c>
      <c r="CB9" s="154">
        <f t="shared" si="14"/>
        <v>0</v>
      </c>
      <c r="CC9" s="134" t="str">
        <f t="shared" si="15"/>
        <v/>
      </c>
      <c r="CD9" s="147" t="str">
        <f t="shared" si="0"/>
        <v/>
      </c>
      <c r="CE9" s="116" t="str">
        <f t="shared" si="16"/>
        <v>s. o.</v>
      </c>
      <c r="CF9" s="35" t="str" cm="1">
        <f t="array" ref="CF9">_xlfn.IFS(L9&lt;Listes_deroulantes!$F$55,"s. o.",AND(L9&lt;datevigueur,M9=autre),Listes_deroulantes!$H$4,AND(L9&lt;datevigueur,M9=bureau),Listes_deroulantes!$H$5,AND(L9&lt;datevigueur,M9=cegep),Listes_deroulantes!$H$6,AND(L9&lt;datevigueur,M9=Centre),Listes_deroulantes!$H$7,AND(L9&lt;datevigueur,M9=CHSLD),Listes_deroulantes!$H$8,AND(L9&lt;datevigueur,M9=ecole),Listes_deroulantes!$H$9,AND(L9&lt;datevigueur,M9=ecolesec),Listes_deroulantes!$H$10,AND(L9&lt;datevigueur,M9=Universite),Listes_deroulantes!$H$11,AND(L9&gt;=datevigueur,L9&lt;=Listes_deroulantes!$F$48),NEW2025Apres,L9&lt;=Listes_deroulantes!$F$49,New2030Apres,L9&gt;Listes_deroulantes!$F$50,"0%")</f>
        <v>s. o.</v>
      </c>
      <c r="CG9" s="35" t="str" cm="1">
        <f t="array" ref="CG9">_xlfn.IFS(CE9="Aucun combustible","Oui",AND(CE9="s. o.",CF9="s. o."),"s. o.",AND(CF9="0%",OR(CE9&lt;&gt;"Aucun combustible",CE9&lt;&gt;"s. o.")),IF(CE9&lt;=0%,"Oui","Non"),AND(CF9&lt;&gt;"0%",OR(CE9&lt;&gt;"Aucun combustible",CE9&lt;&gt;"s. o.")),IF(CE9&lt;=CF9,"Oui","Non"))</f>
        <v>s. o.</v>
      </c>
      <c r="CH9" s="257"/>
      <c r="CI9" s="314" t="str">
        <f t="shared" si="27"/>
        <v>s. o.</v>
      </c>
      <c r="CJ9" s="316" cm="1">
        <f t="array" ref="CJ9">_xlfn.IFS(CE9="s.o","Non disponible",CE9="Aucun combustible","0",CE9&gt;0,BY9)</f>
        <v>0</v>
      </c>
      <c r="CK9" s="315" t="str">
        <f t="shared" si="28"/>
        <v>Non disponible</v>
      </c>
      <c r="CL9" s="320"/>
    </row>
    <row r="10" spans="1:90" x14ac:dyDescent="0.25">
      <c r="A10" s="122"/>
      <c r="B10" s="33"/>
      <c r="C10" s="32"/>
      <c r="D10" s="32"/>
      <c r="E10" s="32"/>
      <c r="F10" s="32"/>
      <c r="G10" s="32"/>
      <c r="H10" s="32"/>
      <c r="I10" s="41"/>
      <c r="J10" s="34"/>
      <c r="K10" s="32"/>
      <c r="L10" s="278"/>
      <c r="M10" s="32"/>
      <c r="N10" s="32"/>
      <c r="O10" s="34"/>
      <c r="P10" s="339"/>
      <c r="Q10" s="338"/>
      <c r="R10" s="250"/>
      <c r="S10" s="270"/>
      <c r="T10" s="251"/>
      <c r="U10" s="113"/>
      <c r="V10" s="114"/>
      <c r="W10" s="273"/>
      <c r="X10" s="114"/>
      <c r="Y10" s="273"/>
      <c r="Z10" s="115" t="str">
        <f t="shared" si="17"/>
        <v>s.o</v>
      </c>
      <c r="AA10" s="35" t="str" cm="1">
        <f t="array" ref="AA10">_xlfn.IFS(T10=Listes_deroulantes!$B$45,"Indisponible",T10=Listes_deroulantes!$B$43,-10%,T10=Listes_deroulantes!$B$42,-40%,T10=Listes_deroulantes!$B$41,-20%,T10=Listes_deroulantes!$B$40,-20%,T10=Listes_deroulantes!$C$35,"s. o.",T10=Listes_deroulantes!$B$44,-10%)</f>
        <v>s. o.</v>
      </c>
      <c r="AB10" s="62" t="str">
        <f t="shared" si="1"/>
        <v>s. o.</v>
      </c>
      <c r="AC10" s="309" t="str">
        <f t="shared" si="18"/>
        <v>s.o</v>
      </c>
      <c r="AD10" s="62" t="str" cm="1">
        <f t="array" ref="AD10">_xlfn.IFS(T10=Listes_deroulantes!$B$45,"Aucun",T10=Listes_deroulantes!$B$44,"Aucun",T10=Listes_deroulantes!$B$43,-10%,T10=Listes_deroulantes!$B$42,"Aucun",T10=Listes_deroulantes!$B$41,"Aucun",T10=Listes_deroulantes!$B$40,"Aucun",T10=Listes_deroulantes!$C$35,"s. o.")</f>
        <v>s. o.</v>
      </c>
      <c r="AE10" s="62" t="str">
        <f t="shared" si="2"/>
        <v>s. o.</v>
      </c>
      <c r="AF10" s="310"/>
      <c r="AG10" s="131" t="str">
        <f t="shared" si="19"/>
        <v/>
      </c>
      <c r="AH10" s="317">
        <f t="shared" si="3"/>
        <v>0</v>
      </c>
      <c r="AI10" s="177"/>
      <c r="AJ10" s="178"/>
      <c r="AK10" s="179"/>
      <c r="AL10" s="179"/>
      <c r="AM10" s="179"/>
      <c r="AN10" s="179"/>
      <c r="AO10" s="192">
        <f t="shared" si="4"/>
        <v>0</v>
      </c>
      <c r="AP10" s="311"/>
      <c r="AQ10" s="182">
        <f t="shared" si="20"/>
        <v>0</v>
      </c>
      <c r="AR10" s="183"/>
      <c r="AS10" s="182">
        <f t="shared" si="21"/>
        <v>0</v>
      </c>
      <c r="AT10" s="183"/>
      <c r="AU10" s="182">
        <f t="shared" si="22"/>
        <v>0</v>
      </c>
      <c r="AV10" s="183"/>
      <c r="AW10" s="192">
        <f t="shared" si="23"/>
        <v>0</v>
      </c>
      <c r="AX10" s="192">
        <f t="shared" si="29"/>
        <v>0</v>
      </c>
      <c r="AY10" s="182">
        <f>AQ10+AS10+AU10</f>
        <v>0</v>
      </c>
      <c r="AZ10" s="116" t="str">
        <f t="shared" si="5"/>
        <v>s. o.</v>
      </c>
      <c r="BA10" s="294" t="str" cm="1">
        <f t="array" ref="BA10">_xlfn.IFS(L10&lt;Listes_deroulantes!$F$55,"s. o.",AND(L10&lt;datevigueur,M10=autre),Listes_deroulantes!$G$4,AND(L10&lt;datevigueur,M10=bureau),Listes_deroulantes!$G$5,AND(L10&lt;datevigueur,M10=cegep),Listes_deroulantes!$G$6,AND(L10&lt;datevigueur,M10=Centre),Listes_deroulantes!$G$7,AND(L10&lt;datevigueur,M10=CHSLD),Listes_deroulantes!$G$8,AND(L10&lt;datevigueur,M10=ecole),Listes_deroulantes!$G$9,AND(L10&lt;datevigueur,M10=ecolesec),Listes_deroulantes!$G$10,AND(L10&lt;datevigueur,M10=Universite),Listes_deroulantes!$G$11,AND(L10&gt;=datevigueur,L10&lt;=Listes_deroulantes!$F$48),New2025Avant,L10&lt;=Listes_deroulantes!$F$49,New2030Avant,L10&gt;Listes_deroulantes!$F$50,"0%")</f>
        <v>s. o.</v>
      </c>
      <c r="BB10" s="35" t="str" cm="1">
        <f t="array" ref="BB10">_xlfn.IFS(AZ10="Aucun combustible","Oui",AND(AZ10="s. o.",BA10="s. o."),"s. o.",AND(BA10="0%",OR(AZ10&lt;&gt;"Aucun combustible",AZ10&lt;&gt;"s. o.")),IF(AZ10&lt;=0%,"Oui","Non"),AND(BA10&lt;&gt;"0%",OR(AZ10&lt;&gt;"Aucun combustible",AZ10&lt;&gt;"s. o.")),IF(AZ10&lt;BA10,"Oui","Non"))</f>
        <v>s. o.</v>
      </c>
      <c r="BC10" s="35" t="str">
        <f t="shared" si="6"/>
        <v>Non</v>
      </c>
      <c r="BD10" s="132"/>
      <c r="BE10" s="313" t="str">
        <f t="shared" si="7"/>
        <v>s. o.</v>
      </c>
      <c r="BF10" s="313" t="str" cm="1">
        <f t="array" ref="BF10">IFERROR(_xlfn.IFS(AND(AO10&gt;0,OR(AY10=0,ISBLANK(AY10)),OR(AW10=0,ISBLANK(AW10))),"100% Énergie renouvelable",AND(OR(AY10=0,ISBLANK(AY10)),AW10&gt;0,),"Non disponible",AY10&gt;0,AY10,AND(AY10=0,AW10=0,AO10=0),"s. o."),"Erreur")</f>
        <v>s. o.</v>
      </c>
      <c r="BG10" s="312" t="str">
        <f t="shared" si="8"/>
        <v>s. o.</v>
      </c>
      <c r="BH10" s="328"/>
      <c r="BI10" s="324"/>
      <c r="BJ10" s="318"/>
      <c r="BK10" s="198"/>
      <c r="BL10" s="180"/>
      <c r="BM10" s="180"/>
      <c r="BN10" s="180"/>
      <c r="BO10" s="180"/>
      <c r="BP10" s="241"/>
      <c r="BQ10" s="199">
        <f t="shared" si="9"/>
        <v>0</v>
      </c>
      <c r="BR10" s="198"/>
      <c r="BS10" s="200">
        <f t="shared" si="25"/>
        <v>0</v>
      </c>
      <c r="BT10" s="198"/>
      <c r="BU10" s="200">
        <f t="shared" si="10"/>
        <v>0</v>
      </c>
      <c r="BV10" s="198"/>
      <c r="BW10" s="200">
        <f t="shared" si="11"/>
        <v>0</v>
      </c>
      <c r="BX10" s="198"/>
      <c r="BY10" s="200">
        <f t="shared" si="26"/>
        <v>0</v>
      </c>
      <c r="BZ10" s="117">
        <f t="shared" si="12"/>
        <v>0</v>
      </c>
      <c r="CA10" s="117">
        <f t="shared" si="13"/>
        <v>0</v>
      </c>
      <c r="CB10" s="154">
        <f t="shared" si="14"/>
        <v>0</v>
      </c>
      <c r="CC10" s="134" t="str">
        <f t="shared" si="15"/>
        <v/>
      </c>
      <c r="CD10" s="147" t="str">
        <f t="shared" si="0"/>
        <v/>
      </c>
      <c r="CE10" s="116" t="str">
        <f t="shared" si="16"/>
        <v>s. o.</v>
      </c>
      <c r="CF10" s="35" t="str" cm="1">
        <f t="array" ref="CF10">_xlfn.IFS(L10&lt;Listes_deroulantes!$F$55,"s. o.",AND(L10&lt;datevigueur,M10=autre),Listes_deroulantes!$H$4,AND(L10&lt;datevigueur,M10=bureau),Listes_deroulantes!$H$5,AND(L10&lt;datevigueur,M10=cegep),Listes_deroulantes!$H$6,AND(L10&lt;datevigueur,M10=Centre),Listes_deroulantes!$H$7,AND(L10&lt;datevigueur,M10=CHSLD),Listes_deroulantes!$H$8,AND(L10&lt;datevigueur,M10=ecole),Listes_deroulantes!$H$9,AND(L10&lt;datevigueur,M10=ecolesec),Listes_deroulantes!$H$10,AND(L10&lt;datevigueur,M10=Universite),Listes_deroulantes!$H$11,AND(L10&gt;=datevigueur,L10&lt;=Listes_deroulantes!$F$48),NEW2025Apres,L10&lt;=Listes_deroulantes!$F$49,New2030Apres,L10&gt;Listes_deroulantes!$F$50,"0%")</f>
        <v>s. o.</v>
      </c>
      <c r="CG10" s="35" t="str" cm="1">
        <f t="array" ref="CG10">_xlfn.IFS(CE10="Aucun combustible","Oui",AND(CE10="s. o.",CF10="s. o."),"s. o.",AND(CF10="0%",OR(CE10&lt;&gt;"Aucun combustible",CE10&lt;&gt;"s. o.")),IF(CE10&lt;=0%,"Oui","Non"),AND(CF10&lt;&gt;"0%",OR(CE10&lt;&gt;"Aucun combustible",CE10&lt;&gt;"s. o.")),IF(CE10&lt;=CF10,"Oui","Non"))</f>
        <v>s. o.</v>
      </c>
      <c r="CH10" s="257"/>
      <c r="CI10" s="314" t="str">
        <f t="shared" si="27"/>
        <v>s. o.</v>
      </c>
      <c r="CJ10" s="316" cm="1">
        <f t="array" ref="CJ10">_xlfn.IFS(CE10="s.o","Non disponible",CE10="Aucun combustible","0",CE10&gt;0,BY10)</f>
        <v>0</v>
      </c>
      <c r="CK10" s="315" t="str">
        <f t="shared" si="28"/>
        <v>Non disponible</v>
      </c>
      <c r="CL10" s="320"/>
    </row>
    <row r="11" spans="1:90" x14ac:dyDescent="0.25">
      <c r="A11" s="122"/>
      <c r="B11" s="33"/>
      <c r="C11" s="32"/>
      <c r="D11" s="32"/>
      <c r="E11" s="32"/>
      <c r="F11" s="32"/>
      <c r="G11" s="32"/>
      <c r="H11" s="32"/>
      <c r="I11" s="41"/>
      <c r="J11" s="34"/>
      <c r="K11" s="32"/>
      <c r="L11" s="278"/>
      <c r="M11" s="32"/>
      <c r="N11" s="32"/>
      <c r="O11" s="34"/>
      <c r="P11" s="339"/>
      <c r="Q11" s="338"/>
      <c r="R11" s="250"/>
      <c r="S11" s="270"/>
      <c r="T11" s="251"/>
      <c r="U11" s="113"/>
      <c r="V11" s="114"/>
      <c r="W11" s="273"/>
      <c r="X11" s="114"/>
      <c r="Y11" s="273"/>
      <c r="Z11" s="115" t="str">
        <f t="shared" si="17"/>
        <v>s.o</v>
      </c>
      <c r="AA11" s="35" t="str" cm="1">
        <f t="array" ref="AA11">_xlfn.IFS(T11=Listes_deroulantes!$B$45,"Indisponible",T11=Listes_deroulantes!$B$43,-10%,T11=Listes_deroulantes!$B$42,-40%,T11=Listes_deroulantes!$B$41,-20%,T11=Listes_deroulantes!$B$40,-20%,T11=Listes_deroulantes!$C$35,"s. o.",T11=Listes_deroulantes!$B$44,-10%)</f>
        <v>s. o.</v>
      </c>
      <c r="AB11" s="62" t="str">
        <f t="shared" si="1"/>
        <v>s. o.</v>
      </c>
      <c r="AC11" s="309" t="str">
        <f t="shared" si="18"/>
        <v>s.o</v>
      </c>
      <c r="AD11" s="62" t="str" cm="1">
        <f t="array" ref="AD11">_xlfn.IFS(T11=Listes_deroulantes!$B$45,"Aucun",T11=Listes_deroulantes!$B$44,"Aucun",T11=Listes_deroulantes!$B$43,-10%,T11=Listes_deroulantes!$B$42,"Aucun",T11=Listes_deroulantes!$B$41,"Aucun",T11=Listes_deroulantes!$B$40,"Aucun",T11=Listes_deroulantes!$C$35,"s. o.")</f>
        <v>s. o.</v>
      </c>
      <c r="AE11" s="62" t="str">
        <f t="shared" si="2"/>
        <v>s. o.</v>
      </c>
      <c r="AF11" s="310"/>
      <c r="AG11" s="131" t="str">
        <f t="shared" si="19"/>
        <v/>
      </c>
      <c r="AH11" s="317">
        <f t="shared" ref="AH11:AH74" si="30">U11</f>
        <v>0</v>
      </c>
      <c r="AI11" s="177"/>
      <c r="AJ11" s="178"/>
      <c r="AK11" s="179"/>
      <c r="AL11" s="179"/>
      <c r="AM11" s="179"/>
      <c r="AN11" s="179"/>
      <c r="AO11" s="192">
        <f t="shared" si="4"/>
        <v>0</v>
      </c>
      <c r="AP11" s="311"/>
      <c r="AQ11" s="182">
        <f t="shared" si="20"/>
        <v>0</v>
      </c>
      <c r="AR11" s="183"/>
      <c r="AS11" s="182">
        <f t="shared" si="21"/>
        <v>0</v>
      </c>
      <c r="AT11" s="183"/>
      <c r="AU11" s="182">
        <f t="shared" si="22"/>
        <v>0</v>
      </c>
      <c r="AV11" s="183"/>
      <c r="AW11" s="192">
        <f t="shared" si="23"/>
        <v>0</v>
      </c>
      <c r="AX11" s="192">
        <f t="shared" si="29"/>
        <v>0</v>
      </c>
      <c r="AY11" s="182">
        <f t="shared" si="24"/>
        <v>0</v>
      </c>
      <c r="AZ11" s="116" t="str">
        <f t="shared" si="5"/>
        <v>s. o.</v>
      </c>
      <c r="BA11" s="294" t="str" cm="1">
        <f t="array" ref="BA11">_xlfn.IFS(L11&lt;Listes_deroulantes!$F$55,"s. o.",AND(L11&lt;datevigueur,M11=autre),Listes_deroulantes!$G$4,AND(L11&lt;datevigueur,M11=bureau),Listes_deroulantes!$G$5,AND(L11&lt;datevigueur,M11=cegep),Listes_deroulantes!$G$6,AND(L11&lt;datevigueur,M11=Centre),Listes_deroulantes!$G$7,AND(L11&lt;datevigueur,M11=CHSLD),Listes_deroulantes!$G$8,AND(L11&lt;datevigueur,M11=ecole),Listes_deroulantes!$G$9,AND(L11&lt;datevigueur,M11=ecolesec),Listes_deroulantes!$G$10,AND(L11&lt;datevigueur,M11=Universite),Listes_deroulantes!$G$11,AND(L11&gt;=datevigueur,L11&lt;=Listes_deroulantes!$F$48),New2025Avant,L11&lt;=Listes_deroulantes!$F$49,New2030Avant,L11&gt;Listes_deroulantes!$F$50,"0%")</f>
        <v>s. o.</v>
      </c>
      <c r="BB11" s="35" t="str" cm="1">
        <f t="array" ref="BB11">_xlfn.IFS(AZ11="Aucun combustible","Oui",AND(AZ11="s. o.",BA11="s. o."),"s. o.",AND(BA11="0%",OR(AZ11&lt;&gt;"Aucun combustible",AZ11&lt;&gt;"s. o.")),IF(AZ11&lt;=0%,"Oui","Non"),AND(BA11&lt;&gt;"0%",OR(AZ11&lt;&gt;"Aucun combustible",AZ11&lt;&gt;"s. o.")),IF(AZ11&lt;BA11,"Oui","Non"))</f>
        <v>s. o.</v>
      </c>
      <c r="BC11" s="35" t="str">
        <f t="shared" si="6"/>
        <v>Non</v>
      </c>
      <c r="BD11" s="132"/>
      <c r="BE11" s="313" t="str">
        <f t="shared" si="7"/>
        <v>s. o.</v>
      </c>
      <c r="BF11" s="313" t="str" cm="1">
        <f t="array" ref="BF11">IFERROR(_xlfn.IFS(AND(AO11&gt;0,OR(AY11=0,ISBLANK(AY11)),OR(AW11=0,ISBLANK(AW11))),"100% Énergie renouvelable",AND(OR(AY11=0,ISBLANK(AY11)),AW11&gt;0,),"Non disponible",AY11&gt;0,AY11,AND(AY11=0,AW11=0,AO11=0),"s. o."),"Erreur")</f>
        <v>s. o.</v>
      </c>
      <c r="BG11" s="312" t="str">
        <f t="shared" si="8"/>
        <v>s. o.</v>
      </c>
      <c r="BH11" s="328"/>
      <c r="BI11" s="324"/>
      <c r="BJ11" s="318"/>
      <c r="BK11" s="198"/>
      <c r="BL11" s="180"/>
      <c r="BM11" s="180"/>
      <c r="BN11" s="180"/>
      <c r="BO11" s="180"/>
      <c r="BP11" s="241"/>
      <c r="BQ11" s="199">
        <f t="shared" si="9"/>
        <v>0</v>
      </c>
      <c r="BR11" s="198"/>
      <c r="BS11" s="200">
        <f t="shared" si="25"/>
        <v>0</v>
      </c>
      <c r="BT11" s="198"/>
      <c r="BU11" s="200">
        <f t="shared" si="10"/>
        <v>0</v>
      </c>
      <c r="BV11" s="198"/>
      <c r="BW11" s="200">
        <f t="shared" si="11"/>
        <v>0</v>
      </c>
      <c r="BX11" s="198"/>
      <c r="BY11" s="200">
        <f t="shared" si="26"/>
        <v>0</v>
      </c>
      <c r="BZ11" s="117">
        <f t="shared" si="12"/>
        <v>0</v>
      </c>
      <c r="CA11" s="117">
        <f t="shared" si="13"/>
        <v>0</v>
      </c>
      <c r="CB11" s="154">
        <f t="shared" si="14"/>
        <v>0</v>
      </c>
      <c r="CC11" s="134" t="str">
        <f t="shared" si="15"/>
        <v/>
      </c>
      <c r="CD11" s="147" t="str">
        <f>AG11</f>
        <v/>
      </c>
      <c r="CE11" s="116" t="str">
        <f t="shared" si="16"/>
        <v>s. o.</v>
      </c>
      <c r="CF11" s="35" t="str" cm="1">
        <f t="array" ref="CF11">_xlfn.IFS(L11&lt;Listes_deroulantes!$F$55,"s. o.",AND(L11&lt;datevigueur,M11=autre),Listes_deroulantes!$H$4,AND(L11&lt;datevigueur,M11=bureau),Listes_deroulantes!$H$5,AND(L11&lt;datevigueur,M11=cegep),Listes_deroulantes!$H$6,AND(L11&lt;datevigueur,M11=Centre),Listes_deroulantes!$H$7,AND(L11&lt;datevigueur,M11=CHSLD),Listes_deroulantes!$H$8,AND(L11&lt;datevigueur,M11=ecole),Listes_deroulantes!$H$9,AND(L11&lt;datevigueur,M11=ecolesec),Listes_deroulantes!$H$10,AND(L11&lt;datevigueur,M11=Universite),Listes_deroulantes!$H$11,AND(L11&gt;=datevigueur,L11&lt;=Listes_deroulantes!$F$48),NEW2025Apres,L11&lt;=Listes_deroulantes!$F$49,New2030Apres,L11&gt;Listes_deroulantes!$F$50,"0%")</f>
        <v>s. o.</v>
      </c>
      <c r="CG11" s="35" t="str" cm="1">
        <f t="array" ref="CG11">_xlfn.IFS(CE11="Aucun combustible","Oui",AND(CE11="s. o.",CF11="s. o."),"s. o.",AND(CF11="0%",OR(CE11&lt;&gt;"Aucun combustible",CE11&lt;&gt;"s. o.")),IF(CE11&lt;=0%,"Oui","Non"),AND(CF11&lt;&gt;"0%",OR(CE11&lt;&gt;"Aucun combustible",CE11&lt;&gt;"s. o.")),IF(CE11&lt;=CF11,"Oui","Non"))</f>
        <v>s. o.</v>
      </c>
      <c r="CH11" s="257"/>
      <c r="CI11" s="314" t="str">
        <f t="shared" si="27"/>
        <v>s. o.</v>
      </c>
      <c r="CJ11" s="316" cm="1">
        <f t="array" ref="CJ11">_xlfn.IFS(CE11="s.o","Non disponible",CE11="Aucun combustible","0",CE11&gt;0,BY11)</f>
        <v>0</v>
      </c>
      <c r="CK11" s="315" t="str">
        <f t="shared" si="28"/>
        <v>Non disponible</v>
      </c>
      <c r="CL11" s="320"/>
    </row>
    <row r="12" spans="1:90" x14ac:dyDescent="0.25">
      <c r="A12" s="122"/>
      <c r="B12" s="33"/>
      <c r="C12" s="32"/>
      <c r="D12" s="32"/>
      <c r="E12" s="32"/>
      <c r="F12" s="32"/>
      <c r="G12" s="32"/>
      <c r="H12" s="32"/>
      <c r="I12" s="41"/>
      <c r="J12" s="34"/>
      <c r="K12" s="32"/>
      <c r="L12" s="278"/>
      <c r="M12" s="32"/>
      <c r="N12" s="32"/>
      <c r="O12" s="34"/>
      <c r="P12" s="339"/>
      <c r="Q12" s="338"/>
      <c r="R12" s="250"/>
      <c r="S12" s="270"/>
      <c r="T12" s="251"/>
      <c r="U12" s="113"/>
      <c r="V12" s="114"/>
      <c r="W12" s="273"/>
      <c r="X12" s="114"/>
      <c r="Y12" s="273"/>
      <c r="Z12" s="115" t="str">
        <f t="shared" si="17"/>
        <v>s.o</v>
      </c>
      <c r="AA12" s="35" t="str" cm="1">
        <f t="array" ref="AA12">_xlfn.IFS(T12=Listes_deroulantes!$B$45,"Indisponible",T12=Listes_deroulantes!$B$43,-10%,T12=Listes_deroulantes!$B$42,-40%,T12=Listes_deroulantes!$B$41,-20%,T12=Listes_deroulantes!$B$40,-20%,T12=Listes_deroulantes!$C$35,"s. o.",T12=Listes_deroulantes!$B$44,-10%)</f>
        <v>s. o.</v>
      </c>
      <c r="AB12" s="62" t="str">
        <f t="shared" si="1"/>
        <v>s. o.</v>
      </c>
      <c r="AC12" s="309" t="str">
        <f t="shared" si="18"/>
        <v>s.o</v>
      </c>
      <c r="AD12" s="62" t="str" cm="1">
        <f t="array" ref="AD12">_xlfn.IFS(T12=Listes_deroulantes!$B$45,"Aucun",T12=Listes_deroulantes!$B$44,"Aucun",T12=Listes_deroulantes!$B$43,-10%,T12=Listes_deroulantes!$B$42,"Aucun",T12=Listes_deroulantes!$B$41,"Aucun",T12=Listes_deroulantes!$B$40,"Aucun",T12=Listes_deroulantes!$C$35,"s. o.")</f>
        <v>s. o.</v>
      </c>
      <c r="AE12" s="62" t="str">
        <f t="shared" si="2"/>
        <v>s. o.</v>
      </c>
      <c r="AF12" s="310"/>
      <c r="AG12" s="131" t="str">
        <f t="shared" si="19"/>
        <v/>
      </c>
      <c r="AH12" s="317">
        <f t="shared" si="30"/>
        <v>0</v>
      </c>
      <c r="AI12" s="177"/>
      <c r="AJ12" s="178"/>
      <c r="AK12" s="179"/>
      <c r="AL12" s="179"/>
      <c r="AM12" s="179"/>
      <c r="AN12" s="179"/>
      <c r="AO12" s="192">
        <f t="shared" si="4"/>
        <v>0</v>
      </c>
      <c r="AP12" s="181"/>
      <c r="AQ12" s="182">
        <f t="shared" si="20"/>
        <v>0</v>
      </c>
      <c r="AR12" s="183"/>
      <c r="AS12" s="182">
        <f t="shared" si="21"/>
        <v>0</v>
      </c>
      <c r="AT12" s="183"/>
      <c r="AU12" s="182">
        <f t="shared" si="22"/>
        <v>0</v>
      </c>
      <c r="AV12" s="183"/>
      <c r="AW12" s="192">
        <f t="shared" si="23"/>
        <v>0</v>
      </c>
      <c r="AX12" s="192">
        <f t="shared" si="29"/>
        <v>0</v>
      </c>
      <c r="AY12" s="182">
        <f t="shared" si="24"/>
        <v>0</v>
      </c>
      <c r="AZ12" s="116" t="str">
        <f t="shared" si="5"/>
        <v>s. o.</v>
      </c>
      <c r="BA12" s="294" t="str" cm="1">
        <f t="array" ref="BA12">_xlfn.IFS(L12&lt;Listes_deroulantes!$F$55,"s. o.",AND(L12&lt;datevigueur,M12=autre),Listes_deroulantes!$G$4,AND(L12&lt;datevigueur,M12=bureau),Listes_deroulantes!$G$5,AND(L12&lt;datevigueur,M12=cegep),Listes_deroulantes!$G$6,AND(L12&lt;datevigueur,M12=Centre),Listes_deroulantes!$G$7,AND(L12&lt;datevigueur,M12=CHSLD),Listes_deroulantes!$G$8,AND(L12&lt;datevigueur,M12=ecole),Listes_deroulantes!$G$9,AND(L12&lt;datevigueur,M12=ecolesec),Listes_deroulantes!$G$10,AND(L12&lt;datevigueur,M12=Universite),Listes_deroulantes!$G$11,AND(L12&gt;=datevigueur,L12&lt;=Listes_deroulantes!$F$48),New2025Avant,L12&lt;=Listes_deroulantes!$F$49,New2030Avant,L12&gt;Listes_deroulantes!$F$50,"0%")</f>
        <v>s. o.</v>
      </c>
      <c r="BB12" s="35" t="str" cm="1">
        <f t="array" ref="BB12">_xlfn.IFS(AZ12="Aucun combustible","Oui",AND(AZ12="s. o.",BA12="s. o."),"s. o.",AND(BA12="0%",OR(AZ12&lt;&gt;"Aucun combustible",AZ12&lt;&gt;"s. o.")),IF(AZ12&lt;=0%,"Oui","Non"),AND(BA12&lt;&gt;"0%",OR(AZ12&lt;&gt;"Aucun combustible",AZ12&lt;&gt;"s. o.")),IF(AZ12&lt;BA12,"Oui","Non"))</f>
        <v>s. o.</v>
      </c>
      <c r="BC12" s="35" t="str">
        <f t="shared" si="6"/>
        <v>Non</v>
      </c>
      <c r="BD12" s="132"/>
      <c r="BE12" s="313" t="str">
        <f t="shared" si="7"/>
        <v>s. o.</v>
      </c>
      <c r="BF12" s="313" t="str" cm="1">
        <f t="array" ref="BF12">IFERROR(_xlfn.IFS(AND(AO12&gt;0,OR(AY12=0,ISBLANK(AY12)),OR(AW12=0,ISBLANK(AW12))),"100% Énergie renouvelable",AND(OR(AY12=0,ISBLANK(AY12)),AW12&gt;0,),"Non disponible",AY12&gt;0,AY12,AND(AY12=0,AW12=0,AO12=0),"s. o."),"Erreur")</f>
        <v>s. o.</v>
      </c>
      <c r="BG12" s="312" t="str">
        <f t="shared" si="8"/>
        <v>s. o.</v>
      </c>
      <c r="BH12" s="328"/>
      <c r="BI12" s="324"/>
      <c r="BJ12" s="318"/>
      <c r="BK12" s="198"/>
      <c r="BL12" s="180"/>
      <c r="BM12" s="180"/>
      <c r="BN12" s="180"/>
      <c r="BO12" s="180"/>
      <c r="BP12" s="241"/>
      <c r="BQ12" s="199">
        <f t="shared" ref="BQ12:BQ75" si="31">SUM(BK12:BO12)</f>
        <v>0</v>
      </c>
      <c r="BR12" s="198"/>
      <c r="BS12" s="200">
        <f t="shared" ref="BS12:BS75" si="32">IFERROR(IF(OR(BR12=0,ISBLANK(BJ12)),0,IF(BJ12="GJ",BR12*V_GES_GJ_GazNaturel,IF(BJ12="kWh éq.",BR12*V_GES_kWhEq_GazNaturel))),"")</f>
        <v>0</v>
      </c>
      <c r="BT12" s="198"/>
      <c r="BU12" s="200">
        <f t="shared" ref="BU12:BU75" si="33">IFERROR(IF(OR(BT12=0,ISBLANK(BJ12)),0,IF(BJ12="GJ",BT12*V_GES_GJ_Mazout2Leger,IF(BJ12="kWh éq.",BT12*V_GES_kWhEq_Mazout2Leger))),"")</f>
        <v>0</v>
      </c>
      <c r="BV12" s="198"/>
      <c r="BW12" s="200">
        <f t="shared" ref="BW12:BW75" si="34">IFERROR(IF(OR(BV12=0,ISBLANK(BJ12)),0,IF(BJ12="GJ",BV12*V_GES_GJ_Propane,IF(BJ12="kWh éq.",BV12*V_GES_kWhEq_Propane))),"")</f>
        <v>0</v>
      </c>
      <c r="BX12" s="198"/>
      <c r="BY12" s="200">
        <f t="shared" ref="BY12:BY75" si="35">BS12+BU12+BW12</f>
        <v>0</v>
      </c>
      <c r="BZ12" s="117">
        <f t="shared" si="12"/>
        <v>0</v>
      </c>
      <c r="CA12" s="117">
        <f t="shared" si="13"/>
        <v>0</v>
      </c>
      <c r="CB12" s="154">
        <f t="shared" si="14"/>
        <v>0</v>
      </c>
      <c r="CC12" s="134" t="str">
        <f t="shared" si="15"/>
        <v/>
      </c>
      <c r="CD12" s="147" t="str">
        <f t="shared" si="0"/>
        <v/>
      </c>
      <c r="CE12" s="116" t="str">
        <f t="shared" si="16"/>
        <v>s. o.</v>
      </c>
      <c r="CF12" s="35" t="str" cm="1">
        <f t="array" ref="CF12">_xlfn.IFS(L12&lt;Listes_deroulantes!$F$55,"s. o.",AND(L12&lt;datevigueur,M12=autre),Listes_deroulantes!$H$4,AND(L12&lt;datevigueur,M12=bureau),Listes_deroulantes!$H$5,AND(L12&lt;datevigueur,M12=cegep),Listes_deroulantes!$H$6,AND(L12&lt;datevigueur,M12=Centre),Listes_deroulantes!$H$7,AND(L12&lt;datevigueur,M12=CHSLD),Listes_deroulantes!$H$8,AND(L12&lt;datevigueur,M12=ecole),Listes_deroulantes!$H$9,AND(L12&lt;datevigueur,M12=ecolesec),Listes_deroulantes!$H$10,AND(L12&lt;datevigueur,M12=Universite),Listes_deroulantes!$H$11,AND(L12&gt;=datevigueur,L12&lt;=Listes_deroulantes!$F$48),NEW2025Apres,L12&lt;=Listes_deroulantes!$F$49,New2030Apres,L12&gt;Listes_deroulantes!$F$50,"0%")</f>
        <v>s. o.</v>
      </c>
      <c r="CG12" s="35" t="str" cm="1">
        <f t="array" ref="CG12">_xlfn.IFS(CE12="Aucun combustible","Oui",AND(CE12="s. o.",CF12="s. o."),"s. o.",AND(CF12="0%",OR(CE12&lt;&gt;"Aucun combustible",CE12&lt;&gt;"s. o.")),IF(CE12&lt;=0%,"Oui","Non"),AND(CF12&lt;&gt;"0%",OR(CE12&lt;&gt;"Aucun combustible",CE12&lt;&gt;"s. o.")),IF(CE12&lt;=CF12,"Oui","Non"))</f>
        <v>s. o.</v>
      </c>
      <c r="CH12" s="257"/>
      <c r="CI12" s="314" t="str">
        <f t="shared" si="27"/>
        <v>s. o.</v>
      </c>
      <c r="CJ12" s="316" cm="1">
        <f t="array" ref="CJ12">_xlfn.IFS(CE12="s.o","Non disponible",CE12="Aucun combustible","0",CE12&gt;0,BY12)</f>
        <v>0</v>
      </c>
      <c r="CK12" s="315" t="str">
        <f t="shared" si="28"/>
        <v>Non disponible</v>
      </c>
      <c r="CL12" s="320"/>
    </row>
    <row r="13" spans="1:90" x14ac:dyDescent="0.25">
      <c r="A13" s="122"/>
      <c r="B13" s="33"/>
      <c r="C13" s="32"/>
      <c r="D13" s="32"/>
      <c r="E13" s="32"/>
      <c r="F13" s="32"/>
      <c r="G13" s="32"/>
      <c r="H13" s="32"/>
      <c r="I13" s="41"/>
      <c r="J13" s="34"/>
      <c r="K13" s="32"/>
      <c r="L13" s="278"/>
      <c r="M13" s="32"/>
      <c r="N13" s="32"/>
      <c r="O13" s="34"/>
      <c r="P13" s="339"/>
      <c r="Q13" s="338"/>
      <c r="R13" s="250"/>
      <c r="S13" s="270"/>
      <c r="T13" s="251"/>
      <c r="U13" s="113"/>
      <c r="V13" s="114"/>
      <c r="W13" s="273"/>
      <c r="X13" s="114"/>
      <c r="Y13" s="273"/>
      <c r="Z13" s="115" t="str">
        <f t="shared" si="17"/>
        <v>s.o</v>
      </c>
      <c r="AA13" s="35" t="str" cm="1">
        <f t="array" ref="AA13">_xlfn.IFS(T13=Listes_deroulantes!$B$45,"Indisponible",T13=Listes_deroulantes!$B$43,-10%,T13=Listes_deroulantes!$B$42,-40%,T13=Listes_deroulantes!$B$41,-20%,T13=Listes_deroulantes!$B$40,-20%,T13=Listes_deroulantes!$C$35,"s. o.",T13=Listes_deroulantes!$B$44,-10%)</f>
        <v>s. o.</v>
      </c>
      <c r="AB13" s="62" t="str">
        <f t="shared" si="1"/>
        <v>s. o.</v>
      </c>
      <c r="AC13" s="309" t="str">
        <f t="shared" si="18"/>
        <v>s.o</v>
      </c>
      <c r="AD13" s="62" t="str" cm="1">
        <f t="array" ref="AD13">_xlfn.IFS(T13=Listes_deroulantes!$B$45,"Aucun",T13=Listes_deroulantes!$B$44,"Aucun",T13=Listes_deroulantes!$B$43,-10%,T13=Listes_deroulantes!$B$42,"Aucun",T13=Listes_deroulantes!$B$41,"Aucun",T13=Listes_deroulantes!$B$40,"Aucun",T13=Listes_deroulantes!$C$35,"s. o.")</f>
        <v>s. o.</v>
      </c>
      <c r="AE13" s="62" t="str">
        <f t="shared" si="2"/>
        <v>s. o.</v>
      </c>
      <c r="AF13" s="310"/>
      <c r="AG13" s="131" t="str">
        <f t="shared" si="19"/>
        <v/>
      </c>
      <c r="AH13" s="317">
        <f t="shared" si="30"/>
        <v>0</v>
      </c>
      <c r="AI13" s="177"/>
      <c r="AJ13" s="178"/>
      <c r="AK13" s="179"/>
      <c r="AL13" s="179"/>
      <c r="AM13" s="179"/>
      <c r="AN13" s="179"/>
      <c r="AO13" s="192">
        <f t="shared" si="4"/>
        <v>0</v>
      </c>
      <c r="AP13" s="181"/>
      <c r="AQ13" s="182">
        <f t="shared" ref="AQ13" si="36">IFERROR(IF(OR(AP13=0,ISBLANK($U13)),0,IF($U13="GJ",AP13*V_GES_GJ_GazNaturel,IF($U13="kWh éq.",AP13*V_GES_kWhEq_GazNaturel))),"")</f>
        <v>0</v>
      </c>
      <c r="AR13" s="183"/>
      <c r="AS13" s="182">
        <f t="shared" ref="AS13" si="37">IFERROR(IF(OR(AR13=0,ISBLANK($U13)),0,IF($U13="GJ",AR13*V_GES_GJ_Mazout2Leger,IF($U13="kWh éq.",AR13*V_GES_kWhEq_Mazout2Leger))),"")</f>
        <v>0</v>
      </c>
      <c r="AT13" s="183"/>
      <c r="AU13" s="182">
        <f t="shared" ref="AU13" si="38">IFERROR(IF(OR(AT13=0,ISBLANK($U13)),0,IF($U13="GJ",AT13*V_GES_GJ_Propane,IF($U13="kWh éq.",AT13*V_GES_kWhEq_Propane))),"")</f>
        <v>0</v>
      </c>
      <c r="AV13" s="183"/>
      <c r="AW13" s="192">
        <f t="shared" ref="AW13" si="39">SUM(AP13,AR13,AT13,AV13)</f>
        <v>0</v>
      </c>
      <c r="AX13" s="192">
        <f t="shared" ref="AX13" si="40">AO13+AW13</f>
        <v>0</v>
      </c>
      <c r="AY13" s="182">
        <f t="shared" ref="AY13" si="41">AQ13+AS13+AU13</f>
        <v>0</v>
      </c>
      <c r="AZ13" s="116" t="str">
        <f t="shared" si="5"/>
        <v>s. o.</v>
      </c>
      <c r="BA13" s="294" t="str" cm="1">
        <f t="array" ref="BA13">_xlfn.IFS(L13&lt;Listes_deroulantes!$F$55,"s. o.",AND(L13&lt;datevigueur,M13=autre),Listes_deroulantes!$G$4,AND(L13&lt;datevigueur,M13=bureau),Listes_deroulantes!$G$5,AND(L13&lt;datevigueur,M13=cegep),Listes_deroulantes!$G$6,AND(L13&lt;datevigueur,M13=Centre),Listes_deroulantes!$G$7,AND(L13&lt;datevigueur,M13=CHSLD),Listes_deroulantes!$G$8,AND(L13&lt;datevigueur,M13=ecole),Listes_deroulantes!$G$9,AND(L13&lt;datevigueur,M13=ecolesec),Listes_deroulantes!$G$10,AND(L13&lt;datevigueur,M13=Universite),Listes_deroulantes!$G$11,AND(L13&gt;=datevigueur,L13&lt;=Listes_deroulantes!$F$48),New2025Avant,L13&lt;=Listes_deroulantes!$F$49,New2030Avant,L13&gt;Listes_deroulantes!$F$50,"0%")</f>
        <v>s. o.</v>
      </c>
      <c r="BB13" s="35" t="str" cm="1">
        <f t="array" ref="BB13">_xlfn.IFS(AZ13="Aucun combustible","Oui",AND(AZ13="s. o.",BA13="s. o."),"s. o.",AND(BA13="0%",OR(AZ13&lt;&gt;"Aucun combustible",AZ13&lt;&gt;"s. o.")),IF(AZ13&lt;=0%,"Oui","Non"),AND(BA13&lt;&gt;"0%",OR(AZ13&lt;&gt;"Aucun combustible",AZ13&lt;&gt;"s. o.")),IF(AZ13&lt;BA13,"Oui","Non"))</f>
        <v>s. o.</v>
      </c>
      <c r="BC13" s="35" t="str">
        <f t="shared" si="6"/>
        <v>Non</v>
      </c>
      <c r="BD13" s="132"/>
      <c r="BE13" s="313" t="str">
        <f t="shared" si="7"/>
        <v>s. o.</v>
      </c>
      <c r="BF13" s="313" t="str" cm="1">
        <f t="array" ref="BF13">IFERROR(_xlfn.IFS(AND(AO13&gt;0,OR(AY13=0,ISBLANK(AY13)),OR(AW13=0,ISBLANK(AW13))),"100% Énergie renouvelable",AND(OR(AY13=0,ISBLANK(AY13)),AW13&gt;0,),"Non disponible",AY13&gt;0,AY13,AND(AY13=0,AW13=0,AO13=0),"s. o."),"Erreur")</f>
        <v>s. o.</v>
      </c>
      <c r="BG13" s="312" t="str">
        <f t="shared" si="8"/>
        <v>s. o.</v>
      </c>
      <c r="BH13" s="328"/>
      <c r="BI13" s="324"/>
      <c r="BJ13" s="318"/>
      <c r="BK13" s="198"/>
      <c r="BL13" s="180"/>
      <c r="BM13" s="180"/>
      <c r="BN13" s="180"/>
      <c r="BO13" s="180"/>
      <c r="BP13" s="241"/>
      <c r="BQ13" s="199">
        <f t="shared" si="31"/>
        <v>0</v>
      </c>
      <c r="BR13" s="198"/>
      <c r="BS13" s="200">
        <f t="shared" si="32"/>
        <v>0</v>
      </c>
      <c r="BT13" s="198"/>
      <c r="BU13" s="200">
        <f t="shared" si="33"/>
        <v>0</v>
      </c>
      <c r="BV13" s="198"/>
      <c r="BW13" s="200">
        <f t="shared" si="34"/>
        <v>0</v>
      </c>
      <c r="BX13" s="198"/>
      <c r="BY13" s="200">
        <f t="shared" si="35"/>
        <v>0</v>
      </c>
      <c r="BZ13" s="117">
        <f t="shared" ref="BZ13" si="42">SUM(BR13,BT13,BV13,BX13)</f>
        <v>0</v>
      </c>
      <c r="CA13" s="117">
        <f t="shared" ref="CA13" si="43">BQ13+BZ13</f>
        <v>0</v>
      </c>
      <c r="CB13" s="154">
        <f t="shared" ref="CB13" si="44">AX13</f>
        <v>0</v>
      </c>
      <c r="CC13" s="134" t="str">
        <f t="shared" si="15"/>
        <v/>
      </c>
      <c r="CD13" s="147" t="str">
        <f t="shared" ref="CD13" si="45">AG13</f>
        <v/>
      </c>
      <c r="CE13" s="116" t="str">
        <f t="shared" si="16"/>
        <v>s. o.</v>
      </c>
      <c r="CF13" s="35" t="str" cm="1">
        <f t="array" ref="CF13">_xlfn.IFS(L13&lt;Listes_deroulantes!$F$55,"s. o.",AND(L13&lt;datevigueur,M13=autre),Listes_deroulantes!$H$4,AND(L13&lt;datevigueur,M13=bureau),Listes_deroulantes!$H$5,AND(L13&lt;datevigueur,M13=cegep),Listes_deroulantes!$H$6,AND(L13&lt;datevigueur,M13=Centre),Listes_deroulantes!$H$7,AND(L13&lt;datevigueur,M13=CHSLD),Listes_deroulantes!$H$8,AND(L13&lt;datevigueur,M13=ecole),Listes_deroulantes!$H$9,AND(L13&lt;datevigueur,M13=ecolesec),Listes_deroulantes!$H$10,AND(L13&lt;datevigueur,M13=Universite),Listes_deroulantes!$H$11,AND(L13&gt;=datevigueur,L13&lt;=Listes_deroulantes!$F$48),NEW2025Apres,L13&lt;=Listes_deroulantes!$F$49,New2030Apres,L13&gt;Listes_deroulantes!$F$50,"0%")</f>
        <v>s. o.</v>
      </c>
      <c r="CG13" s="35" t="str" cm="1">
        <f t="array" ref="CG13">_xlfn.IFS(CE13="Aucun combustible","Oui",AND(CE13="s. o.",CF13="s. o."),"s. o.",AND(CF13="0%",OR(CE13&lt;&gt;"Aucun combustible",CE13&lt;&gt;"s. o.")),IF(CE13&lt;=0%,"Oui","Non"),AND(CF13&lt;&gt;"0%",OR(CE13&lt;&gt;"Aucun combustible",CE13&lt;&gt;"s. o.")),IF(CE13&lt;=CF13,"Oui","Non"))</f>
        <v>s. o.</v>
      </c>
      <c r="CH13" s="257"/>
      <c r="CI13" s="314" t="str">
        <f t="shared" si="27"/>
        <v>s. o.</v>
      </c>
      <c r="CJ13" s="316" cm="1">
        <f t="array" ref="CJ13">_xlfn.IFS(CE13="s.o","Non disponible",CE13="Aucun combustible","0",CE13&gt;0,BY13)</f>
        <v>0</v>
      </c>
      <c r="CK13" s="315" t="str">
        <f t="shared" si="28"/>
        <v>Non disponible</v>
      </c>
      <c r="CL13" s="320"/>
    </row>
    <row r="14" spans="1:90" x14ac:dyDescent="0.25">
      <c r="A14" s="122"/>
      <c r="B14" s="33"/>
      <c r="C14" s="32"/>
      <c r="D14" s="32"/>
      <c r="E14" s="32"/>
      <c r="F14" s="32"/>
      <c r="G14" s="32"/>
      <c r="H14" s="32"/>
      <c r="I14" s="41"/>
      <c r="J14" s="34"/>
      <c r="K14" s="32"/>
      <c r="L14" s="278"/>
      <c r="M14" s="32"/>
      <c r="N14" s="32"/>
      <c r="O14" s="34"/>
      <c r="P14" s="339"/>
      <c r="Q14" s="338"/>
      <c r="R14" s="250"/>
      <c r="S14" s="270"/>
      <c r="T14" s="251"/>
      <c r="U14" s="113"/>
      <c r="V14" s="114"/>
      <c r="W14" s="273"/>
      <c r="X14" s="114"/>
      <c r="Y14" s="273"/>
      <c r="Z14" s="115" t="str">
        <f t="shared" si="17"/>
        <v>s.o</v>
      </c>
      <c r="AA14" s="35" t="str" cm="1">
        <f t="array" ref="AA14">_xlfn.IFS(T14=Listes_deroulantes!$B$45,"Indisponible",T14=Listes_deroulantes!$B$43,-10%,T14=Listes_deroulantes!$B$42,-40%,T14=Listes_deroulantes!$B$41,-20%,T14=Listes_deroulantes!$B$40,-20%,T14=Listes_deroulantes!$C$35,"s. o.",T14=Listes_deroulantes!$B$44,-10%)</f>
        <v>s. o.</v>
      </c>
      <c r="AB14" s="62" t="str">
        <f t="shared" si="1"/>
        <v>s. o.</v>
      </c>
      <c r="AC14" s="309" t="str">
        <f t="shared" si="18"/>
        <v>s.o</v>
      </c>
      <c r="AD14" s="62" t="str" cm="1">
        <f t="array" ref="AD14">_xlfn.IFS(T14=Listes_deroulantes!$B$45,"Aucun",T14=Listes_deroulantes!$B$44,"Aucun",T14=Listes_deroulantes!$B$43,-10%,T14=Listes_deroulantes!$B$42,"Aucun",T14=Listes_deroulantes!$B$41,"Aucun",T14=Listes_deroulantes!$B$40,"Aucun",T14=Listes_deroulantes!$C$35,"s. o.")</f>
        <v>s. o.</v>
      </c>
      <c r="AE14" s="62" t="str">
        <f t="shared" si="2"/>
        <v>s. o.</v>
      </c>
      <c r="AF14" s="310"/>
      <c r="AG14" s="131" t="str">
        <f t="shared" si="19"/>
        <v/>
      </c>
      <c r="AH14" s="317">
        <f t="shared" si="30"/>
        <v>0</v>
      </c>
      <c r="AI14" s="177"/>
      <c r="AJ14" s="178"/>
      <c r="AK14" s="179"/>
      <c r="AL14" s="179"/>
      <c r="AM14" s="179"/>
      <c r="AN14" s="179"/>
      <c r="AO14" s="192">
        <f t="shared" si="4"/>
        <v>0</v>
      </c>
      <c r="AP14" s="181"/>
      <c r="AQ14" s="182">
        <f t="shared" ref="AQ14:AQ77" si="46">IFERROR(IF(OR(AP14=0,ISBLANK($U14)),0,IF($U14="GJ",AP14*V_GES_GJ_GazNaturel,IF($U14="kWh éq.",AP14*V_GES_kWhEq_GazNaturel))),"")</f>
        <v>0</v>
      </c>
      <c r="AR14" s="183"/>
      <c r="AS14" s="182">
        <f t="shared" ref="AS14:AS77" si="47">IFERROR(IF(OR(AR14=0,ISBLANK($U14)),0,IF($U14="GJ",AR14*V_GES_GJ_Mazout2Leger,IF($U14="kWh éq.",AR14*V_GES_kWhEq_Mazout2Leger))),"")</f>
        <v>0</v>
      </c>
      <c r="AT14" s="183"/>
      <c r="AU14" s="182">
        <f t="shared" ref="AU14:AU77" si="48">IFERROR(IF(OR(AT14=0,ISBLANK($U14)),0,IF($U14="GJ",AT14*V_GES_GJ_Propane,IF($U14="kWh éq.",AT14*V_GES_kWhEq_Propane))),"")</f>
        <v>0</v>
      </c>
      <c r="AV14" s="183"/>
      <c r="AW14" s="192">
        <f t="shared" ref="AW14:AW77" si="49">SUM(AP14,AR14,AT14,AV14)</f>
        <v>0</v>
      </c>
      <c r="AX14" s="192">
        <f t="shared" ref="AX14:AX77" si="50">AO14+AW14</f>
        <v>0</v>
      </c>
      <c r="AY14" s="182">
        <f t="shared" ref="AY14:AY77" si="51">AQ14+AS14+AU14</f>
        <v>0</v>
      </c>
      <c r="AZ14" s="116" t="str">
        <f t="shared" si="5"/>
        <v>s. o.</v>
      </c>
      <c r="BA14" s="294" t="str" cm="1">
        <f t="array" ref="BA14">_xlfn.IFS(L14&lt;Listes_deroulantes!$F$55,"s. o.",AND(L14&lt;datevigueur,M14=autre),Listes_deroulantes!$G$4,AND(L14&lt;datevigueur,M14=bureau),Listes_deroulantes!$G$5,AND(L14&lt;datevigueur,M14=cegep),Listes_deroulantes!$G$6,AND(L14&lt;datevigueur,M14=Centre),Listes_deroulantes!$G$7,AND(L14&lt;datevigueur,M14=CHSLD),Listes_deroulantes!$G$8,AND(L14&lt;datevigueur,M14=ecole),Listes_deroulantes!$G$9,AND(L14&lt;datevigueur,M14=ecolesec),Listes_deroulantes!$G$10,AND(L14&lt;datevigueur,M14=Universite),Listes_deroulantes!$G$11,AND(L14&gt;=datevigueur,L14&lt;=Listes_deroulantes!$F$48),New2025Avant,L14&lt;=Listes_deroulantes!$F$49,New2030Avant,L14&gt;Listes_deroulantes!$F$50,"0%")</f>
        <v>s. o.</v>
      </c>
      <c r="BB14" s="35" t="str" cm="1">
        <f t="array" ref="BB14">_xlfn.IFS(AZ14="Aucun combustible","Oui",AND(AZ14="s. o.",BA14="s. o."),"s. o.",AND(BA14="0%",OR(AZ14&lt;&gt;"Aucun combustible",AZ14&lt;&gt;"s. o.")),IF(AZ14&lt;=0%,"Oui","Non"),AND(BA14&lt;&gt;"0%",OR(AZ14&lt;&gt;"Aucun combustible",AZ14&lt;&gt;"s. o.")),IF(AZ14&lt;BA14,"Oui","Non"))</f>
        <v>s. o.</v>
      </c>
      <c r="BC14" s="35" t="str">
        <f t="shared" si="6"/>
        <v>Non</v>
      </c>
      <c r="BD14" s="132"/>
      <c r="BE14" s="313" t="str">
        <f t="shared" si="7"/>
        <v>s. o.</v>
      </c>
      <c r="BF14" s="313" t="str" cm="1">
        <f t="array" ref="BF14">IFERROR(_xlfn.IFS(AND(AO14&gt;0,OR(AY14=0,ISBLANK(AY14)),OR(AW14=0,ISBLANK(AW14))),"100% Énergie renouvelable",AND(OR(AY14=0,ISBLANK(AY14)),AW14&gt;0,),"Non disponible",AY14&gt;0,AY14,AND(AY14=0,AW14=0,AO14=0),"s. o."),"Erreur")</f>
        <v>s. o.</v>
      </c>
      <c r="BG14" s="312" t="str">
        <f t="shared" si="8"/>
        <v>s. o.</v>
      </c>
      <c r="BH14" s="328"/>
      <c r="BI14" s="324"/>
      <c r="BJ14" s="318"/>
      <c r="BK14" s="198"/>
      <c r="BL14" s="180"/>
      <c r="BM14" s="180"/>
      <c r="BN14" s="180"/>
      <c r="BO14" s="180"/>
      <c r="BP14" s="241"/>
      <c r="BQ14" s="199">
        <f t="shared" si="31"/>
        <v>0</v>
      </c>
      <c r="BR14" s="198"/>
      <c r="BS14" s="200">
        <f t="shared" si="32"/>
        <v>0</v>
      </c>
      <c r="BT14" s="198"/>
      <c r="BU14" s="200">
        <f t="shared" si="33"/>
        <v>0</v>
      </c>
      <c r="BV14" s="198"/>
      <c r="BW14" s="200">
        <f t="shared" si="34"/>
        <v>0</v>
      </c>
      <c r="BX14" s="198"/>
      <c r="BY14" s="200">
        <f t="shared" si="35"/>
        <v>0</v>
      </c>
      <c r="BZ14" s="117">
        <f t="shared" ref="BZ14:BZ77" si="52">SUM(BR14,BT14,BV14,BX14)</f>
        <v>0</v>
      </c>
      <c r="CA14" s="117">
        <f t="shared" ref="CA14:CA77" si="53">BQ14+BZ14</f>
        <v>0</v>
      </c>
      <c r="CB14" s="154">
        <f t="shared" ref="CB14:CB77" si="54">AX14</f>
        <v>0</v>
      </c>
      <c r="CC14" s="134" t="str">
        <f t="shared" si="15"/>
        <v/>
      </c>
      <c r="CD14" s="147" t="str">
        <f t="shared" ref="CD14:CD77" si="55">AG14</f>
        <v/>
      </c>
      <c r="CE14" s="116" t="str">
        <f t="shared" si="16"/>
        <v>s. o.</v>
      </c>
      <c r="CF14" s="35" t="str" cm="1">
        <f t="array" ref="CF14">_xlfn.IFS(L14&lt;Listes_deroulantes!$F$55,"s. o.",AND(L14&lt;datevigueur,M14=autre),Listes_deroulantes!$H$4,AND(L14&lt;datevigueur,M14=bureau),Listes_deroulantes!$H$5,AND(L14&lt;datevigueur,M14=cegep),Listes_deroulantes!$H$6,AND(L14&lt;datevigueur,M14=Centre),Listes_deroulantes!$H$7,AND(L14&lt;datevigueur,M14=CHSLD),Listes_deroulantes!$H$8,AND(L14&lt;datevigueur,M14=ecole),Listes_deroulantes!$H$9,AND(L14&lt;datevigueur,M14=ecolesec),Listes_deroulantes!$H$10,AND(L14&lt;datevigueur,M14=Universite),Listes_deroulantes!$H$11,AND(L14&gt;=datevigueur,L14&lt;=Listes_deroulantes!$F$48),NEW2025Apres,L14&lt;=Listes_deroulantes!$F$49,New2030Apres,L14&gt;Listes_deroulantes!$F$50,"0%")</f>
        <v>s. o.</v>
      </c>
      <c r="CG14" s="35" t="str" cm="1">
        <f t="array" ref="CG14">_xlfn.IFS(CE14="Aucun combustible","Oui",AND(CE14="s. o.",CF14="s. o."),"s. o.",AND(CF14="0%",OR(CE14&lt;&gt;"Aucun combustible",CE14&lt;&gt;"s. o.")),IF(CE14&lt;=0%,"Oui","Non"),AND(CF14&lt;&gt;"0%",OR(CE14&lt;&gt;"Aucun combustible",CE14&lt;&gt;"s. o.")),IF(CE14&lt;=CF14,"Oui","Non"))</f>
        <v>s. o.</v>
      </c>
      <c r="CH14" s="257"/>
      <c r="CI14" s="314" t="str">
        <f t="shared" si="27"/>
        <v>s. o.</v>
      </c>
      <c r="CJ14" s="316" cm="1">
        <f t="array" ref="CJ14">_xlfn.IFS(CE14="s.o","Non disponible",CE14="Aucun combustible","0",CE14&gt;0,BY14)</f>
        <v>0</v>
      </c>
      <c r="CK14" s="315" t="str">
        <f t="shared" si="28"/>
        <v>Non disponible</v>
      </c>
      <c r="CL14" s="320"/>
    </row>
    <row r="15" spans="1:90" x14ac:dyDescent="0.25">
      <c r="A15" s="122"/>
      <c r="B15" s="33"/>
      <c r="C15" s="32"/>
      <c r="D15" s="32"/>
      <c r="E15" s="32"/>
      <c r="F15" s="32"/>
      <c r="G15" s="32"/>
      <c r="H15" s="32"/>
      <c r="I15" s="41"/>
      <c r="J15" s="34"/>
      <c r="K15" s="32"/>
      <c r="L15" s="278"/>
      <c r="M15" s="32"/>
      <c r="N15" s="32"/>
      <c r="O15" s="34"/>
      <c r="P15" s="339"/>
      <c r="Q15" s="338"/>
      <c r="R15" s="250"/>
      <c r="S15" s="270"/>
      <c r="T15" s="251"/>
      <c r="U15" s="113"/>
      <c r="V15" s="114"/>
      <c r="W15" s="273"/>
      <c r="X15" s="114"/>
      <c r="Y15" s="273"/>
      <c r="Z15" s="115" t="str">
        <f t="shared" si="17"/>
        <v>s.o</v>
      </c>
      <c r="AA15" s="35" t="str" cm="1">
        <f t="array" ref="AA15">_xlfn.IFS(T15=Listes_deroulantes!$B$45,"Indisponible",T15=Listes_deroulantes!$B$43,-10%,T15=Listes_deroulantes!$B$42,-40%,T15=Listes_deroulantes!$B$41,-20%,T15=Listes_deroulantes!$B$40,-20%,T15=Listes_deroulantes!$C$35,"s. o.",T15=Listes_deroulantes!$B$44,-10%)</f>
        <v>s. o.</v>
      </c>
      <c r="AB15" s="62" t="str">
        <f t="shared" si="1"/>
        <v>s. o.</v>
      </c>
      <c r="AC15" s="309" t="str">
        <f t="shared" si="18"/>
        <v>s.o</v>
      </c>
      <c r="AD15" s="62" t="str" cm="1">
        <f t="array" ref="AD15">_xlfn.IFS(T15=Listes_deroulantes!$B$45,"Aucun",T15=Listes_deroulantes!$B$44,"Aucun",T15=Listes_deroulantes!$B$43,-10%,T15=Listes_deroulantes!$B$42,"Aucun",T15=Listes_deroulantes!$B$41,"Aucun",T15=Listes_deroulantes!$B$40,"Aucun",T15=Listes_deroulantes!$C$35,"s. o.")</f>
        <v>s. o.</v>
      </c>
      <c r="AE15" s="62" t="str">
        <f t="shared" si="2"/>
        <v>s. o.</v>
      </c>
      <c r="AF15" s="310"/>
      <c r="AG15" s="131" t="str">
        <f t="shared" si="19"/>
        <v/>
      </c>
      <c r="AH15" s="317">
        <f t="shared" si="30"/>
        <v>0</v>
      </c>
      <c r="AI15" s="177"/>
      <c r="AJ15" s="178"/>
      <c r="AK15" s="179"/>
      <c r="AL15" s="179"/>
      <c r="AM15" s="179"/>
      <c r="AN15" s="179"/>
      <c r="AO15" s="192">
        <f t="shared" si="4"/>
        <v>0</v>
      </c>
      <c r="AP15" s="181"/>
      <c r="AQ15" s="182">
        <f t="shared" si="46"/>
        <v>0</v>
      </c>
      <c r="AR15" s="183"/>
      <c r="AS15" s="182">
        <f t="shared" si="47"/>
        <v>0</v>
      </c>
      <c r="AT15" s="183"/>
      <c r="AU15" s="182">
        <f t="shared" si="48"/>
        <v>0</v>
      </c>
      <c r="AV15" s="183"/>
      <c r="AW15" s="192">
        <f t="shared" si="49"/>
        <v>0</v>
      </c>
      <c r="AX15" s="192">
        <f t="shared" si="50"/>
        <v>0</v>
      </c>
      <c r="AY15" s="182">
        <f t="shared" si="51"/>
        <v>0</v>
      </c>
      <c r="AZ15" s="116" t="str">
        <f t="shared" si="5"/>
        <v>s. o.</v>
      </c>
      <c r="BA15" s="294" t="str" cm="1">
        <f t="array" ref="BA15">_xlfn.IFS(L15&lt;Listes_deroulantes!$F$55,"s. o.",AND(L15&lt;datevigueur,M15=autre),Listes_deroulantes!$G$4,AND(L15&lt;datevigueur,M15=bureau),Listes_deroulantes!$G$5,AND(L15&lt;datevigueur,M15=cegep),Listes_deroulantes!$G$6,AND(L15&lt;datevigueur,M15=Centre),Listes_deroulantes!$G$7,AND(L15&lt;datevigueur,M15=CHSLD),Listes_deroulantes!$G$8,AND(L15&lt;datevigueur,M15=ecole),Listes_deroulantes!$G$9,AND(L15&lt;datevigueur,M15=ecolesec),Listes_deroulantes!$G$10,AND(L15&lt;datevigueur,M15=Universite),Listes_deroulantes!$G$11,AND(L15&gt;=datevigueur,L15&lt;=Listes_deroulantes!$F$48),New2025Avant,L15&lt;=Listes_deroulantes!$F$49,New2030Avant,L15&gt;Listes_deroulantes!$F$50,"0%")</f>
        <v>s. o.</v>
      </c>
      <c r="BB15" s="35" t="str" cm="1">
        <f t="array" ref="BB15">_xlfn.IFS(AZ15="Aucun combustible","Oui",AND(AZ15="s. o.",BA15="s. o."),"s. o.",AND(BA15="0%",OR(AZ15&lt;&gt;"Aucun combustible",AZ15&lt;&gt;"s. o.")),IF(AZ15&lt;=0%,"Oui","Non"),AND(BA15&lt;&gt;"0%",OR(AZ15&lt;&gt;"Aucun combustible",AZ15&lt;&gt;"s. o.")),IF(AZ15&lt;BA15,"Oui","Non"))</f>
        <v>s. o.</v>
      </c>
      <c r="BC15" s="35" t="str">
        <f t="shared" si="6"/>
        <v>Non</v>
      </c>
      <c r="BD15" s="132"/>
      <c r="BE15" s="313" t="str">
        <f t="shared" si="7"/>
        <v>s. o.</v>
      </c>
      <c r="BF15" s="313" t="str" cm="1">
        <f t="array" ref="BF15">IFERROR(_xlfn.IFS(AND(AO15&gt;0,OR(AY15=0,ISBLANK(AY15)),OR(AW15=0,ISBLANK(AW15))),"100% Énergie renouvelable",AND(OR(AY15=0,ISBLANK(AY15)),AW15&gt;0,),"Non disponible",AY15&gt;0,AY15,AND(AY15=0,AW15=0,AO15=0),"s. o."),"Erreur")</f>
        <v>s. o.</v>
      </c>
      <c r="BG15" s="312" t="str">
        <f t="shared" si="8"/>
        <v>s. o.</v>
      </c>
      <c r="BH15" s="328"/>
      <c r="BI15" s="324"/>
      <c r="BJ15" s="318"/>
      <c r="BK15" s="198"/>
      <c r="BL15" s="180"/>
      <c r="BM15" s="180"/>
      <c r="BN15" s="180"/>
      <c r="BO15" s="180"/>
      <c r="BP15" s="241"/>
      <c r="BQ15" s="199">
        <f t="shared" si="31"/>
        <v>0</v>
      </c>
      <c r="BR15" s="198"/>
      <c r="BS15" s="200">
        <f t="shared" si="32"/>
        <v>0</v>
      </c>
      <c r="BT15" s="198"/>
      <c r="BU15" s="200">
        <f t="shared" si="33"/>
        <v>0</v>
      </c>
      <c r="BV15" s="198"/>
      <c r="BW15" s="200">
        <f t="shared" si="34"/>
        <v>0</v>
      </c>
      <c r="BX15" s="198"/>
      <c r="BY15" s="200">
        <f t="shared" si="35"/>
        <v>0</v>
      </c>
      <c r="BZ15" s="117">
        <f t="shared" si="52"/>
        <v>0</v>
      </c>
      <c r="CA15" s="117">
        <f t="shared" si="53"/>
        <v>0</v>
      </c>
      <c r="CB15" s="154">
        <f t="shared" si="54"/>
        <v>0</v>
      </c>
      <c r="CC15" s="134" t="str">
        <f t="shared" si="15"/>
        <v/>
      </c>
      <c r="CD15" s="147" t="str">
        <f t="shared" si="55"/>
        <v/>
      </c>
      <c r="CE15" s="116" t="str">
        <f t="shared" si="16"/>
        <v>s. o.</v>
      </c>
      <c r="CF15" s="35" t="str" cm="1">
        <f t="array" ref="CF15">_xlfn.IFS(L15&lt;Listes_deroulantes!$F$55,"s. o.",AND(L15&lt;datevigueur,M15=autre),Listes_deroulantes!$H$4,AND(L15&lt;datevigueur,M15=bureau),Listes_deroulantes!$H$5,AND(L15&lt;datevigueur,M15=cegep),Listes_deroulantes!$H$6,AND(L15&lt;datevigueur,M15=Centre),Listes_deroulantes!$H$7,AND(L15&lt;datevigueur,M15=CHSLD),Listes_deroulantes!$H$8,AND(L15&lt;datevigueur,M15=ecole),Listes_deroulantes!$H$9,AND(L15&lt;datevigueur,M15=ecolesec),Listes_deroulantes!$H$10,AND(L15&lt;datevigueur,M15=Universite),Listes_deroulantes!$H$11,AND(L15&gt;=datevigueur,L15&lt;=Listes_deroulantes!$F$48),NEW2025Apres,L15&lt;=Listes_deroulantes!$F$49,New2030Apres,L15&gt;Listes_deroulantes!$F$50,"0%")</f>
        <v>s. o.</v>
      </c>
      <c r="CG15" s="35" t="str" cm="1">
        <f t="array" ref="CG15">_xlfn.IFS(CE15="Aucun combustible","Oui",AND(CE15="s. o.",CF15="s. o."),"s. o.",AND(CF15="0%",OR(CE15&lt;&gt;"Aucun combustible",CE15&lt;&gt;"s. o.")),IF(CE15&lt;=0%,"Oui","Non"),AND(CF15&lt;&gt;"0%",OR(CE15&lt;&gt;"Aucun combustible",CE15&lt;&gt;"s. o.")),IF(CE15&lt;=CF15,"Oui","Non"))</f>
        <v>s. o.</v>
      </c>
      <c r="CH15" s="257"/>
      <c r="CI15" s="314" t="str">
        <f t="shared" si="27"/>
        <v>s. o.</v>
      </c>
      <c r="CJ15" s="316" cm="1">
        <f t="array" ref="CJ15">_xlfn.IFS(CE15="s.o","Non disponible",CE15="Aucun combustible","0",CE15&gt;0,BY15)</f>
        <v>0</v>
      </c>
      <c r="CK15" s="315" t="str">
        <f t="shared" si="28"/>
        <v>Non disponible</v>
      </c>
      <c r="CL15" s="320"/>
    </row>
    <row r="16" spans="1:90" x14ac:dyDescent="0.25">
      <c r="A16" s="122"/>
      <c r="B16" s="33"/>
      <c r="C16" s="32"/>
      <c r="D16" s="32"/>
      <c r="E16" s="32"/>
      <c r="F16" s="32"/>
      <c r="G16" s="32"/>
      <c r="H16" s="32"/>
      <c r="I16" s="41"/>
      <c r="J16" s="34"/>
      <c r="K16" s="32"/>
      <c r="L16" s="278"/>
      <c r="M16" s="32"/>
      <c r="N16" s="32"/>
      <c r="O16" s="34"/>
      <c r="P16" s="339"/>
      <c r="Q16" s="338"/>
      <c r="R16" s="250"/>
      <c r="S16" s="270"/>
      <c r="T16" s="251"/>
      <c r="U16" s="113"/>
      <c r="V16" s="114"/>
      <c r="W16" s="273"/>
      <c r="X16" s="114"/>
      <c r="Y16" s="273"/>
      <c r="Z16" s="115" t="str">
        <f t="shared" si="17"/>
        <v>s.o</v>
      </c>
      <c r="AA16" s="35" t="str" cm="1">
        <f t="array" ref="AA16">_xlfn.IFS(T16=Listes_deroulantes!$B$45,"Indisponible",T16=Listes_deroulantes!$B$43,-10%,T16=Listes_deroulantes!$B$42,-40%,T16=Listes_deroulantes!$B$41,-20%,T16=Listes_deroulantes!$B$40,-20%,T16=Listes_deroulantes!$C$35,"s. o.",T16=Listes_deroulantes!$B$44,-10%)</f>
        <v>s. o.</v>
      </c>
      <c r="AB16" s="62" t="str">
        <f t="shared" si="1"/>
        <v>s. o.</v>
      </c>
      <c r="AC16" s="309" t="str">
        <f t="shared" si="18"/>
        <v>s.o</v>
      </c>
      <c r="AD16" s="62" t="str" cm="1">
        <f t="array" ref="AD16">_xlfn.IFS(T16=Listes_deroulantes!$B$45,"Aucun",T16=Listes_deroulantes!$B$44,"Aucun",T16=Listes_deroulantes!$B$43,-10%,T16=Listes_deroulantes!$B$42,"Aucun",T16=Listes_deroulantes!$B$41,"Aucun",T16=Listes_deroulantes!$B$40,"Aucun",T16=Listes_deroulantes!$C$35,"s. o.")</f>
        <v>s. o.</v>
      </c>
      <c r="AE16" s="62" t="str">
        <f t="shared" si="2"/>
        <v>s. o.</v>
      </c>
      <c r="AF16" s="310"/>
      <c r="AG16" s="131" t="str">
        <f t="shared" si="19"/>
        <v/>
      </c>
      <c r="AH16" s="317">
        <f t="shared" si="30"/>
        <v>0</v>
      </c>
      <c r="AI16" s="177"/>
      <c r="AJ16" s="178"/>
      <c r="AK16" s="179"/>
      <c r="AL16" s="179"/>
      <c r="AM16" s="179"/>
      <c r="AN16" s="179"/>
      <c r="AO16" s="192">
        <f t="shared" si="4"/>
        <v>0</v>
      </c>
      <c r="AP16" s="181"/>
      <c r="AQ16" s="182">
        <f t="shared" si="46"/>
        <v>0</v>
      </c>
      <c r="AR16" s="183"/>
      <c r="AS16" s="182">
        <f t="shared" si="47"/>
        <v>0</v>
      </c>
      <c r="AT16" s="183"/>
      <c r="AU16" s="182">
        <f t="shared" si="48"/>
        <v>0</v>
      </c>
      <c r="AV16" s="183"/>
      <c r="AW16" s="192">
        <f t="shared" si="49"/>
        <v>0</v>
      </c>
      <c r="AX16" s="192">
        <f t="shared" si="50"/>
        <v>0</v>
      </c>
      <c r="AY16" s="182">
        <f t="shared" si="51"/>
        <v>0</v>
      </c>
      <c r="AZ16" s="116" t="str">
        <f t="shared" si="5"/>
        <v>s. o.</v>
      </c>
      <c r="BA16" s="294" t="str" cm="1">
        <f t="array" ref="BA16">_xlfn.IFS(L16&lt;Listes_deroulantes!$F$55,"s. o.",AND(L16&lt;datevigueur,M16=autre),Listes_deroulantes!$G$4,AND(L16&lt;datevigueur,M16=bureau),Listes_deroulantes!$G$5,AND(L16&lt;datevigueur,M16=cegep),Listes_deroulantes!$G$6,AND(L16&lt;datevigueur,M16=Centre),Listes_deroulantes!$G$7,AND(L16&lt;datevigueur,M16=CHSLD),Listes_deroulantes!$G$8,AND(L16&lt;datevigueur,M16=ecole),Listes_deroulantes!$G$9,AND(L16&lt;datevigueur,M16=ecolesec),Listes_deroulantes!$G$10,AND(L16&lt;datevigueur,M16=Universite),Listes_deroulantes!$G$11,AND(L16&gt;=datevigueur,L16&lt;=Listes_deroulantes!$F$48),New2025Avant,L16&lt;=Listes_deroulantes!$F$49,New2030Avant,L16&gt;Listes_deroulantes!$F$50,"0%")</f>
        <v>s. o.</v>
      </c>
      <c r="BB16" s="35" t="str" cm="1">
        <f t="array" ref="BB16">_xlfn.IFS(AZ16="Aucun combustible","Oui",AND(AZ16="s. o.",BA16="s. o."),"s. o.",AND(BA16="0%",OR(AZ16&lt;&gt;"Aucun combustible",AZ16&lt;&gt;"s. o.")),IF(AZ16&lt;=0%,"Oui","Non"),AND(BA16&lt;&gt;"0%",OR(AZ16&lt;&gt;"Aucun combustible",AZ16&lt;&gt;"s. o.")),IF(AZ16&lt;BA16,"Oui","Non"))</f>
        <v>s. o.</v>
      </c>
      <c r="BC16" s="35" t="str">
        <f t="shared" si="6"/>
        <v>Non</v>
      </c>
      <c r="BD16" s="132"/>
      <c r="BE16" s="313" t="str">
        <f t="shared" si="7"/>
        <v>s. o.</v>
      </c>
      <c r="BF16" s="313" t="str" cm="1">
        <f t="array" ref="BF16">IFERROR(_xlfn.IFS(AND(AO16&gt;0,OR(AY16=0,ISBLANK(AY16)),OR(AW16=0,ISBLANK(AW16))),"100% Énergie renouvelable",AND(OR(AY16=0,ISBLANK(AY16)),AW16&gt;0,),"Non disponible",AY16&gt;0,AY16,AND(AY16=0,AW16=0,AO16=0),"s. o."),"Erreur")</f>
        <v>s. o.</v>
      </c>
      <c r="BG16" s="312" t="str">
        <f t="shared" si="8"/>
        <v>s. o.</v>
      </c>
      <c r="BH16" s="328"/>
      <c r="BI16" s="324"/>
      <c r="BJ16" s="318"/>
      <c r="BK16" s="198"/>
      <c r="BL16" s="180"/>
      <c r="BM16" s="180"/>
      <c r="BN16" s="180"/>
      <c r="BO16" s="180"/>
      <c r="BP16" s="241"/>
      <c r="BQ16" s="199">
        <f t="shared" si="31"/>
        <v>0</v>
      </c>
      <c r="BR16" s="198"/>
      <c r="BS16" s="200">
        <f t="shared" si="32"/>
        <v>0</v>
      </c>
      <c r="BT16" s="198"/>
      <c r="BU16" s="200">
        <f t="shared" si="33"/>
        <v>0</v>
      </c>
      <c r="BV16" s="198"/>
      <c r="BW16" s="200">
        <f t="shared" si="34"/>
        <v>0</v>
      </c>
      <c r="BX16" s="198"/>
      <c r="BY16" s="200">
        <f t="shared" si="35"/>
        <v>0</v>
      </c>
      <c r="BZ16" s="117">
        <f t="shared" si="52"/>
        <v>0</v>
      </c>
      <c r="CA16" s="117">
        <f t="shared" si="53"/>
        <v>0</v>
      </c>
      <c r="CB16" s="154">
        <f t="shared" si="54"/>
        <v>0</v>
      </c>
      <c r="CC16" s="134" t="str">
        <f t="shared" si="15"/>
        <v/>
      </c>
      <c r="CD16" s="147" t="str">
        <f t="shared" si="55"/>
        <v/>
      </c>
      <c r="CE16" s="116" t="str">
        <f t="shared" si="16"/>
        <v>s. o.</v>
      </c>
      <c r="CF16" s="35" t="str" cm="1">
        <f t="array" ref="CF16">_xlfn.IFS(L16&lt;Listes_deroulantes!$F$55,"s. o.",AND(L16&lt;datevigueur,M16=autre),Listes_deroulantes!$H$4,AND(L16&lt;datevigueur,M16=bureau),Listes_deroulantes!$H$5,AND(L16&lt;datevigueur,M16=cegep),Listes_deroulantes!$H$6,AND(L16&lt;datevigueur,M16=Centre),Listes_deroulantes!$H$7,AND(L16&lt;datevigueur,M16=CHSLD),Listes_deroulantes!$H$8,AND(L16&lt;datevigueur,M16=ecole),Listes_deroulantes!$H$9,AND(L16&lt;datevigueur,M16=ecolesec),Listes_deroulantes!$H$10,AND(L16&lt;datevigueur,M16=Universite),Listes_deroulantes!$H$11,AND(L16&gt;=datevigueur,L16&lt;=Listes_deroulantes!$F$48),NEW2025Apres,L16&lt;=Listes_deroulantes!$F$49,New2030Apres,L16&gt;Listes_deroulantes!$F$50,"0%")</f>
        <v>s. o.</v>
      </c>
      <c r="CG16" s="35" t="str" cm="1">
        <f t="array" ref="CG16">_xlfn.IFS(CE16="Aucun combustible","Oui",AND(CE16="s. o.",CF16="s. o."),"s. o.",AND(CF16="0%",OR(CE16&lt;&gt;"Aucun combustible",CE16&lt;&gt;"s. o.")),IF(CE16&lt;=0%,"Oui","Non"),AND(CF16&lt;&gt;"0%",OR(CE16&lt;&gt;"Aucun combustible",CE16&lt;&gt;"s. o.")),IF(CE16&lt;=CF16,"Oui","Non"))</f>
        <v>s. o.</v>
      </c>
      <c r="CH16" s="257"/>
      <c r="CI16" s="314" t="str">
        <f t="shared" si="27"/>
        <v>s. o.</v>
      </c>
      <c r="CJ16" s="316" cm="1">
        <f t="array" ref="CJ16">_xlfn.IFS(CE16="s.o","Non disponible",CE16="Aucun combustible","0",CE16&gt;0,BY16)</f>
        <v>0</v>
      </c>
      <c r="CK16" s="315" t="str">
        <f t="shared" si="28"/>
        <v>Non disponible</v>
      </c>
      <c r="CL16" s="320"/>
    </row>
    <row r="17" spans="1:90" x14ac:dyDescent="0.25">
      <c r="A17" s="122"/>
      <c r="B17" s="33"/>
      <c r="C17" s="32"/>
      <c r="D17" s="32"/>
      <c r="E17" s="32"/>
      <c r="F17" s="32"/>
      <c r="G17" s="32"/>
      <c r="H17" s="32"/>
      <c r="I17" s="41"/>
      <c r="J17" s="34"/>
      <c r="K17" s="32"/>
      <c r="L17" s="278"/>
      <c r="M17" s="32"/>
      <c r="N17" s="32"/>
      <c r="O17" s="34"/>
      <c r="P17" s="339"/>
      <c r="Q17" s="338"/>
      <c r="R17" s="250"/>
      <c r="S17" s="270"/>
      <c r="T17" s="251"/>
      <c r="U17" s="113"/>
      <c r="V17" s="114"/>
      <c r="W17" s="273"/>
      <c r="X17" s="114"/>
      <c r="Y17" s="273"/>
      <c r="Z17" s="115" t="str">
        <f t="shared" si="17"/>
        <v>s.o</v>
      </c>
      <c r="AA17" s="35" t="str" cm="1">
        <f t="array" ref="AA17">_xlfn.IFS(T17=Listes_deroulantes!$B$45,"Indisponible",T17=Listes_deroulantes!$B$43,-10%,T17=Listes_deroulantes!$B$42,-40%,T17=Listes_deroulantes!$B$41,-20%,T17=Listes_deroulantes!$B$40,-20%,T17=Listes_deroulantes!$C$35,"s. o.",T17=Listes_deroulantes!$B$44,-10%)</f>
        <v>s. o.</v>
      </c>
      <c r="AB17" s="62" t="str">
        <f t="shared" si="1"/>
        <v>s. o.</v>
      </c>
      <c r="AC17" s="309" t="str">
        <f t="shared" si="18"/>
        <v>s.o</v>
      </c>
      <c r="AD17" s="62" t="str" cm="1">
        <f t="array" ref="AD17">_xlfn.IFS(T17=Listes_deroulantes!$B$45,"Aucun",T17=Listes_deroulantes!$B$44,"Aucun",T17=Listes_deroulantes!$B$43,-10%,T17=Listes_deroulantes!$B$42,"Aucun",T17=Listes_deroulantes!$B$41,"Aucun",T17=Listes_deroulantes!$B$40,"Aucun",T17=Listes_deroulantes!$C$35,"s. o.")</f>
        <v>s. o.</v>
      </c>
      <c r="AE17" s="62" t="str">
        <f t="shared" si="2"/>
        <v>s. o.</v>
      </c>
      <c r="AF17" s="310"/>
      <c r="AG17" s="131" t="str">
        <f t="shared" si="19"/>
        <v/>
      </c>
      <c r="AH17" s="317">
        <f t="shared" si="30"/>
        <v>0</v>
      </c>
      <c r="AI17" s="177"/>
      <c r="AJ17" s="178"/>
      <c r="AK17" s="179"/>
      <c r="AL17" s="179"/>
      <c r="AM17" s="179"/>
      <c r="AN17" s="179"/>
      <c r="AO17" s="192">
        <f t="shared" si="4"/>
        <v>0</v>
      </c>
      <c r="AP17" s="181"/>
      <c r="AQ17" s="182">
        <f t="shared" si="46"/>
        <v>0</v>
      </c>
      <c r="AR17" s="183"/>
      <c r="AS17" s="182">
        <f t="shared" si="47"/>
        <v>0</v>
      </c>
      <c r="AT17" s="183"/>
      <c r="AU17" s="182">
        <f t="shared" si="48"/>
        <v>0</v>
      </c>
      <c r="AV17" s="183"/>
      <c r="AW17" s="192">
        <f t="shared" si="49"/>
        <v>0</v>
      </c>
      <c r="AX17" s="192">
        <f t="shared" si="50"/>
        <v>0</v>
      </c>
      <c r="AY17" s="182">
        <f t="shared" si="51"/>
        <v>0</v>
      </c>
      <c r="AZ17" s="116" t="str">
        <f t="shared" si="5"/>
        <v>s. o.</v>
      </c>
      <c r="BA17" s="294" t="str" cm="1">
        <f t="array" ref="BA17">_xlfn.IFS(L17&lt;Listes_deroulantes!$F$55,"s. o.",AND(L17&lt;datevigueur,M17=autre),Listes_deroulantes!$G$4,AND(L17&lt;datevigueur,M17=bureau),Listes_deroulantes!$G$5,AND(L17&lt;datevigueur,M17=cegep),Listes_deroulantes!$G$6,AND(L17&lt;datevigueur,M17=Centre),Listes_deroulantes!$G$7,AND(L17&lt;datevigueur,M17=CHSLD),Listes_deroulantes!$G$8,AND(L17&lt;datevigueur,M17=ecole),Listes_deroulantes!$G$9,AND(L17&lt;datevigueur,M17=ecolesec),Listes_deroulantes!$G$10,AND(L17&lt;datevigueur,M17=Universite),Listes_deroulantes!$G$11,AND(L17&gt;=datevigueur,L17&lt;=Listes_deroulantes!$F$48),New2025Avant,L17&lt;=Listes_deroulantes!$F$49,New2030Avant,L17&gt;Listes_deroulantes!$F$50,"0%")</f>
        <v>s. o.</v>
      </c>
      <c r="BB17" s="35" t="str" cm="1">
        <f t="array" ref="BB17">_xlfn.IFS(AZ17="Aucun combustible","Oui",AND(AZ17="s. o.",BA17="s. o."),"s. o.",AND(BA17="0%",OR(AZ17&lt;&gt;"Aucun combustible",AZ17&lt;&gt;"s. o.")),IF(AZ17&lt;=0%,"Oui","Non"),AND(BA17&lt;&gt;"0%",OR(AZ17&lt;&gt;"Aucun combustible",AZ17&lt;&gt;"s. o.")),IF(AZ17&lt;BA17,"Oui","Non"))</f>
        <v>s. o.</v>
      </c>
      <c r="BC17" s="35" t="str">
        <f t="shared" si="6"/>
        <v>Non</v>
      </c>
      <c r="BD17" s="132"/>
      <c r="BE17" s="313" t="str">
        <f t="shared" si="7"/>
        <v>s. o.</v>
      </c>
      <c r="BF17" s="313" t="str" cm="1">
        <f t="array" ref="BF17">IFERROR(_xlfn.IFS(AND(AO17&gt;0,OR(AY17=0,ISBLANK(AY17)),OR(AW17=0,ISBLANK(AW17))),"100% Énergie renouvelable",AND(OR(AY17=0,ISBLANK(AY17)),AW17&gt;0,),"Non disponible",AY17&gt;0,AY17,AND(AY17=0,AW17=0,AO17=0),"s. o."),"Erreur")</f>
        <v>s. o.</v>
      </c>
      <c r="BG17" s="312" t="str">
        <f t="shared" si="8"/>
        <v>s. o.</v>
      </c>
      <c r="BH17" s="328"/>
      <c r="BI17" s="324"/>
      <c r="BJ17" s="318"/>
      <c r="BK17" s="198"/>
      <c r="BL17" s="180"/>
      <c r="BM17" s="180"/>
      <c r="BN17" s="180"/>
      <c r="BO17" s="180"/>
      <c r="BP17" s="241"/>
      <c r="BQ17" s="199">
        <f t="shared" si="31"/>
        <v>0</v>
      </c>
      <c r="BR17" s="198"/>
      <c r="BS17" s="200">
        <f t="shared" si="32"/>
        <v>0</v>
      </c>
      <c r="BT17" s="198"/>
      <c r="BU17" s="200">
        <f t="shared" si="33"/>
        <v>0</v>
      </c>
      <c r="BV17" s="198"/>
      <c r="BW17" s="200">
        <f t="shared" si="34"/>
        <v>0</v>
      </c>
      <c r="BX17" s="198"/>
      <c r="BY17" s="200">
        <f t="shared" si="35"/>
        <v>0</v>
      </c>
      <c r="BZ17" s="117">
        <f t="shared" si="52"/>
        <v>0</v>
      </c>
      <c r="CA17" s="117">
        <f t="shared" si="53"/>
        <v>0</v>
      </c>
      <c r="CB17" s="154">
        <f t="shared" si="54"/>
        <v>0</v>
      </c>
      <c r="CC17" s="134" t="str">
        <f t="shared" si="15"/>
        <v/>
      </c>
      <c r="CD17" s="147" t="str">
        <f t="shared" si="55"/>
        <v/>
      </c>
      <c r="CE17" s="116" t="str">
        <f t="shared" si="16"/>
        <v>s. o.</v>
      </c>
      <c r="CF17" s="35" t="str" cm="1">
        <f t="array" ref="CF17">_xlfn.IFS(L17&lt;Listes_deroulantes!$F$55,"s. o.",AND(L17&lt;datevigueur,M17=autre),Listes_deroulantes!$H$4,AND(L17&lt;datevigueur,M17=bureau),Listes_deroulantes!$H$5,AND(L17&lt;datevigueur,M17=cegep),Listes_deroulantes!$H$6,AND(L17&lt;datevigueur,M17=Centre),Listes_deroulantes!$H$7,AND(L17&lt;datevigueur,M17=CHSLD),Listes_deroulantes!$H$8,AND(L17&lt;datevigueur,M17=ecole),Listes_deroulantes!$H$9,AND(L17&lt;datevigueur,M17=ecolesec),Listes_deroulantes!$H$10,AND(L17&lt;datevigueur,M17=Universite),Listes_deroulantes!$H$11,AND(L17&gt;=datevigueur,L17&lt;=Listes_deroulantes!$F$48),NEW2025Apres,L17&lt;=Listes_deroulantes!$F$49,New2030Apres,L17&gt;Listes_deroulantes!$F$50,"0%")</f>
        <v>s. o.</v>
      </c>
      <c r="CG17" s="35" t="str" cm="1">
        <f t="array" ref="CG17">_xlfn.IFS(CE17="Aucun combustible","Oui",AND(CE17="s. o.",CF17="s. o."),"s. o.",AND(CF17="0%",OR(CE17&lt;&gt;"Aucun combustible",CE17&lt;&gt;"s. o.")),IF(CE17&lt;=0%,"Oui","Non"),AND(CF17&lt;&gt;"0%",OR(CE17&lt;&gt;"Aucun combustible",CE17&lt;&gt;"s. o.")),IF(CE17&lt;=CF17,"Oui","Non"))</f>
        <v>s. o.</v>
      </c>
      <c r="CH17" s="257"/>
      <c r="CI17" s="314" t="str">
        <f t="shared" si="27"/>
        <v>s. o.</v>
      </c>
      <c r="CJ17" s="316" cm="1">
        <f t="array" ref="CJ17">_xlfn.IFS(CE17="s.o","Non disponible",CE17="Aucun combustible","0",CE17&gt;0,BY17)</f>
        <v>0</v>
      </c>
      <c r="CK17" s="315" t="str">
        <f t="shared" si="28"/>
        <v>Non disponible</v>
      </c>
      <c r="CL17" s="320"/>
    </row>
    <row r="18" spans="1:90" x14ac:dyDescent="0.25">
      <c r="A18" s="122"/>
      <c r="B18" s="33"/>
      <c r="C18" s="32"/>
      <c r="D18" s="32"/>
      <c r="E18" s="32"/>
      <c r="F18" s="32"/>
      <c r="G18" s="32"/>
      <c r="H18" s="32"/>
      <c r="I18" s="41"/>
      <c r="J18" s="34"/>
      <c r="K18" s="32"/>
      <c r="L18" s="278"/>
      <c r="M18" s="32"/>
      <c r="N18" s="32"/>
      <c r="O18" s="34"/>
      <c r="P18" s="339"/>
      <c r="Q18" s="338"/>
      <c r="R18" s="250"/>
      <c r="S18" s="270"/>
      <c r="T18" s="251"/>
      <c r="U18" s="113"/>
      <c r="V18" s="114"/>
      <c r="W18" s="273"/>
      <c r="X18" s="114"/>
      <c r="Y18" s="273"/>
      <c r="Z18" s="115" t="str">
        <f t="shared" si="17"/>
        <v>s.o</v>
      </c>
      <c r="AA18" s="35" t="str" cm="1">
        <f t="array" ref="AA18">_xlfn.IFS(T18=Listes_deroulantes!$B$45,"Indisponible",T18=Listes_deroulantes!$B$43,-10%,T18=Listes_deroulantes!$B$42,-40%,T18=Listes_deroulantes!$B$41,-20%,T18=Listes_deroulantes!$B$40,-20%,T18=Listes_deroulantes!$C$35,"s. o.",T18=Listes_deroulantes!$B$44,-10%)</f>
        <v>s. o.</v>
      </c>
      <c r="AB18" s="62" t="str">
        <f t="shared" si="1"/>
        <v>s. o.</v>
      </c>
      <c r="AC18" s="309" t="str">
        <f t="shared" si="18"/>
        <v>s.o</v>
      </c>
      <c r="AD18" s="62" t="str" cm="1">
        <f t="array" ref="AD18">_xlfn.IFS(T18=Listes_deroulantes!$B$45,"Aucun",T18=Listes_deroulantes!$B$44,"Aucun",T18=Listes_deroulantes!$B$43,-10%,T18=Listes_deroulantes!$B$42,"Aucun",T18=Listes_deroulantes!$B$41,"Aucun",T18=Listes_deroulantes!$B$40,"Aucun",T18=Listes_deroulantes!$C$35,"s. o.")</f>
        <v>s. o.</v>
      </c>
      <c r="AE18" s="62" t="str">
        <f t="shared" si="2"/>
        <v>s. o.</v>
      </c>
      <c r="AF18" s="310"/>
      <c r="AG18" s="131" t="str">
        <f t="shared" si="19"/>
        <v/>
      </c>
      <c r="AH18" s="317">
        <f t="shared" si="30"/>
        <v>0</v>
      </c>
      <c r="AI18" s="177"/>
      <c r="AJ18" s="178"/>
      <c r="AK18" s="179"/>
      <c r="AL18" s="179"/>
      <c r="AM18" s="179"/>
      <c r="AN18" s="179"/>
      <c r="AO18" s="192">
        <f t="shared" si="4"/>
        <v>0</v>
      </c>
      <c r="AP18" s="181"/>
      <c r="AQ18" s="182">
        <f t="shared" si="46"/>
        <v>0</v>
      </c>
      <c r="AR18" s="183"/>
      <c r="AS18" s="182">
        <f t="shared" si="47"/>
        <v>0</v>
      </c>
      <c r="AT18" s="183"/>
      <c r="AU18" s="182">
        <f t="shared" si="48"/>
        <v>0</v>
      </c>
      <c r="AV18" s="183"/>
      <c r="AW18" s="192">
        <f t="shared" si="49"/>
        <v>0</v>
      </c>
      <c r="AX18" s="192">
        <f t="shared" si="50"/>
        <v>0</v>
      </c>
      <c r="AY18" s="182">
        <f t="shared" si="51"/>
        <v>0</v>
      </c>
      <c r="AZ18" s="116" t="str">
        <f t="shared" si="5"/>
        <v>s. o.</v>
      </c>
      <c r="BA18" s="294" t="str" cm="1">
        <f t="array" ref="BA18">_xlfn.IFS(L18&lt;Listes_deroulantes!$F$55,"s. o.",AND(L18&lt;datevigueur,M18=autre),Listes_deroulantes!$G$4,AND(L18&lt;datevigueur,M18=bureau),Listes_deroulantes!$G$5,AND(L18&lt;datevigueur,M18=cegep),Listes_deroulantes!$G$6,AND(L18&lt;datevigueur,M18=Centre),Listes_deroulantes!$G$7,AND(L18&lt;datevigueur,M18=CHSLD),Listes_deroulantes!$G$8,AND(L18&lt;datevigueur,M18=ecole),Listes_deroulantes!$G$9,AND(L18&lt;datevigueur,M18=ecolesec),Listes_deroulantes!$G$10,AND(L18&lt;datevigueur,M18=Universite),Listes_deroulantes!$G$11,AND(L18&gt;=datevigueur,L18&lt;=Listes_deroulantes!$F$48),New2025Avant,L18&lt;=Listes_deroulantes!$F$49,New2030Avant,L18&gt;Listes_deroulantes!$F$50,"0%")</f>
        <v>s. o.</v>
      </c>
      <c r="BB18" s="35" t="str" cm="1">
        <f t="array" ref="BB18">_xlfn.IFS(AZ18="Aucun combustible","Oui",AND(AZ18="s. o.",BA18="s. o."),"s. o.",AND(BA18="0%",OR(AZ18&lt;&gt;"Aucun combustible",AZ18&lt;&gt;"s. o.")),IF(AZ18&lt;=0%,"Oui","Non"),AND(BA18&lt;&gt;"0%",OR(AZ18&lt;&gt;"Aucun combustible",AZ18&lt;&gt;"s. o.")),IF(AZ18&lt;BA18,"Oui","Non"))</f>
        <v>s. o.</v>
      </c>
      <c r="BC18" s="35" t="str">
        <f t="shared" si="6"/>
        <v>Non</v>
      </c>
      <c r="BD18" s="132"/>
      <c r="BE18" s="313" t="str">
        <f t="shared" si="7"/>
        <v>s. o.</v>
      </c>
      <c r="BF18" s="313" t="str" cm="1">
        <f t="array" ref="BF18">IFERROR(_xlfn.IFS(AND(AO18&gt;0,OR(AY18=0,ISBLANK(AY18)),OR(AW18=0,ISBLANK(AW18))),"100% Énergie renouvelable",AND(OR(AY18=0,ISBLANK(AY18)),AW18&gt;0,),"Non disponible",AY18&gt;0,AY18,AND(AY18=0,AW18=0,AO18=0),"s. o."),"Erreur")</f>
        <v>s. o.</v>
      </c>
      <c r="BG18" s="312" t="str">
        <f t="shared" si="8"/>
        <v>s. o.</v>
      </c>
      <c r="BH18" s="328"/>
      <c r="BI18" s="324"/>
      <c r="BJ18" s="318"/>
      <c r="BK18" s="198"/>
      <c r="BL18" s="180"/>
      <c r="BM18" s="180"/>
      <c r="BN18" s="180"/>
      <c r="BO18" s="180"/>
      <c r="BP18" s="241"/>
      <c r="BQ18" s="199">
        <f t="shared" si="31"/>
        <v>0</v>
      </c>
      <c r="BR18" s="198"/>
      <c r="BS18" s="200">
        <f t="shared" si="32"/>
        <v>0</v>
      </c>
      <c r="BT18" s="198"/>
      <c r="BU18" s="200">
        <f t="shared" si="33"/>
        <v>0</v>
      </c>
      <c r="BV18" s="198"/>
      <c r="BW18" s="200">
        <f t="shared" si="34"/>
        <v>0</v>
      </c>
      <c r="BX18" s="198"/>
      <c r="BY18" s="200">
        <f t="shared" si="35"/>
        <v>0</v>
      </c>
      <c r="BZ18" s="117">
        <f t="shared" si="52"/>
        <v>0</v>
      </c>
      <c r="CA18" s="117">
        <f t="shared" si="53"/>
        <v>0</v>
      </c>
      <c r="CB18" s="154">
        <f t="shared" si="54"/>
        <v>0</v>
      </c>
      <c r="CC18" s="134" t="str">
        <f t="shared" si="15"/>
        <v/>
      </c>
      <c r="CD18" s="147" t="str">
        <f t="shared" si="55"/>
        <v/>
      </c>
      <c r="CE18" s="116" t="str">
        <f t="shared" si="16"/>
        <v>s. o.</v>
      </c>
      <c r="CF18" s="35" t="str" cm="1">
        <f t="array" ref="CF18">_xlfn.IFS(L18&lt;Listes_deroulantes!$F$55,"s. o.",AND(L18&lt;datevigueur,M18=autre),Listes_deroulantes!$H$4,AND(L18&lt;datevigueur,M18=bureau),Listes_deroulantes!$H$5,AND(L18&lt;datevigueur,M18=cegep),Listes_deroulantes!$H$6,AND(L18&lt;datevigueur,M18=Centre),Listes_deroulantes!$H$7,AND(L18&lt;datevigueur,M18=CHSLD),Listes_deroulantes!$H$8,AND(L18&lt;datevigueur,M18=ecole),Listes_deroulantes!$H$9,AND(L18&lt;datevigueur,M18=ecolesec),Listes_deroulantes!$H$10,AND(L18&lt;datevigueur,M18=Universite),Listes_deroulantes!$H$11,AND(L18&gt;=datevigueur,L18&lt;=Listes_deroulantes!$F$48),NEW2025Apres,L18&lt;=Listes_deroulantes!$F$49,New2030Apres,L18&gt;Listes_deroulantes!$F$50,"0%")</f>
        <v>s. o.</v>
      </c>
      <c r="CG18" s="35" t="str" cm="1">
        <f t="array" ref="CG18">_xlfn.IFS(CE18="Aucun combustible","Oui",AND(CE18="s. o.",CF18="s. o."),"s. o.",AND(CF18="0%",OR(CE18&lt;&gt;"Aucun combustible",CE18&lt;&gt;"s. o.")),IF(CE18&lt;=0%,"Oui","Non"),AND(CF18&lt;&gt;"0%",OR(CE18&lt;&gt;"Aucun combustible",CE18&lt;&gt;"s. o.")),IF(CE18&lt;=CF18,"Oui","Non"))</f>
        <v>s. o.</v>
      </c>
      <c r="CH18" s="319"/>
      <c r="CI18" s="314" t="str">
        <f t="shared" si="27"/>
        <v>s. o.</v>
      </c>
      <c r="CJ18" s="316" cm="1">
        <f t="array" ref="CJ18">_xlfn.IFS(CE18="s.o","Non disponible",CE18="Aucun combustible","0",CE18&gt;0,BY18)</f>
        <v>0</v>
      </c>
      <c r="CK18" s="315" t="str">
        <f t="shared" si="28"/>
        <v>Non disponible</v>
      </c>
      <c r="CL18" s="320"/>
    </row>
    <row r="19" spans="1:90" x14ac:dyDescent="0.25">
      <c r="A19" s="122"/>
      <c r="B19" s="33"/>
      <c r="C19" s="32"/>
      <c r="D19" s="32"/>
      <c r="E19" s="32"/>
      <c r="F19" s="32"/>
      <c r="G19" s="32"/>
      <c r="H19" s="32"/>
      <c r="I19" s="41"/>
      <c r="J19" s="34"/>
      <c r="K19" s="32"/>
      <c r="L19" s="278"/>
      <c r="M19" s="32"/>
      <c r="N19" s="32"/>
      <c r="O19" s="34"/>
      <c r="P19" s="339"/>
      <c r="Q19" s="338"/>
      <c r="R19" s="250"/>
      <c r="S19" s="270"/>
      <c r="T19" s="251"/>
      <c r="U19" s="113"/>
      <c r="V19" s="114"/>
      <c r="W19" s="273"/>
      <c r="X19" s="114"/>
      <c r="Y19" s="273"/>
      <c r="Z19" s="115" t="str">
        <f t="shared" si="17"/>
        <v>s.o</v>
      </c>
      <c r="AA19" s="35" t="str" cm="1">
        <f t="array" ref="AA19">_xlfn.IFS(T19=Listes_deroulantes!$B$45,"Indisponible",T19=Listes_deroulantes!$B$43,-10%,T19=Listes_deroulantes!$B$42,-40%,T19=Listes_deroulantes!$B$41,-20%,T19=Listes_deroulantes!$B$40,-20%,T19=Listes_deroulantes!$C$35,"s. o.",T19=Listes_deroulantes!$B$44,-10%)</f>
        <v>s. o.</v>
      </c>
      <c r="AB19" s="62" t="str">
        <f t="shared" si="1"/>
        <v>s. o.</v>
      </c>
      <c r="AC19" s="309" t="str">
        <f t="shared" si="18"/>
        <v>s.o</v>
      </c>
      <c r="AD19" s="62" t="str" cm="1">
        <f t="array" ref="AD19">_xlfn.IFS(T19=Listes_deroulantes!$B$45,"Aucun",T19=Listes_deroulantes!$B$44,"Aucun",T19=Listes_deroulantes!$B$43,-10%,T19=Listes_deroulantes!$B$42,"Aucun",T19=Listes_deroulantes!$B$41,"Aucun",T19=Listes_deroulantes!$B$40,"Aucun",T19=Listes_deroulantes!$C$35,"s. o.")</f>
        <v>s. o.</v>
      </c>
      <c r="AE19" s="62" t="str">
        <f t="shared" si="2"/>
        <v>s. o.</v>
      </c>
      <c r="AF19" s="310"/>
      <c r="AG19" s="131" t="str">
        <f t="shared" si="19"/>
        <v/>
      </c>
      <c r="AH19" s="317">
        <f t="shared" si="30"/>
        <v>0</v>
      </c>
      <c r="AI19" s="177"/>
      <c r="AJ19" s="178"/>
      <c r="AK19" s="179"/>
      <c r="AL19" s="179"/>
      <c r="AM19" s="179"/>
      <c r="AN19" s="179"/>
      <c r="AO19" s="192">
        <f t="shared" si="4"/>
        <v>0</v>
      </c>
      <c r="AP19" s="181"/>
      <c r="AQ19" s="182">
        <f t="shared" si="46"/>
        <v>0</v>
      </c>
      <c r="AR19" s="183"/>
      <c r="AS19" s="182">
        <f t="shared" si="47"/>
        <v>0</v>
      </c>
      <c r="AT19" s="183"/>
      <c r="AU19" s="182">
        <f t="shared" si="48"/>
        <v>0</v>
      </c>
      <c r="AV19" s="183"/>
      <c r="AW19" s="192">
        <f t="shared" si="49"/>
        <v>0</v>
      </c>
      <c r="AX19" s="192">
        <f t="shared" si="50"/>
        <v>0</v>
      </c>
      <c r="AY19" s="182">
        <f t="shared" si="51"/>
        <v>0</v>
      </c>
      <c r="AZ19" s="116" t="str">
        <f t="shared" si="5"/>
        <v>s. o.</v>
      </c>
      <c r="BA19" s="294" t="str" cm="1">
        <f t="array" ref="BA19">_xlfn.IFS(L19&lt;Listes_deroulantes!$F$55,"s. o.",AND(L19&lt;datevigueur,M19=autre),Listes_deroulantes!$G$4,AND(L19&lt;datevigueur,M19=bureau),Listes_deroulantes!$G$5,AND(L19&lt;datevigueur,M19=cegep),Listes_deroulantes!$G$6,AND(L19&lt;datevigueur,M19=Centre),Listes_deroulantes!$G$7,AND(L19&lt;datevigueur,M19=CHSLD),Listes_deroulantes!$G$8,AND(L19&lt;datevigueur,M19=ecole),Listes_deroulantes!$G$9,AND(L19&lt;datevigueur,M19=ecolesec),Listes_deroulantes!$G$10,AND(L19&lt;datevigueur,M19=Universite),Listes_deroulantes!$G$11,AND(L19&gt;=datevigueur,L19&lt;=Listes_deroulantes!$F$48),New2025Avant,L19&lt;=Listes_deroulantes!$F$49,New2030Avant,L19&gt;Listes_deroulantes!$F$50,"0%")</f>
        <v>s. o.</v>
      </c>
      <c r="BB19" s="35" t="str" cm="1">
        <f t="array" ref="BB19">_xlfn.IFS(AZ19="Aucun combustible","Oui",AND(AZ19="s. o.",BA19="s. o."),"s. o.",AND(BA19="0%",OR(AZ19&lt;&gt;"Aucun combustible",AZ19&lt;&gt;"s. o.")),IF(AZ19&lt;=0%,"Oui","Non"),AND(BA19&lt;&gt;"0%",OR(AZ19&lt;&gt;"Aucun combustible",AZ19&lt;&gt;"s. o.")),IF(AZ19&lt;BA19,"Oui","Non"))</f>
        <v>s. o.</v>
      </c>
      <c r="BC19" s="35" t="str">
        <f t="shared" si="6"/>
        <v>Non</v>
      </c>
      <c r="BD19" s="132"/>
      <c r="BE19" s="313" t="str">
        <f t="shared" si="7"/>
        <v>s. o.</v>
      </c>
      <c r="BF19" s="313" t="str" cm="1">
        <f t="array" ref="BF19">IFERROR(_xlfn.IFS(AND(AO19&gt;0,OR(AY19=0,ISBLANK(AY19)),OR(AW19=0,ISBLANK(AW19))),"100% Énergie renouvelable",AND(OR(AY19=0,ISBLANK(AY19)),AW19&gt;0,),"Non disponible",AY19&gt;0,AY19,AND(AY19=0,AW19=0,AO19=0),"s. o."),"Erreur")</f>
        <v>s. o.</v>
      </c>
      <c r="BG19" s="312" t="str">
        <f t="shared" si="8"/>
        <v>s. o.</v>
      </c>
      <c r="BH19" s="328"/>
      <c r="BI19" s="324"/>
      <c r="BJ19" s="318"/>
      <c r="BK19" s="198"/>
      <c r="BL19" s="180"/>
      <c r="BM19" s="180"/>
      <c r="BN19" s="180"/>
      <c r="BO19" s="180"/>
      <c r="BP19" s="241"/>
      <c r="BQ19" s="199">
        <f t="shared" si="31"/>
        <v>0</v>
      </c>
      <c r="BR19" s="198"/>
      <c r="BS19" s="200">
        <f t="shared" si="32"/>
        <v>0</v>
      </c>
      <c r="BT19" s="198"/>
      <c r="BU19" s="200">
        <f t="shared" si="33"/>
        <v>0</v>
      </c>
      <c r="BV19" s="198"/>
      <c r="BW19" s="200">
        <f t="shared" si="34"/>
        <v>0</v>
      </c>
      <c r="BX19" s="198"/>
      <c r="BY19" s="200">
        <f t="shared" si="35"/>
        <v>0</v>
      </c>
      <c r="BZ19" s="117">
        <f t="shared" si="52"/>
        <v>0</v>
      </c>
      <c r="CA19" s="117">
        <f t="shared" si="53"/>
        <v>0</v>
      </c>
      <c r="CB19" s="154">
        <f t="shared" si="54"/>
        <v>0</v>
      </c>
      <c r="CC19" s="134" t="str">
        <f t="shared" si="15"/>
        <v/>
      </c>
      <c r="CD19" s="147" t="str">
        <f t="shared" si="55"/>
        <v/>
      </c>
      <c r="CE19" s="116" t="str">
        <f t="shared" si="16"/>
        <v>s. o.</v>
      </c>
      <c r="CF19" s="35" t="str" cm="1">
        <f t="array" ref="CF19">_xlfn.IFS(L19&lt;Listes_deroulantes!$F$55,"s. o.",AND(L19&lt;datevigueur,M19=autre),Listes_deroulantes!$H$4,AND(L19&lt;datevigueur,M19=bureau),Listes_deroulantes!$H$5,AND(L19&lt;datevigueur,M19=cegep),Listes_deroulantes!$H$6,AND(L19&lt;datevigueur,M19=Centre),Listes_deroulantes!$H$7,AND(L19&lt;datevigueur,M19=CHSLD),Listes_deroulantes!$H$8,AND(L19&lt;datevigueur,M19=ecole),Listes_deroulantes!$H$9,AND(L19&lt;datevigueur,M19=ecolesec),Listes_deroulantes!$H$10,AND(L19&lt;datevigueur,M19=Universite),Listes_deroulantes!$H$11,AND(L19&gt;=datevigueur,L19&lt;=Listes_deroulantes!$F$48),NEW2025Apres,L19&lt;=Listes_deroulantes!$F$49,New2030Apres,L19&gt;Listes_deroulantes!$F$50,"0%")</f>
        <v>s. o.</v>
      </c>
      <c r="CG19" s="35" t="str" cm="1">
        <f t="array" ref="CG19">_xlfn.IFS(CE19="Aucun combustible","Oui",AND(CE19="s. o.",CF19="s. o."),"s. o.",AND(CF19="0%",OR(CE19&lt;&gt;"Aucun combustible",CE19&lt;&gt;"s. o.")),IF(CE19&lt;=0%,"Oui","Non"),AND(CF19&lt;&gt;"0%",OR(CE19&lt;&gt;"Aucun combustible",CE19&lt;&gt;"s. o.")),IF(CE19&lt;=CF19,"Oui","Non"))</f>
        <v>s. o.</v>
      </c>
      <c r="CH19" s="257"/>
      <c r="CI19" s="314" t="str">
        <f t="shared" si="27"/>
        <v>s. o.</v>
      </c>
      <c r="CJ19" s="316" cm="1">
        <f t="array" ref="CJ19">_xlfn.IFS(CE19="s.o","Non disponible",CE19="Aucun combustible","0",CE19&gt;0,BY19)</f>
        <v>0</v>
      </c>
      <c r="CK19" s="315" t="str">
        <f t="shared" si="28"/>
        <v>Non disponible</v>
      </c>
      <c r="CL19" s="320"/>
    </row>
    <row r="20" spans="1:90" x14ac:dyDescent="0.25">
      <c r="A20" s="122"/>
      <c r="B20" s="33"/>
      <c r="C20" s="32"/>
      <c r="D20" s="32"/>
      <c r="E20" s="32"/>
      <c r="F20" s="32"/>
      <c r="G20" s="32"/>
      <c r="H20" s="32"/>
      <c r="I20" s="41"/>
      <c r="J20" s="34"/>
      <c r="K20" s="32"/>
      <c r="L20" s="278"/>
      <c r="M20" s="32"/>
      <c r="N20" s="32"/>
      <c r="O20" s="34"/>
      <c r="P20" s="339"/>
      <c r="Q20" s="338"/>
      <c r="R20" s="250"/>
      <c r="S20" s="270"/>
      <c r="T20" s="251"/>
      <c r="U20" s="113"/>
      <c r="V20" s="114"/>
      <c r="W20" s="273"/>
      <c r="X20" s="114"/>
      <c r="Y20" s="273"/>
      <c r="Z20" s="115" t="str">
        <f t="shared" si="17"/>
        <v>s.o</v>
      </c>
      <c r="AA20" s="35" t="str" cm="1">
        <f t="array" ref="AA20">_xlfn.IFS(T20=Listes_deroulantes!$B$45,"Indisponible",T20=Listes_deroulantes!$B$43,-10%,T20=Listes_deroulantes!$B$42,-40%,T20=Listes_deroulantes!$B$41,-20%,T20=Listes_deroulantes!$B$40,-20%,T20=Listes_deroulantes!$C$35,"s. o.",T20=Listes_deroulantes!$B$44,-10%)</f>
        <v>s. o.</v>
      </c>
      <c r="AB20" s="62" t="str">
        <f t="shared" si="1"/>
        <v>s. o.</v>
      </c>
      <c r="AC20" s="309" t="str">
        <f t="shared" si="18"/>
        <v>s.o</v>
      </c>
      <c r="AD20" s="62" t="str" cm="1">
        <f t="array" ref="AD20">_xlfn.IFS(T20=Listes_deroulantes!$B$45,"Aucun",T20=Listes_deroulantes!$B$44,"Aucun",T20=Listes_deroulantes!$B$43,-10%,T20=Listes_deroulantes!$B$42,"Aucun",T20=Listes_deroulantes!$B$41,"Aucun",T20=Listes_deroulantes!$B$40,"Aucun",T20=Listes_deroulantes!$C$35,"s. o.")</f>
        <v>s. o.</v>
      </c>
      <c r="AE20" s="62" t="str">
        <f t="shared" si="2"/>
        <v>s. o.</v>
      </c>
      <c r="AF20" s="310"/>
      <c r="AG20" s="131" t="str">
        <f t="shared" si="19"/>
        <v/>
      </c>
      <c r="AH20" s="317">
        <f t="shared" si="30"/>
        <v>0</v>
      </c>
      <c r="AI20" s="177"/>
      <c r="AJ20" s="178"/>
      <c r="AK20" s="179"/>
      <c r="AL20" s="179"/>
      <c r="AM20" s="179"/>
      <c r="AN20" s="179"/>
      <c r="AO20" s="192">
        <f t="shared" si="4"/>
        <v>0</v>
      </c>
      <c r="AP20" s="181"/>
      <c r="AQ20" s="182">
        <f t="shared" si="46"/>
        <v>0</v>
      </c>
      <c r="AR20" s="183"/>
      <c r="AS20" s="182">
        <f t="shared" si="47"/>
        <v>0</v>
      </c>
      <c r="AT20" s="183"/>
      <c r="AU20" s="182">
        <f t="shared" si="48"/>
        <v>0</v>
      </c>
      <c r="AV20" s="183"/>
      <c r="AW20" s="192">
        <f t="shared" si="49"/>
        <v>0</v>
      </c>
      <c r="AX20" s="192">
        <f t="shared" si="50"/>
        <v>0</v>
      </c>
      <c r="AY20" s="182">
        <f t="shared" si="51"/>
        <v>0</v>
      </c>
      <c r="AZ20" s="116" t="str">
        <f t="shared" si="5"/>
        <v>s. o.</v>
      </c>
      <c r="BA20" s="294" t="str" cm="1">
        <f t="array" ref="BA20">_xlfn.IFS(L20&lt;Listes_deroulantes!$F$55,"s. o.",AND(L20&lt;datevigueur,M20=autre),Listes_deroulantes!$G$4,AND(L20&lt;datevigueur,M20=bureau),Listes_deroulantes!$G$5,AND(L20&lt;datevigueur,M20=cegep),Listes_deroulantes!$G$6,AND(L20&lt;datevigueur,M20=Centre),Listes_deroulantes!$G$7,AND(L20&lt;datevigueur,M20=CHSLD),Listes_deroulantes!$G$8,AND(L20&lt;datevigueur,M20=ecole),Listes_deroulantes!$G$9,AND(L20&lt;datevigueur,M20=ecolesec),Listes_deroulantes!$G$10,AND(L20&lt;datevigueur,M20=Universite),Listes_deroulantes!$G$11,AND(L20&gt;=datevigueur,L20&lt;=Listes_deroulantes!$F$48),New2025Avant,L20&lt;=Listes_deroulantes!$F$49,New2030Avant,L20&gt;Listes_deroulantes!$F$50,"0%")</f>
        <v>s. o.</v>
      </c>
      <c r="BB20" s="35" t="str" cm="1">
        <f t="array" ref="BB20">_xlfn.IFS(AZ20="Aucun combustible","Oui",AND(AZ20="s. o.",BA20="s. o."),"s. o.",AND(BA20="0%",OR(AZ20&lt;&gt;"Aucun combustible",AZ20&lt;&gt;"s. o.")),IF(AZ20&lt;=0%,"Oui","Non"),AND(BA20&lt;&gt;"0%",OR(AZ20&lt;&gt;"Aucun combustible",AZ20&lt;&gt;"s. o.")),IF(AZ20&lt;BA20,"Oui","Non"))</f>
        <v>s. o.</v>
      </c>
      <c r="BC20" s="35" t="str">
        <f t="shared" si="6"/>
        <v>Non</v>
      </c>
      <c r="BD20" s="132"/>
      <c r="BE20" s="313" t="str">
        <f t="shared" si="7"/>
        <v>s. o.</v>
      </c>
      <c r="BF20" s="313" t="str" cm="1">
        <f t="array" ref="BF20">IFERROR(_xlfn.IFS(AND(AO20&gt;0,OR(AY20=0,ISBLANK(AY20)),OR(AW20=0,ISBLANK(AW20))),"100% Énergie renouvelable",AND(OR(AY20=0,ISBLANK(AY20)),AW20&gt;0,),"Non disponible",AY20&gt;0,AY20,AND(AY20=0,AW20=0,AO20=0),"s. o."),"Erreur")</f>
        <v>s. o.</v>
      </c>
      <c r="BG20" s="312" t="str">
        <f t="shared" si="8"/>
        <v>s. o.</v>
      </c>
      <c r="BH20" s="329"/>
      <c r="BI20" s="324"/>
      <c r="BJ20" s="318"/>
      <c r="BK20" s="198"/>
      <c r="BL20" s="180"/>
      <c r="BM20" s="180"/>
      <c r="BN20" s="180"/>
      <c r="BO20" s="180"/>
      <c r="BP20" s="241"/>
      <c r="BQ20" s="199">
        <f t="shared" si="31"/>
        <v>0</v>
      </c>
      <c r="BR20" s="198"/>
      <c r="BS20" s="200">
        <f t="shared" si="32"/>
        <v>0</v>
      </c>
      <c r="BT20" s="198"/>
      <c r="BU20" s="200">
        <f t="shared" si="33"/>
        <v>0</v>
      </c>
      <c r="BV20" s="198"/>
      <c r="BW20" s="200">
        <f t="shared" si="34"/>
        <v>0</v>
      </c>
      <c r="BX20" s="198"/>
      <c r="BY20" s="200">
        <f t="shared" si="35"/>
        <v>0</v>
      </c>
      <c r="BZ20" s="117">
        <f t="shared" si="52"/>
        <v>0</v>
      </c>
      <c r="CA20" s="117">
        <f t="shared" si="53"/>
        <v>0</v>
      </c>
      <c r="CB20" s="154">
        <f t="shared" si="54"/>
        <v>0</v>
      </c>
      <c r="CC20" s="134" t="str">
        <f t="shared" si="15"/>
        <v/>
      </c>
      <c r="CD20" s="147" t="str">
        <f t="shared" si="55"/>
        <v/>
      </c>
      <c r="CE20" s="116" t="str">
        <f t="shared" si="16"/>
        <v>s. o.</v>
      </c>
      <c r="CF20" s="35" t="str" cm="1">
        <f t="array" ref="CF20">_xlfn.IFS(L20&lt;Listes_deroulantes!$F$55,"s. o.",AND(L20&lt;datevigueur,M20=autre),Listes_deroulantes!$H$4,AND(L20&lt;datevigueur,M20=bureau),Listes_deroulantes!$H$5,AND(L20&lt;datevigueur,M20=cegep),Listes_deroulantes!$H$6,AND(L20&lt;datevigueur,M20=Centre),Listes_deroulantes!$H$7,AND(L20&lt;datevigueur,M20=CHSLD),Listes_deroulantes!$H$8,AND(L20&lt;datevigueur,M20=ecole),Listes_deroulantes!$H$9,AND(L20&lt;datevigueur,M20=ecolesec),Listes_deroulantes!$H$10,AND(L20&lt;datevigueur,M20=Universite),Listes_deroulantes!$H$11,AND(L20&gt;=datevigueur,L20&lt;=Listes_deroulantes!$F$48),NEW2025Apres,L20&lt;=Listes_deroulantes!$F$49,New2030Apres,L20&gt;Listes_deroulantes!$F$50,"0%")</f>
        <v>s. o.</v>
      </c>
      <c r="CG20" s="35" t="str" cm="1">
        <f t="array" ref="CG20">_xlfn.IFS(CE20="Aucun combustible","Oui",AND(CE20="s. o.",CF20="s. o."),"s. o.",AND(CF20="0%",OR(CE20&lt;&gt;"Aucun combustible",CE20&lt;&gt;"s. o.")),IF(CE20&lt;=0%,"Oui","Non"),AND(CF20&lt;&gt;"0%",OR(CE20&lt;&gt;"Aucun combustible",CE20&lt;&gt;"s. o.")),IF(CE20&lt;=CF20,"Oui","Non"))</f>
        <v>s. o.</v>
      </c>
      <c r="CH20" s="257"/>
      <c r="CI20" s="314" t="str">
        <f t="shared" si="27"/>
        <v>s. o.</v>
      </c>
      <c r="CJ20" s="316" cm="1">
        <f t="array" ref="CJ20">_xlfn.IFS(CE20="s.o","Non disponible",CE20="Aucun combustible","0",CE20&gt;0,BY20)</f>
        <v>0</v>
      </c>
      <c r="CK20" s="315" t="str">
        <f t="shared" si="28"/>
        <v>Non disponible</v>
      </c>
      <c r="CL20" s="320"/>
    </row>
    <row r="21" spans="1:90" x14ac:dyDescent="0.25">
      <c r="A21" s="122"/>
      <c r="B21" s="33"/>
      <c r="C21" s="32"/>
      <c r="D21" s="32"/>
      <c r="E21" s="32"/>
      <c r="F21" s="32"/>
      <c r="G21" s="32"/>
      <c r="H21" s="32"/>
      <c r="I21" s="41"/>
      <c r="J21" s="34"/>
      <c r="K21" s="32"/>
      <c r="L21" s="278"/>
      <c r="M21" s="32"/>
      <c r="N21" s="32"/>
      <c r="O21" s="34"/>
      <c r="P21" s="339"/>
      <c r="Q21" s="338"/>
      <c r="R21" s="250"/>
      <c r="S21" s="270"/>
      <c r="T21" s="251"/>
      <c r="U21" s="113"/>
      <c r="V21" s="114"/>
      <c r="W21" s="273"/>
      <c r="X21" s="114"/>
      <c r="Y21" s="273"/>
      <c r="Z21" s="115" t="str">
        <f t="shared" si="17"/>
        <v>s.o</v>
      </c>
      <c r="AA21" s="35" t="str" cm="1">
        <f t="array" ref="AA21">_xlfn.IFS(T21=Listes_deroulantes!$B$45,"Indisponible",T21=Listes_deroulantes!$B$43,-10%,T21=Listes_deroulantes!$B$42,-40%,T21=Listes_deroulantes!$B$41,-20%,T21=Listes_deroulantes!$B$40,-20%,T21=Listes_deroulantes!$C$35,"s. o.",T21=Listes_deroulantes!$B$44,-10%)</f>
        <v>s. o.</v>
      </c>
      <c r="AB21" s="62" t="str">
        <f t="shared" si="1"/>
        <v>s. o.</v>
      </c>
      <c r="AC21" s="309" t="str">
        <f t="shared" si="18"/>
        <v>s.o</v>
      </c>
      <c r="AD21" s="62" t="str" cm="1">
        <f t="array" ref="AD21">_xlfn.IFS(T21=Listes_deroulantes!$B$45,"Aucun",T21=Listes_deroulantes!$B$44,"Aucun",T21=Listes_deroulantes!$B$43,-10%,T21=Listes_deroulantes!$B$42,"Aucun",T21=Listes_deroulantes!$B$41,"Aucun",T21=Listes_deroulantes!$B$40,"Aucun",T21=Listes_deroulantes!$C$35,"s. o.")</f>
        <v>s. o.</v>
      </c>
      <c r="AE21" s="62" t="str">
        <f t="shared" si="2"/>
        <v>s. o.</v>
      </c>
      <c r="AF21" s="310"/>
      <c r="AG21" s="131" t="str">
        <f t="shared" si="19"/>
        <v/>
      </c>
      <c r="AH21" s="317">
        <f t="shared" si="30"/>
        <v>0</v>
      </c>
      <c r="AI21" s="177"/>
      <c r="AJ21" s="178"/>
      <c r="AK21" s="179"/>
      <c r="AL21" s="179"/>
      <c r="AM21" s="179"/>
      <c r="AN21" s="179"/>
      <c r="AO21" s="192">
        <f t="shared" si="4"/>
        <v>0</v>
      </c>
      <c r="AP21" s="181"/>
      <c r="AQ21" s="182">
        <f t="shared" si="46"/>
        <v>0</v>
      </c>
      <c r="AR21" s="183"/>
      <c r="AS21" s="182">
        <f t="shared" si="47"/>
        <v>0</v>
      </c>
      <c r="AT21" s="183"/>
      <c r="AU21" s="182">
        <f t="shared" si="48"/>
        <v>0</v>
      </c>
      <c r="AV21" s="183"/>
      <c r="AW21" s="192">
        <f t="shared" si="49"/>
        <v>0</v>
      </c>
      <c r="AX21" s="192">
        <f t="shared" si="50"/>
        <v>0</v>
      </c>
      <c r="AY21" s="182">
        <f t="shared" si="51"/>
        <v>0</v>
      </c>
      <c r="AZ21" s="116" t="str">
        <f t="shared" si="5"/>
        <v>s. o.</v>
      </c>
      <c r="BA21" s="294" t="str" cm="1">
        <f t="array" ref="BA21">_xlfn.IFS(L21&lt;Listes_deroulantes!$F$55,"s. o.",AND(L21&lt;datevigueur,M21=autre),Listes_deroulantes!$G$4,AND(L21&lt;datevigueur,M21=bureau),Listes_deroulantes!$G$5,AND(L21&lt;datevigueur,M21=cegep),Listes_deroulantes!$G$6,AND(L21&lt;datevigueur,M21=Centre),Listes_deroulantes!$G$7,AND(L21&lt;datevigueur,M21=CHSLD),Listes_deroulantes!$G$8,AND(L21&lt;datevigueur,M21=ecole),Listes_deroulantes!$G$9,AND(L21&lt;datevigueur,M21=ecolesec),Listes_deroulantes!$G$10,AND(L21&lt;datevigueur,M21=Universite),Listes_deroulantes!$G$11,AND(L21&gt;=datevigueur,L21&lt;=Listes_deroulantes!$F$48),New2025Avant,L21&lt;=Listes_deroulantes!$F$49,New2030Avant,L21&gt;Listes_deroulantes!$F$50,"0%")</f>
        <v>s. o.</v>
      </c>
      <c r="BB21" s="35" t="str" cm="1">
        <f t="array" ref="BB21">_xlfn.IFS(AZ21="Aucun combustible","Oui",AND(AZ21="s. o.",BA21="s. o."),"s. o.",AND(BA21="0%",OR(AZ21&lt;&gt;"Aucun combustible",AZ21&lt;&gt;"s. o.")),IF(AZ21&lt;=0%,"Oui","Non"),AND(BA21&lt;&gt;"0%",OR(AZ21&lt;&gt;"Aucun combustible",AZ21&lt;&gt;"s. o.")),IF(AZ21&lt;BA21,"Oui","Non"))</f>
        <v>s. o.</v>
      </c>
      <c r="BC21" s="35" t="str">
        <f t="shared" si="6"/>
        <v>Non</v>
      </c>
      <c r="BD21" s="132"/>
      <c r="BE21" s="313" t="str">
        <f t="shared" si="7"/>
        <v>s. o.</v>
      </c>
      <c r="BF21" s="313" t="str" cm="1">
        <f t="array" ref="BF21">IFERROR(_xlfn.IFS(AND(AO21&gt;0,OR(AY21=0,ISBLANK(AY21)),OR(AW21=0,ISBLANK(AW21))),"100% Énergie renouvelable",AND(OR(AY21=0,ISBLANK(AY21)),AW21&gt;0,),"Non disponible",AY21&gt;0,AY21,AND(AY21=0,AW21=0,AO21=0),"s. o."),"Erreur")</f>
        <v>s. o.</v>
      </c>
      <c r="BG21" s="312" t="str">
        <f t="shared" si="8"/>
        <v>s. o.</v>
      </c>
      <c r="BH21" s="329"/>
      <c r="BI21" s="324"/>
      <c r="BJ21" s="318"/>
      <c r="BK21" s="198"/>
      <c r="BL21" s="180"/>
      <c r="BM21" s="180"/>
      <c r="BN21" s="180"/>
      <c r="BO21" s="180"/>
      <c r="BP21" s="241"/>
      <c r="BQ21" s="199">
        <f t="shared" si="31"/>
        <v>0</v>
      </c>
      <c r="BR21" s="198"/>
      <c r="BS21" s="200">
        <f t="shared" si="32"/>
        <v>0</v>
      </c>
      <c r="BT21" s="198"/>
      <c r="BU21" s="200">
        <f t="shared" si="33"/>
        <v>0</v>
      </c>
      <c r="BV21" s="198"/>
      <c r="BW21" s="200">
        <f t="shared" si="34"/>
        <v>0</v>
      </c>
      <c r="BX21" s="198"/>
      <c r="BY21" s="200">
        <f t="shared" si="35"/>
        <v>0</v>
      </c>
      <c r="BZ21" s="117">
        <f t="shared" si="52"/>
        <v>0</v>
      </c>
      <c r="CA21" s="117">
        <f t="shared" si="53"/>
        <v>0</v>
      </c>
      <c r="CB21" s="154">
        <f t="shared" si="54"/>
        <v>0</v>
      </c>
      <c r="CC21" s="134" t="str">
        <f t="shared" si="15"/>
        <v/>
      </c>
      <c r="CD21" s="147" t="str">
        <f t="shared" si="55"/>
        <v/>
      </c>
      <c r="CE21" s="116" t="str">
        <f t="shared" si="16"/>
        <v>s. o.</v>
      </c>
      <c r="CF21" s="35" t="str" cm="1">
        <f t="array" ref="CF21">_xlfn.IFS(L21&lt;Listes_deroulantes!$F$55,"s. o.",AND(L21&lt;datevigueur,M21=autre),Listes_deroulantes!$H$4,AND(L21&lt;datevigueur,M21=bureau),Listes_deroulantes!$H$5,AND(L21&lt;datevigueur,M21=cegep),Listes_deroulantes!$H$6,AND(L21&lt;datevigueur,M21=Centre),Listes_deroulantes!$H$7,AND(L21&lt;datevigueur,M21=CHSLD),Listes_deroulantes!$H$8,AND(L21&lt;datevigueur,M21=ecole),Listes_deroulantes!$H$9,AND(L21&lt;datevigueur,M21=ecolesec),Listes_deroulantes!$H$10,AND(L21&lt;datevigueur,M21=Universite),Listes_deroulantes!$H$11,AND(L21&gt;=datevigueur,L21&lt;=Listes_deroulantes!$F$48),NEW2025Apres,L21&lt;=Listes_deroulantes!$F$49,New2030Apres,L21&gt;Listes_deroulantes!$F$50,"0%")</f>
        <v>s. o.</v>
      </c>
      <c r="CG21" s="35" t="str" cm="1">
        <f t="array" ref="CG21">_xlfn.IFS(CE21="Aucun combustible","Oui",AND(CE21="s. o.",CF21="s. o."),"s. o.",AND(CF21="0%",OR(CE21&lt;&gt;"Aucun combustible",CE21&lt;&gt;"s. o.")),IF(CE21&lt;=0%,"Oui","Non"),AND(CF21&lt;&gt;"0%",OR(CE21&lt;&gt;"Aucun combustible",CE21&lt;&gt;"s. o.")),IF(CE21&lt;=CF21,"Oui","Non"))</f>
        <v>s. o.</v>
      </c>
      <c r="CH21" s="257"/>
      <c r="CI21" s="314" t="str">
        <f t="shared" si="27"/>
        <v>s. o.</v>
      </c>
      <c r="CJ21" s="316" cm="1">
        <f t="array" ref="CJ21">_xlfn.IFS(CE21="s.o","Non disponible",CE21="Aucun combustible","0",CE21&gt;0,BY21)</f>
        <v>0</v>
      </c>
      <c r="CK21" s="315" t="str">
        <f t="shared" si="28"/>
        <v>Non disponible</v>
      </c>
      <c r="CL21" s="320"/>
    </row>
    <row r="22" spans="1:90" x14ac:dyDescent="0.25">
      <c r="A22" s="122"/>
      <c r="B22" s="33"/>
      <c r="C22" s="32"/>
      <c r="D22" s="32"/>
      <c r="E22" s="32"/>
      <c r="F22" s="32"/>
      <c r="G22" s="32"/>
      <c r="H22" s="32"/>
      <c r="I22" s="41"/>
      <c r="J22" s="34"/>
      <c r="K22" s="32"/>
      <c r="L22" s="278"/>
      <c r="M22" s="32"/>
      <c r="N22" s="32"/>
      <c r="O22" s="34"/>
      <c r="P22" s="339"/>
      <c r="Q22" s="338"/>
      <c r="R22" s="250"/>
      <c r="S22" s="270"/>
      <c r="T22" s="251"/>
      <c r="U22" s="113"/>
      <c r="V22" s="114"/>
      <c r="W22" s="273"/>
      <c r="X22" s="114"/>
      <c r="Y22" s="273"/>
      <c r="Z22" s="115" t="str">
        <f t="shared" si="17"/>
        <v>s.o</v>
      </c>
      <c r="AA22" s="35" t="str" cm="1">
        <f t="array" ref="AA22">_xlfn.IFS(T22=Listes_deroulantes!$B$45,"Indisponible",T22=Listes_deroulantes!$B$43,-10%,T22=Listes_deroulantes!$B$42,-40%,T22=Listes_deroulantes!$B$41,-20%,T22=Listes_deroulantes!$B$40,-20%,T22=Listes_deroulantes!$C$35,"s. o.",T22=Listes_deroulantes!$B$44,-10%)</f>
        <v>s. o.</v>
      </c>
      <c r="AB22" s="62" t="str">
        <f t="shared" si="1"/>
        <v>s. o.</v>
      </c>
      <c r="AC22" s="309" t="str">
        <f t="shared" si="18"/>
        <v>s.o</v>
      </c>
      <c r="AD22" s="62" t="str" cm="1">
        <f t="array" ref="AD22">_xlfn.IFS(T22=Listes_deroulantes!$B$45,"Aucun",T22=Listes_deroulantes!$B$44,"Aucun",T22=Listes_deroulantes!$B$43,-10%,T22=Listes_deroulantes!$B$42,"Aucun",T22=Listes_deroulantes!$B$41,"Aucun",T22=Listes_deroulantes!$B$40,"Aucun",T22=Listes_deroulantes!$C$35,"s. o.")</f>
        <v>s. o.</v>
      </c>
      <c r="AE22" s="62" t="str">
        <f t="shared" si="2"/>
        <v>s. o.</v>
      </c>
      <c r="AF22" s="310"/>
      <c r="AG22" s="131" t="str">
        <f t="shared" si="19"/>
        <v/>
      </c>
      <c r="AH22" s="317">
        <f t="shared" si="30"/>
        <v>0</v>
      </c>
      <c r="AI22" s="177"/>
      <c r="AJ22" s="178"/>
      <c r="AK22" s="179"/>
      <c r="AL22" s="179"/>
      <c r="AM22" s="179"/>
      <c r="AN22" s="179"/>
      <c r="AO22" s="192">
        <f t="shared" si="4"/>
        <v>0</v>
      </c>
      <c r="AP22" s="181"/>
      <c r="AQ22" s="182">
        <f t="shared" si="46"/>
        <v>0</v>
      </c>
      <c r="AR22" s="183"/>
      <c r="AS22" s="182">
        <f t="shared" si="47"/>
        <v>0</v>
      </c>
      <c r="AT22" s="183"/>
      <c r="AU22" s="182">
        <f t="shared" si="48"/>
        <v>0</v>
      </c>
      <c r="AV22" s="183"/>
      <c r="AW22" s="192">
        <f t="shared" si="49"/>
        <v>0</v>
      </c>
      <c r="AX22" s="192">
        <f t="shared" si="50"/>
        <v>0</v>
      </c>
      <c r="AY22" s="182">
        <f t="shared" si="51"/>
        <v>0</v>
      </c>
      <c r="AZ22" s="116" t="str">
        <f t="shared" si="5"/>
        <v>s. o.</v>
      </c>
      <c r="BA22" s="294" t="str" cm="1">
        <f t="array" ref="BA22">_xlfn.IFS(L22&lt;Listes_deroulantes!$F$55,"s. o.",AND(L22&lt;datevigueur,M22=autre),Listes_deroulantes!$G$4,AND(L22&lt;datevigueur,M22=bureau),Listes_deroulantes!$G$5,AND(L22&lt;datevigueur,M22=cegep),Listes_deroulantes!$G$6,AND(L22&lt;datevigueur,M22=Centre),Listes_deroulantes!$G$7,AND(L22&lt;datevigueur,M22=CHSLD),Listes_deroulantes!$G$8,AND(L22&lt;datevigueur,M22=ecole),Listes_deroulantes!$G$9,AND(L22&lt;datevigueur,M22=ecolesec),Listes_deroulantes!$G$10,AND(L22&lt;datevigueur,M22=Universite),Listes_deroulantes!$G$11,AND(L22&gt;=datevigueur,L22&lt;=Listes_deroulantes!$F$48),New2025Avant,L22&lt;=Listes_deroulantes!$F$49,New2030Avant,L22&gt;Listes_deroulantes!$F$50,"0%")</f>
        <v>s. o.</v>
      </c>
      <c r="BB22" s="35" t="str" cm="1">
        <f t="array" ref="BB22">_xlfn.IFS(AZ22="Aucun combustible","Oui",AND(AZ22="s. o.",BA22="s. o."),"s. o.",AND(BA22="0%",OR(AZ22&lt;&gt;"Aucun combustible",AZ22&lt;&gt;"s. o.")),IF(AZ22&lt;=0%,"Oui","Non"),AND(BA22&lt;&gt;"0%",OR(AZ22&lt;&gt;"Aucun combustible",AZ22&lt;&gt;"s. o.")),IF(AZ22&lt;BA22,"Oui","Non"))</f>
        <v>s. o.</v>
      </c>
      <c r="BC22" s="35" t="str">
        <f t="shared" si="6"/>
        <v>Non</v>
      </c>
      <c r="BD22" s="132"/>
      <c r="BE22" s="313" t="str">
        <f t="shared" si="7"/>
        <v>s. o.</v>
      </c>
      <c r="BF22" s="313" t="str" cm="1">
        <f t="array" ref="BF22">IFERROR(_xlfn.IFS(AND(AO22&gt;0,OR(AY22=0,ISBLANK(AY22)),OR(AW22=0,ISBLANK(AW22))),"100% Énergie renouvelable",AND(OR(AY22=0,ISBLANK(AY22)),AW22&gt;0,),"Non disponible",AY22&gt;0,AY22,AND(AY22=0,AW22=0,AO22=0),"s. o."),"Erreur")</f>
        <v>s. o.</v>
      </c>
      <c r="BG22" s="312" t="str">
        <f t="shared" si="8"/>
        <v>s. o.</v>
      </c>
      <c r="BH22" s="329"/>
      <c r="BI22" s="324"/>
      <c r="BJ22" s="318"/>
      <c r="BK22" s="198"/>
      <c r="BL22" s="180"/>
      <c r="BM22" s="180"/>
      <c r="BN22" s="180"/>
      <c r="BO22" s="180"/>
      <c r="BP22" s="241"/>
      <c r="BQ22" s="199">
        <f t="shared" si="31"/>
        <v>0</v>
      </c>
      <c r="BR22" s="198"/>
      <c r="BS22" s="200">
        <f t="shared" si="32"/>
        <v>0</v>
      </c>
      <c r="BT22" s="198"/>
      <c r="BU22" s="200">
        <f t="shared" si="33"/>
        <v>0</v>
      </c>
      <c r="BV22" s="198"/>
      <c r="BW22" s="200">
        <f t="shared" si="34"/>
        <v>0</v>
      </c>
      <c r="BX22" s="198"/>
      <c r="BY22" s="200">
        <f t="shared" si="35"/>
        <v>0</v>
      </c>
      <c r="BZ22" s="117">
        <f t="shared" si="52"/>
        <v>0</v>
      </c>
      <c r="CA22" s="117">
        <f t="shared" si="53"/>
        <v>0</v>
      </c>
      <c r="CB22" s="154">
        <f t="shared" si="54"/>
        <v>0</v>
      </c>
      <c r="CC22" s="134" t="str">
        <f t="shared" si="15"/>
        <v/>
      </c>
      <c r="CD22" s="147" t="str">
        <f t="shared" si="55"/>
        <v/>
      </c>
      <c r="CE22" s="116" t="str">
        <f t="shared" si="16"/>
        <v>s. o.</v>
      </c>
      <c r="CF22" s="35" t="str" cm="1">
        <f t="array" ref="CF22">_xlfn.IFS(L22&lt;Listes_deroulantes!$F$55,"s. o.",AND(L22&lt;datevigueur,M22=autre),Listes_deroulantes!$H$4,AND(L22&lt;datevigueur,M22=bureau),Listes_deroulantes!$H$5,AND(L22&lt;datevigueur,M22=cegep),Listes_deroulantes!$H$6,AND(L22&lt;datevigueur,M22=Centre),Listes_deroulantes!$H$7,AND(L22&lt;datevigueur,M22=CHSLD),Listes_deroulantes!$H$8,AND(L22&lt;datevigueur,M22=ecole),Listes_deroulantes!$H$9,AND(L22&lt;datevigueur,M22=ecolesec),Listes_deroulantes!$H$10,AND(L22&lt;datevigueur,M22=Universite),Listes_deroulantes!$H$11,AND(L22&gt;=datevigueur,L22&lt;=Listes_deroulantes!$F$48),NEW2025Apres,L22&lt;=Listes_deroulantes!$F$49,New2030Apres,L22&gt;Listes_deroulantes!$F$50,"0%")</f>
        <v>s. o.</v>
      </c>
      <c r="CG22" s="35" t="str" cm="1">
        <f t="array" ref="CG22">_xlfn.IFS(CE22="Aucun combustible","Oui",AND(CE22="s. o.",CF22="s. o."),"s. o.",AND(CF22="0%",OR(CE22&lt;&gt;"Aucun combustible",CE22&lt;&gt;"s. o.")),IF(CE22&lt;=0%,"Oui","Non"),AND(CF22&lt;&gt;"0%",OR(CE22&lt;&gt;"Aucun combustible",CE22&lt;&gt;"s. o.")),IF(CE22&lt;=CF22,"Oui","Non"))</f>
        <v>s. o.</v>
      </c>
      <c r="CH22" s="257"/>
      <c r="CI22" s="314" t="str">
        <f t="shared" si="27"/>
        <v>s. o.</v>
      </c>
      <c r="CJ22" s="316" cm="1">
        <f t="array" ref="CJ22">_xlfn.IFS(CE22="s.o","Non disponible",CE22="Aucun combustible","0",CE22&gt;0,BY22)</f>
        <v>0</v>
      </c>
      <c r="CK22" s="315" t="str">
        <f t="shared" si="28"/>
        <v>Non disponible</v>
      </c>
      <c r="CL22" s="320"/>
    </row>
    <row r="23" spans="1:90" x14ac:dyDescent="0.25">
      <c r="A23" s="122"/>
      <c r="B23" s="33"/>
      <c r="C23" s="32"/>
      <c r="D23" s="32"/>
      <c r="E23" s="32"/>
      <c r="F23" s="32"/>
      <c r="G23" s="32"/>
      <c r="H23" s="32"/>
      <c r="I23" s="41"/>
      <c r="J23" s="34"/>
      <c r="K23" s="32"/>
      <c r="L23" s="278"/>
      <c r="M23" s="32"/>
      <c r="N23" s="32"/>
      <c r="O23" s="34"/>
      <c r="P23" s="339"/>
      <c r="Q23" s="338"/>
      <c r="R23" s="250"/>
      <c r="S23" s="270"/>
      <c r="T23" s="251"/>
      <c r="U23" s="113"/>
      <c r="V23" s="114"/>
      <c r="W23" s="273"/>
      <c r="X23" s="114"/>
      <c r="Y23" s="273"/>
      <c r="Z23" s="115" t="str">
        <f t="shared" si="17"/>
        <v>s.o</v>
      </c>
      <c r="AA23" s="35" t="str" cm="1">
        <f t="array" ref="AA23">_xlfn.IFS(T23=Listes_deroulantes!$B$45,"Indisponible",T23=Listes_deroulantes!$B$43,-10%,T23=Listes_deroulantes!$B$42,-40%,T23=Listes_deroulantes!$B$41,-20%,T23=Listes_deroulantes!$B$40,-20%,T23=Listes_deroulantes!$C$35,"s. o.",T23=Listes_deroulantes!$B$44,-10%)</f>
        <v>s. o.</v>
      </c>
      <c r="AB23" s="62" t="str">
        <f t="shared" si="1"/>
        <v>s. o.</v>
      </c>
      <c r="AC23" s="309" t="str">
        <f t="shared" si="18"/>
        <v>s.o</v>
      </c>
      <c r="AD23" s="62" t="str" cm="1">
        <f t="array" ref="AD23">_xlfn.IFS(T23=Listes_deroulantes!$B$45,"Aucun",T23=Listes_deroulantes!$B$44,"Aucun",T23=Listes_deroulantes!$B$43,-10%,T23=Listes_deroulantes!$B$42,"Aucun",T23=Listes_deroulantes!$B$41,"Aucun",T23=Listes_deroulantes!$B$40,"Aucun",T23=Listes_deroulantes!$C$35,"s. o.")</f>
        <v>s. o.</v>
      </c>
      <c r="AE23" s="62" t="str">
        <f t="shared" si="2"/>
        <v>s. o.</v>
      </c>
      <c r="AF23" s="310"/>
      <c r="AG23" s="131" t="str">
        <f t="shared" si="19"/>
        <v/>
      </c>
      <c r="AH23" s="317">
        <f t="shared" si="30"/>
        <v>0</v>
      </c>
      <c r="AI23" s="177"/>
      <c r="AJ23" s="178"/>
      <c r="AK23" s="179"/>
      <c r="AL23" s="179"/>
      <c r="AM23" s="179"/>
      <c r="AN23" s="179"/>
      <c r="AO23" s="192">
        <f t="shared" si="4"/>
        <v>0</v>
      </c>
      <c r="AP23" s="181"/>
      <c r="AQ23" s="182">
        <f t="shared" si="46"/>
        <v>0</v>
      </c>
      <c r="AR23" s="183"/>
      <c r="AS23" s="182">
        <f t="shared" si="47"/>
        <v>0</v>
      </c>
      <c r="AT23" s="183"/>
      <c r="AU23" s="182">
        <f t="shared" si="48"/>
        <v>0</v>
      </c>
      <c r="AV23" s="183"/>
      <c r="AW23" s="192">
        <f t="shared" si="49"/>
        <v>0</v>
      </c>
      <c r="AX23" s="192">
        <f t="shared" si="50"/>
        <v>0</v>
      </c>
      <c r="AY23" s="182">
        <f t="shared" si="51"/>
        <v>0</v>
      </c>
      <c r="AZ23" s="116" t="str">
        <f t="shared" si="5"/>
        <v>s. o.</v>
      </c>
      <c r="BA23" s="294" t="str" cm="1">
        <f t="array" ref="BA23">_xlfn.IFS(L23&lt;Listes_deroulantes!$F$55,"s. o.",AND(L23&lt;datevigueur,M23=autre),Listes_deroulantes!$G$4,AND(L23&lt;datevigueur,M23=bureau),Listes_deroulantes!$G$5,AND(L23&lt;datevigueur,M23=cegep),Listes_deroulantes!$G$6,AND(L23&lt;datevigueur,M23=Centre),Listes_deroulantes!$G$7,AND(L23&lt;datevigueur,M23=CHSLD),Listes_deroulantes!$G$8,AND(L23&lt;datevigueur,M23=ecole),Listes_deroulantes!$G$9,AND(L23&lt;datevigueur,M23=ecolesec),Listes_deroulantes!$G$10,AND(L23&lt;datevigueur,M23=Universite),Listes_deroulantes!$G$11,AND(L23&gt;=datevigueur,L23&lt;=Listes_deroulantes!$F$48),New2025Avant,L23&lt;=Listes_deroulantes!$F$49,New2030Avant,L23&gt;Listes_deroulantes!$F$50,"0%")</f>
        <v>s. o.</v>
      </c>
      <c r="BB23" s="35" t="str" cm="1">
        <f t="array" ref="BB23">_xlfn.IFS(AZ23="Aucun combustible","Oui",AND(AZ23="s. o.",BA23="s. o."),"s. o.",AND(BA23="0%",OR(AZ23&lt;&gt;"Aucun combustible",AZ23&lt;&gt;"s. o.")),IF(AZ23&lt;=0%,"Oui","Non"),AND(BA23&lt;&gt;"0%",OR(AZ23&lt;&gt;"Aucun combustible",AZ23&lt;&gt;"s. o.")),IF(AZ23&lt;BA23,"Oui","Non"))</f>
        <v>s. o.</v>
      </c>
      <c r="BC23" s="35" t="str">
        <f t="shared" si="6"/>
        <v>Non</v>
      </c>
      <c r="BD23" s="132"/>
      <c r="BE23" s="313" t="str">
        <f t="shared" si="7"/>
        <v>s. o.</v>
      </c>
      <c r="BF23" s="313" t="str" cm="1">
        <f t="array" ref="BF23">IFERROR(_xlfn.IFS(AND(AO23&gt;0,OR(AY23=0,ISBLANK(AY23)),OR(AW23=0,ISBLANK(AW23))),"100% Énergie renouvelable",AND(OR(AY23=0,ISBLANK(AY23)),AW23&gt;0,),"Non disponible",AY23&gt;0,AY23,AND(AY23=0,AW23=0,AO23=0),"s. o."),"Erreur")</f>
        <v>s. o.</v>
      </c>
      <c r="BG23" s="312" t="str">
        <f t="shared" si="8"/>
        <v>s. o.</v>
      </c>
      <c r="BH23" s="329"/>
      <c r="BI23" s="324"/>
      <c r="BJ23" s="318"/>
      <c r="BK23" s="198"/>
      <c r="BL23" s="180"/>
      <c r="BM23" s="180"/>
      <c r="BN23" s="180"/>
      <c r="BO23" s="180"/>
      <c r="BP23" s="241"/>
      <c r="BQ23" s="199">
        <f t="shared" si="31"/>
        <v>0</v>
      </c>
      <c r="BR23" s="198"/>
      <c r="BS23" s="200">
        <f t="shared" si="32"/>
        <v>0</v>
      </c>
      <c r="BT23" s="198"/>
      <c r="BU23" s="200">
        <f t="shared" si="33"/>
        <v>0</v>
      </c>
      <c r="BV23" s="198"/>
      <c r="BW23" s="200">
        <f t="shared" si="34"/>
        <v>0</v>
      </c>
      <c r="BX23" s="198"/>
      <c r="BY23" s="200">
        <f t="shared" si="35"/>
        <v>0</v>
      </c>
      <c r="BZ23" s="117">
        <f t="shared" si="52"/>
        <v>0</v>
      </c>
      <c r="CA23" s="117">
        <f t="shared" si="53"/>
        <v>0</v>
      </c>
      <c r="CB23" s="154">
        <f t="shared" si="54"/>
        <v>0</v>
      </c>
      <c r="CC23" s="134" t="str">
        <f t="shared" si="15"/>
        <v/>
      </c>
      <c r="CD23" s="147" t="str">
        <f t="shared" si="55"/>
        <v/>
      </c>
      <c r="CE23" s="116" t="str">
        <f t="shared" si="16"/>
        <v>s. o.</v>
      </c>
      <c r="CF23" s="35" t="str" cm="1">
        <f t="array" ref="CF23">_xlfn.IFS(L23&lt;Listes_deroulantes!$F$55,"s. o.",AND(L23&lt;datevigueur,M23=autre),Listes_deroulantes!$H$4,AND(L23&lt;datevigueur,M23=bureau),Listes_deroulantes!$H$5,AND(L23&lt;datevigueur,M23=cegep),Listes_deroulantes!$H$6,AND(L23&lt;datevigueur,M23=Centre),Listes_deroulantes!$H$7,AND(L23&lt;datevigueur,M23=CHSLD),Listes_deroulantes!$H$8,AND(L23&lt;datevigueur,M23=ecole),Listes_deroulantes!$H$9,AND(L23&lt;datevigueur,M23=ecolesec),Listes_deroulantes!$H$10,AND(L23&lt;datevigueur,M23=Universite),Listes_deroulantes!$H$11,AND(L23&gt;=datevigueur,L23&lt;=Listes_deroulantes!$F$48),NEW2025Apres,L23&lt;=Listes_deroulantes!$F$49,New2030Apres,L23&gt;Listes_deroulantes!$F$50,"0%")</f>
        <v>s. o.</v>
      </c>
      <c r="CG23" s="35" t="str" cm="1">
        <f t="array" ref="CG23">_xlfn.IFS(CE23="Aucun combustible","Oui",AND(CE23="s. o.",CF23="s. o."),"s. o.",AND(CF23="0%",OR(CE23&lt;&gt;"Aucun combustible",CE23&lt;&gt;"s. o.")),IF(CE23&lt;=0%,"Oui","Non"),AND(CF23&lt;&gt;"0%",OR(CE23&lt;&gt;"Aucun combustible",CE23&lt;&gt;"s. o.")),IF(CE23&lt;=CF23,"Oui","Non"))</f>
        <v>s. o.</v>
      </c>
      <c r="CH23" s="257"/>
      <c r="CI23" s="314" t="str">
        <f t="shared" si="27"/>
        <v>s. o.</v>
      </c>
      <c r="CJ23" s="316" cm="1">
        <f t="array" ref="CJ23">_xlfn.IFS(CE23="s.o","Non disponible",CE23="Aucun combustible","0",CE23&gt;0,BY23)</f>
        <v>0</v>
      </c>
      <c r="CK23" s="315" t="str">
        <f t="shared" si="28"/>
        <v>Non disponible</v>
      </c>
      <c r="CL23" s="320"/>
    </row>
    <row r="24" spans="1:90" x14ac:dyDescent="0.25">
      <c r="A24" s="122"/>
      <c r="B24" s="33"/>
      <c r="C24" s="32"/>
      <c r="D24" s="32"/>
      <c r="E24" s="32"/>
      <c r="F24" s="32"/>
      <c r="G24" s="32"/>
      <c r="H24" s="32"/>
      <c r="I24" s="41"/>
      <c r="J24" s="34"/>
      <c r="K24" s="32"/>
      <c r="L24" s="278"/>
      <c r="M24" s="32"/>
      <c r="N24" s="32"/>
      <c r="O24" s="34"/>
      <c r="P24" s="339"/>
      <c r="Q24" s="338"/>
      <c r="R24" s="250"/>
      <c r="S24" s="270"/>
      <c r="T24" s="251"/>
      <c r="U24" s="113"/>
      <c r="V24" s="114"/>
      <c r="W24" s="273"/>
      <c r="X24" s="114"/>
      <c r="Y24" s="273"/>
      <c r="Z24" s="115" t="str">
        <f t="shared" si="17"/>
        <v>s.o</v>
      </c>
      <c r="AA24" s="35" t="str" cm="1">
        <f t="array" ref="AA24">_xlfn.IFS(T24=Listes_deroulantes!$B$45,"Indisponible",T24=Listes_deroulantes!$B$43,-10%,T24=Listes_deroulantes!$B$42,-40%,T24=Listes_deroulantes!$B$41,-20%,T24=Listes_deroulantes!$B$40,-20%,T24=Listes_deroulantes!$C$35,"s. o.",T24=Listes_deroulantes!$B$44,-10%)</f>
        <v>s. o.</v>
      </c>
      <c r="AB24" s="62" t="str">
        <f t="shared" si="1"/>
        <v>s. o.</v>
      </c>
      <c r="AC24" s="309" t="str">
        <f t="shared" si="18"/>
        <v>s.o</v>
      </c>
      <c r="AD24" s="62" t="str" cm="1">
        <f t="array" ref="AD24">_xlfn.IFS(T24=Listes_deroulantes!$B$45,"Aucun",T24=Listes_deroulantes!$B$44,"Aucun",T24=Listes_deroulantes!$B$43,-10%,T24=Listes_deroulantes!$B$42,"Aucun",T24=Listes_deroulantes!$B$41,"Aucun",T24=Listes_deroulantes!$B$40,"Aucun",T24=Listes_deroulantes!$C$35,"s. o.")</f>
        <v>s. o.</v>
      </c>
      <c r="AE24" s="62" t="str">
        <f t="shared" si="2"/>
        <v>s. o.</v>
      </c>
      <c r="AF24" s="310"/>
      <c r="AG24" s="131" t="str">
        <f t="shared" si="19"/>
        <v/>
      </c>
      <c r="AH24" s="317">
        <f t="shared" si="30"/>
        <v>0</v>
      </c>
      <c r="AI24" s="177"/>
      <c r="AJ24" s="178"/>
      <c r="AK24" s="179"/>
      <c r="AL24" s="179"/>
      <c r="AM24" s="179"/>
      <c r="AN24" s="179"/>
      <c r="AO24" s="192">
        <f t="shared" si="4"/>
        <v>0</v>
      </c>
      <c r="AP24" s="181"/>
      <c r="AQ24" s="182">
        <f t="shared" si="46"/>
        <v>0</v>
      </c>
      <c r="AR24" s="183"/>
      <c r="AS24" s="182">
        <f t="shared" si="47"/>
        <v>0</v>
      </c>
      <c r="AT24" s="183"/>
      <c r="AU24" s="182">
        <f t="shared" si="48"/>
        <v>0</v>
      </c>
      <c r="AV24" s="183"/>
      <c r="AW24" s="192">
        <f t="shared" si="49"/>
        <v>0</v>
      </c>
      <c r="AX24" s="192">
        <f t="shared" si="50"/>
        <v>0</v>
      </c>
      <c r="AY24" s="182">
        <f t="shared" si="51"/>
        <v>0</v>
      </c>
      <c r="AZ24" s="116" t="str">
        <f t="shared" si="5"/>
        <v>s. o.</v>
      </c>
      <c r="BA24" s="294" t="str" cm="1">
        <f t="array" ref="BA24">_xlfn.IFS(L24&lt;Listes_deroulantes!$F$55,"s. o.",AND(L24&lt;datevigueur,M24=autre),Listes_deroulantes!$G$4,AND(L24&lt;datevigueur,M24=bureau),Listes_deroulantes!$G$5,AND(L24&lt;datevigueur,M24=cegep),Listes_deroulantes!$G$6,AND(L24&lt;datevigueur,M24=Centre),Listes_deroulantes!$G$7,AND(L24&lt;datevigueur,M24=CHSLD),Listes_deroulantes!$G$8,AND(L24&lt;datevigueur,M24=ecole),Listes_deroulantes!$G$9,AND(L24&lt;datevigueur,M24=ecolesec),Listes_deroulantes!$G$10,AND(L24&lt;datevigueur,M24=Universite),Listes_deroulantes!$G$11,AND(L24&gt;=datevigueur,L24&lt;=Listes_deroulantes!$F$48),New2025Avant,L24&lt;=Listes_deroulantes!$F$49,New2030Avant,L24&gt;Listes_deroulantes!$F$50,"0%")</f>
        <v>s. o.</v>
      </c>
      <c r="BB24" s="35" t="str" cm="1">
        <f t="array" ref="BB24">_xlfn.IFS(AZ24="Aucun combustible","Oui",AND(AZ24="s. o.",BA24="s. o."),"s. o.",AND(BA24="0%",OR(AZ24&lt;&gt;"Aucun combustible",AZ24&lt;&gt;"s. o.")),IF(AZ24&lt;=0%,"Oui","Non"),AND(BA24&lt;&gt;"0%",OR(AZ24&lt;&gt;"Aucun combustible",AZ24&lt;&gt;"s. o.")),IF(AZ24&lt;BA24,"Oui","Non"))</f>
        <v>s. o.</v>
      </c>
      <c r="BC24" s="35" t="str">
        <f t="shared" si="6"/>
        <v>Non</v>
      </c>
      <c r="BD24" s="132"/>
      <c r="BE24" s="313" t="str">
        <f t="shared" si="7"/>
        <v>s. o.</v>
      </c>
      <c r="BF24" s="313" t="str" cm="1">
        <f t="array" ref="BF24">IFERROR(_xlfn.IFS(AND(AO24&gt;0,OR(AY24=0,ISBLANK(AY24)),OR(AW24=0,ISBLANK(AW24))),"100% Énergie renouvelable",AND(OR(AY24=0,ISBLANK(AY24)),AW24&gt;0,),"Non disponible",AY24&gt;0,AY24,AND(AY24=0,AW24=0,AO24=0),"s. o."),"Erreur")</f>
        <v>s. o.</v>
      </c>
      <c r="BG24" s="312" t="str">
        <f t="shared" si="8"/>
        <v>s. o.</v>
      </c>
      <c r="BH24" s="329"/>
      <c r="BI24" s="324"/>
      <c r="BJ24" s="318"/>
      <c r="BK24" s="198"/>
      <c r="BL24" s="180"/>
      <c r="BM24" s="180"/>
      <c r="BN24" s="180"/>
      <c r="BO24" s="180"/>
      <c r="BP24" s="241"/>
      <c r="BQ24" s="199">
        <f t="shared" si="31"/>
        <v>0</v>
      </c>
      <c r="BR24" s="198"/>
      <c r="BS24" s="200">
        <f t="shared" si="32"/>
        <v>0</v>
      </c>
      <c r="BT24" s="198"/>
      <c r="BU24" s="200">
        <f t="shared" si="33"/>
        <v>0</v>
      </c>
      <c r="BV24" s="198"/>
      <c r="BW24" s="200">
        <f t="shared" si="34"/>
        <v>0</v>
      </c>
      <c r="BX24" s="198"/>
      <c r="BY24" s="200">
        <f t="shared" si="35"/>
        <v>0</v>
      </c>
      <c r="BZ24" s="117">
        <f t="shared" si="52"/>
        <v>0</v>
      </c>
      <c r="CA24" s="117">
        <f t="shared" si="53"/>
        <v>0</v>
      </c>
      <c r="CB24" s="154">
        <f t="shared" si="54"/>
        <v>0</v>
      </c>
      <c r="CC24" s="134" t="str">
        <f t="shared" si="15"/>
        <v/>
      </c>
      <c r="CD24" s="147" t="str">
        <f t="shared" si="55"/>
        <v/>
      </c>
      <c r="CE24" s="116" t="str">
        <f t="shared" si="16"/>
        <v>s. o.</v>
      </c>
      <c r="CF24" s="35" t="str" cm="1">
        <f t="array" ref="CF24">_xlfn.IFS(L24&lt;Listes_deroulantes!$F$55,"s. o.",AND(L24&lt;datevigueur,M24=autre),Listes_deroulantes!$H$4,AND(L24&lt;datevigueur,M24=bureau),Listes_deroulantes!$H$5,AND(L24&lt;datevigueur,M24=cegep),Listes_deroulantes!$H$6,AND(L24&lt;datevigueur,M24=Centre),Listes_deroulantes!$H$7,AND(L24&lt;datevigueur,M24=CHSLD),Listes_deroulantes!$H$8,AND(L24&lt;datevigueur,M24=ecole),Listes_deroulantes!$H$9,AND(L24&lt;datevigueur,M24=ecolesec),Listes_deroulantes!$H$10,AND(L24&lt;datevigueur,M24=Universite),Listes_deroulantes!$H$11,AND(L24&gt;=datevigueur,L24&lt;=Listes_deroulantes!$F$48),NEW2025Apres,L24&lt;=Listes_deroulantes!$F$49,New2030Apres,L24&gt;Listes_deroulantes!$F$50,"0%")</f>
        <v>s. o.</v>
      </c>
      <c r="CG24" s="35" t="str" cm="1">
        <f t="array" ref="CG24">_xlfn.IFS(CE24="Aucun combustible","Oui",AND(CE24="s. o.",CF24="s. o."),"s. o.",AND(CF24="0%",OR(CE24&lt;&gt;"Aucun combustible",CE24&lt;&gt;"s. o.")),IF(CE24&lt;=0%,"Oui","Non"),AND(CF24&lt;&gt;"0%",OR(CE24&lt;&gt;"Aucun combustible",CE24&lt;&gt;"s. o.")),IF(CE24&lt;=CF24,"Oui","Non"))</f>
        <v>s. o.</v>
      </c>
      <c r="CH24" s="257"/>
      <c r="CI24" s="314" t="str">
        <f t="shared" si="27"/>
        <v>s. o.</v>
      </c>
      <c r="CJ24" s="316" cm="1">
        <f t="array" ref="CJ24">_xlfn.IFS(CE24="s.o","Non disponible",CE24="Aucun combustible","0",CE24&gt;0,BY24)</f>
        <v>0</v>
      </c>
      <c r="CK24" s="315" t="str">
        <f t="shared" si="28"/>
        <v>Non disponible</v>
      </c>
      <c r="CL24" s="320"/>
    </row>
    <row r="25" spans="1:90" x14ac:dyDescent="0.25">
      <c r="A25" s="122"/>
      <c r="B25" s="33"/>
      <c r="C25" s="32"/>
      <c r="D25" s="32"/>
      <c r="E25" s="32"/>
      <c r="F25" s="32"/>
      <c r="G25" s="32"/>
      <c r="H25" s="32"/>
      <c r="I25" s="41"/>
      <c r="J25" s="34"/>
      <c r="K25" s="32"/>
      <c r="L25" s="278"/>
      <c r="M25" s="32"/>
      <c r="N25" s="32"/>
      <c r="O25" s="34"/>
      <c r="P25" s="339"/>
      <c r="Q25" s="338"/>
      <c r="R25" s="250"/>
      <c r="S25" s="270"/>
      <c r="T25" s="251"/>
      <c r="U25" s="113"/>
      <c r="V25" s="114"/>
      <c r="W25" s="273"/>
      <c r="X25" s="114"/>
      <c r="Y25" s="273"/>
      <c r="Z25" s="115" t="str">
        <f t="shared" si="17"/>
        <v>s.o</v>
      </c>
      <c r="AA25" s="35" t="str" cm="1">
        <f t="array" ref="AA25">_xlfn.IFS(T25=Listes_deroulantes!$B$45,"Indisponible",T25=Listes_deroulantes!$B$43,-10%,T25=Listes_deroulantes!$B$42,-40%,T25=Listes_deroulantes!$B$41,-20%,T25=Listes_deroulantes!$B$40,-20%,T25=Listes_deroulantes!$C$35,"s. o.",T25=Listes_deroulantes!$B$44,-10%)</f>
        <v>s. o.</v>
      </c>
      <c r="AB25" s="62" t="str">
        <f t="shared" si="1"/>
        <v>s. o.</v>
      </c>
      <c r="AC25" s="309" t="str">
        <f t="shared" si="18"/>
        <v>s.o</v>
      </c>
      <c r="AD25" s="62" t="str" cm="1">
        <f t="array" ref="AD25">_xlfn.IFS(T25=Listes_deroulantes!$B$45,"Aucun",T25=Listes_deroulantes!$B$44,"Aucun",T25=Listes_deroulantes!$B$43,-10%,T25=Listes_deroulantes!$B$42,"Aucun",T25=Listes_deroulantes!$B$41,"Aucun",T25=Listes_deroulantes!$B$40,"Aucun",T25=Listes_deroulantes!$C$35,"s. o.")</f>
        <v>s. o.</v>
      </c>
      <c r="AE25" s="62" t="str">
        <f t="shared" si="2"/>
        <v>s. o.</v>
      </c>
      <c r="AF25" s="310"/>
      <c r="AG25" s="131" t="str">
        <f t="shared" si="19"/>
        <v/>
      </c>
      <c r="AH25" s="317">
        <f t="shared" si="30"/>
        <v>0</v>
      </c>
      <c r="AI25" s="177"/>
      <c r="AJ25" s="178"/>
      <c r="AK25" s="179"/>
      <c r="AL25" s="179"/>
      <c r="AM25" s="179"/>
      <c r="AN25" s="179"/>
      <c r="AO25" s="192">
        <f t="shared" si="4"/>
        <v>0</v>
      </c>
      <c r="AP25" s="181"/>
      <c r="AQ25" s="182">
        <f t="shared" si="46"/>
        <v>0</v>
      </c>
      <c r="AR25" s="183"/>
      <c r="AS25" s="182">
        <f t="shared" si="47"/>
        <v>0</v>
      </c>
      <c r="AT25" s="183"/>
      <c r="AU25" s="182">
        <f t="shared" si="48"/>
        <v>0</v>
      </c>
      <c r="AV25" s="183"/>
      <c r="AW25" s="192">
        <f t="shared" si="49"/>
        <v>0</v>
      </c>
      <c r="AX25" s="192">
        <f t="shared" si="50"/>
        <v>0</v>
      </c>
      <c r="AY25" s="182">
        <f t="shared" si="51"/>
        <v>0</v>
      </c>
      <c r="AZ25" s="116" t="str">
        <f t="shared" si="5"/>
        <v>s. o.</v>
      </c>
      <c r="BA25" s="294" t="str" cm="1">
        <f t="array" ref="BA25">_xlfn.IFS(L25&lt;Listes_deroulantes!$F$55,"s. o.",AND(L25&lt;datevigueur,M25=autre),Listes_deroulantes!$G$4,AND(L25&lt;datevigueur,M25=bureau),Listes_deroulantes!$G$5,AND(L25&lt;datevigueur,M25=cegep),Listes_deroulantes!$G$6,AND(L25&lt;datevigueur,M25=Centre),Listes_deroulantes!$G$7,AND(L25&lt;datevigueur,M25=CHSLD),Listes_deroulantes!$G$8,AND(L25&lt;datevigueur,M25=ecole),Listes_deroulantes!$G$9,AND(L25&lt;datevigueur,M25=ecolesec),Listes_deroulantes!$G$10,AND(L25&lt;datevigueur,M25=Universite),Listes_deroulantes!$G$11,AND(L25&gt;=datevigueur,L25&lt;=Listes_deroulantes!$F$48),New2025Avant,L25&lt;=Listes_deroulantes!$F$49,New2030Avant,L25&gt;Listes_deroulantes!$F$50,"0%")</f>
        <v>s. o.</v>
      </c>
      <c r="BB25" s="35" t="str" cm="1">
        <f t="array" ref="BB25">_xlfn.IFS(AZ25="Aucun combustible","Oui",AND(AZ25="s. o.",BA25="s. o."),"s. o.",AND(BA25="0%",OR(AZ25&lt;&gt;"Aucun combustible",AZ25&lt;&gt;"s. o.")),IF(AZ25&lt;=0%,"Oui","Non"),AND(BA25&lt;&gt;"0%",OR(AZ25&lt;&gt;"Aucun combustible",AZ25&lt;&gt;"s. o.")),IF(AZ25&lt;BA25,"Oui","Non"))</f>
        <v>s. o.</v>
      </c>
      <c r="BC25" s="35" t="str">
        <f t="shared" si="6"/>
        <v>Non</v>
      </c>
      <c r="BD25" s="132"/>
      <c r="BE25" s="313" t="str">
        <f t="shared" si="7"/>
        <v>s. o.</v>
      </c>
      <c r="BF25" s="313" t="str" cm="1">
        <f t="array" ref="BF25">IFERROR(_xlfn.IFS(AND(AO25&gt;0,OR(AY25=0,ISBLANK(AY25)),OR(AW25=0,ISBLANK(AW25))),"100% Énergie renouvelable",AND(OR(AY25=0,ISBLANK(AY25)),AW25&gt;0,),"Non disponible",AY25&gt;0,AY25,AND(AY25=0,AW25=0,AO25=0),"s. o."),"Erreur")</f>
        <v>s. o.</v>
      </c>
      <c r="BG25" s="312" t="str">
        <f t="shared" si="8"/>
        <v>s. o.</v>
      </c>
      <c r="BH25" s="329"/>
      <c r="BI25" s="324"/>
      <c r="BJ25" s="318"/>
      <c r="BK25" s="198"/>
      <c r="BL25" s="180"/>
      <c r="BM25" s="180"/>
      <c r="BN25" s="180"/>
      <c r="BO25" s="180"/>
      <c r="BP25" s="241"/>
      <c r="BQ25" s="199">
        <f t="shared" si="31"/>
        <v>0</v>
      </c>
      <c r="BR25" s="198"/>
      <c r="BS25" s="200">
        <f t="shared" si="32"/>
        <v>0</v>
      </c>
      <c r="BT25" s="198"/>
      <c r="BU25" s="200">
        <f t="shared" si="33"/>
        <v>0</v>
      </c>
      <c r="BV25" s="198"/>
      <c r="BW25" s="200">
        <f t="shared" si="34"/>
        <v>0</v>
      </c>
      <c r="BX25" s="198"/>
      <c r="BY25" s="200">
        <f t="shared" si="35"/>
        <v>0</v>
      </c>
      <c r="BZ25" s="117">
        <f t="shared" si="52"/>
        <v>0</v>
      </c>
      <c r="CA25" s="117">
        <f t="shared" si="53"/>
        <v>0</v>
      </c>
      <c r="CB25" s="154">
        <f t="shared" si="54"/>
        <v>0</v>
      </c>
      <c r="CC25" s="134" t="str">
        <f t="shared" si="15"/>
        <v/>
      </c>
      <c r="CD25" s="147" t="str">
        <f t="shared" si="55"/>
        <v/>
      </c>
      <c r="CE25" s="116" t="str">
        <f t="shared" si="16"/>
        <v>s. o.</v>
      </c>
      <c r="CF25" s="35" t="str" cm="1">
        <f t="array" ref="CF25">_xlfn.IFS(L25&lt;Listes_deroulantes!$F$55,"s. o.",AND(L25&lt;datevigueur,M25=autre),Listes_deroulantes!$H$4,AND(L25&lt;datevigueur,M25=bureau),Listes_deroulantes!$H$5,AND(L25&lt;datevigueur,M25=cegep),Listes_deroulantes!$H$6,AND(L25&lt;datevigueur,M25=Centre),Listes_deroulantes!$H$7,AND(L25&lt;datevigueur,M25=CHSLD),Listes_deroulantes!$H$8,AND(L25&lt;datevigueur,M25=ecole),Listes_deroulantes!$H$9,AND(L25&lt;datevigueur,M25=ecolesec),Listes_deroulantes!$H$10,AND(L25&lt;datevigueur,M25=Universite),Listes_deroulantes!$H$11,AND(L25&gt;=datevigueur,L25&lt;=Listes_deroulantes!$F$48),NEW2025Apres,L25&lt;=Listes_deroulantes!$F$49,New2030Apres,L25&gt;Listes_deroulantes!$F$50,"0%")</f>
        <v>s. o.</v>
      </c>
      <c r="CG25" s="35" t="str" cm="1">
        <f t="array" ref="CG25">_xlfn.IFS(CE25="Aucun combustible","Oui",AND(CE25="s. o.",CF25="s. o."),"s. o.",AND(CF25="0%",OR(CE25&lt;&gt;"Aucun combustible",CE25&lt;&gt;"s. o.")),IF(CE25&lt;=0%,"Oui","Non"),AND(CF25&lt;&gt;"0%",OR(CE25&lt;&gt;"Aucun combustible",CE25&lt;&gt;"s. o.")),IF(CE25&lt;=CF25,"Oui","Non"))</f>
        <v>s. o.</v>
      </c>
      <c r="CH25" s="257"/>
      <c r="CI25" s="314" t="str">
        <f t="shared" si="27"/>
        <v>s. o.</v>
      </c>
      <c r="CJ25" s="316" cm="1">
        <f t="array" ref="CJ25">_xlfn.IFS(CE25="s.o","Non disponible",CE25="Aucun combustible","0",CE25&gt;0,BY25)</f>
        <v>0</v>
      </c>
      <c r="CK25" s="315" t="str">
        <f t="shared" si="28"/>
        <v>Non disponible</v>
      </c>
      <c r="CL25" s="320"/>
    </row>
    <row r="26" spans="1:90" x14ac:dyDescent="0.25">
      <c r="A26" s="122"/>
      <c r="B26" s="33"/>
      <c r="C26" s="32"/>
      <c r="D26" s="32"/>
      <c r="E26" s="32"/>
      <c r="F26" s="32"/>
      <c r="G26" s="32"/>
      <c r="H26" s="32"/>
      <c r="I26" s="41"/>
      <c r="J26" s="34"/>
      <c r="K26" s="32"/>
      <c r="L26" s="278"/>
      <c r="M26" s="32"/>
      <c r="N26" s="32"/>
      <c r="O26" s="34"/>
      <c r="P26" s="339"/>
      <c r="Q26" s="338"/>
      <c r="R26" s="250"/>
      <c r="S26" s="270"/>
      <c r="T26" s="251"/>
      <c r="U26" s="113"/>
      <c r="V26" s="114"/>
      <c r="W26" s="273"/>
      <c r="X26" s="114"/>
      <c r="Y26" s="273"/>
      <c r="Z26" s="115" t="str">
        <f t="shared" si="17"/>
        <v>s.o</v>
      </c>
      <c r="AA26" s="35" t="str" cm="1">
        <f t="array" ref="AA26">_xlfn.IFS(T26=Listes_deroulantes!$B$45,"Indisponible",T26=Listes_deroulantes!$B$43,-10%,T26=Listes_deroulantes!$B$42,-40%,T26=Listes_deroulantes!$B$41,-20%,T26=Listes_deroulantes!$B$40,-20%,T26=Listes_deroulantes!$C$35,"s. o.",T26=Listes_deroulantes!$B$44,-10%)</f>
        <v>s. o.</v>
      </c>
      <c r="AB26" s="62" t="str">
        <f t="shared" si="1"/>
        <v>s. o.</v>
      </c>
      <c r="AC26" s="309" t="str">
        <f t="shared" si="18"/>
        <v>s.o</v>
      </c>
      <c r="AD26" s="62" t="str" cm="1">
        <f t="array" ref="AD26">_xlfn.IFS(T26=Listes_deroulantes!$B$45,"Aucun",T26=Listes_deroulantes!$B$44,"Aucun",T26=Listes_deroulantes!$B$43,-10%,T26=Listes_deroulantes!$B$42,"Aucun",T26=Listes_deroulantes!$B$41,"Aucun",T26=Listes_deroulantes!$B$40,"Aucun",T26=Listes_deroulantes!$C$35,"s. o.")</f>
        <v>s. o.</v>
      </c>
      <c r="AE26" s="62" t="str">
        <f t="shared" si="2"/>
        <v>s. o.</v>
      </c>
      <c r="AF26" s="310"/>
      <c r="AG26" s="131" t="str">
        <f t="shared" si="19"/>
        <v/>
      </c>
      <c r="AH26" s="317">
        <f t="shared" si="30"/>
        <v>0</v>
      </c>
      <c r="AI26" s="177"/>
      <c r="AJ26" s="178"/>
      <c r="AK26" s="179"/>
      <c r="AL26" s="179"/>
      <c r="AM26" s="179"/>
      <c r="AN26" s="179"/>
      <c r="AO26" s="192">
        <f t="shared" si="4"/>
        <v>0</v>
      </c>
      <c r="AP26" s="181"/>
      <c r="AQ26" s="182">
        <f t="shared" si="46"/>
        <v>0</v>
      </c>
      <c r="AR26" s="183"/>
      <c r="AS26" s="182">
        <f t="shared" si="47"/>
        <v>0</v>
      </c>
      <c r="AT26" s="183"/>
      <c r="AU26" s="182">
        <f t="shared" si="48"/>
        <v>0</v>
      </c>
      <c r="AV26" s="183"/>
      <c r="AW26" s="192">
        <f t="shared" si="49"/>
        <v>0</v>
      </c>
      <c r="AX26" s="192">
        <f t="shared" si="50"/>
        <v>0</v>
      </c>
      <c r="AY26" s="182">
        <f t="shared" si="51"/>
        <v>0</v>
      </c>
      <c r="AZ26" s="116" t="str">
        <f t="shared" si="5"/>
        <v>s. o.</v>
      </c>
      <c r="BA26" s="294" t="str" cm="1">
        <f t="array" ref="BA26">_xlfn.IFS(L26&lt;Listes_deroulantes!$F$55,"s. o.",AND(L26&lt;datevigueur,M26=autre),Listes_deroulantes!$G$4,AND(L26&lt;datevigueur,M26=bureau),Listes_deroulantes!$G$5,AND(L26&lt;datevigueur,M26=cegep),Listes_deroulantes!$G$6,AND(L26&lt;datevigueur,M26=Centre),Listes_deroulantes!$G$7,AND(L26&lt;datevigueur,M26=CHSLD),Listes_deroulantes!$G$8,AND(L26&lt;datevigueur,M26=ecole),Listes_deroulantes!$G$9,AND(L26&lt;datevigueur,M26=ecolesec),Listes_deroulantes!$G$10,AND(L26&lt;datevigueur,M26=Universite),Listes_deroulantes!$G$11,AND(L26&gt;=datevigueur,L26&lt;=Listes_deroulantes!$F$48),New2025Avant,L26&lt;=Listes_deroulantes!$F$49,New2030Avant,L26&gt;Listes_deroulantes!$F$50,"0%")</f>
        <v>s. o.</v>
      </c>
      <c r="BB26" s="35" t="str" cm="1">
        <f t="array" ref="BB26">_xlfn.IFS(AZ26="Aucun combustible","Oui",AND(AZ26="s. o.",BA26="s. o."),"s. o.",AND(BA26="0%",OR(AZ26&lt;&gt;"Aucun combustible",AZ26&lt;&gt;"s. o.")),IF(AZ26&lt;=0%,"Oui","Non"),AND(BA26&lt;&gt;"0%",OR(AZ26&lt;&gt;"Aucun combustible",AZ26&lt;&gt;"s. o.")),IF(AZ26&lt;BA26,"Oui","Non"))</f>
        <v>s. o.</v>
      </c>
      <c r="BC26" s="35" t="str">
        <f t="shared" si="6"/>
        <v>Non</v>
      </c>
      <c r="BD26" s="132"/>
      <c r="BE26" s="313" t="str">
        <f t="shared" si="7"/>
        <v>s. o.</v>
      </c>
      <c r="BF26" s="313" t="str" cm="1">
        <f t="array" ref="BF26">IFERROR(_xlfn.IFS(AND(AO26&gt;0,OR(AY26=0,ISBLANK(AY26)),OR(AW26=0,ISBLANK(AW26))),"100% Énergie renouvelable",AND(OR(AY26=0,ISBLANK(AY26)),AW26&gt;0,),"Non disponible",AY26&gt;0,AY26,AND(AY26=0,AW26=0,AO26=0),"s. o."),"Erreur")</f>
        <v>s. o.</v>
      </c>
      <c r="BG26" s="312" t="str">
        <f t="shared" si="8"/>
        <v>s. o.</v>
      </c>
      <c r="BH26" s="329"/>
      <c r="BI26" s="324"/>
      <c r="BJ26" s="318"/>
      <c r="BK26" s="198"/>
      <c r="BL26" s="180"/>
      <c r="BM26" s="180"/>
      <c r="BN26" s="180"/>
      <c r="BO26" s="180"/>
      <c r="BP26" s="241"/>
      <c r="BQ26" s="199">
        <f t="shared" si="31"/>
        <v>0</v>
      </c>
      <c r="BR26" s="198"/>
      <c r="BS26" s="200">
        <f t="shared" si="32"/>
        <v>0</v>
      </c>
      <c r="BT26" s="198"/>
      <c r="BU26" s="200">
        <f t="shared" si="33"/>
        <v>0</v>
      </c>
      <c r="BV26" s="198"/>
      <c r="BW26" s="200">
        <f t="shared" si="34"/>
        <v>0</v>
      </c>
      <c r="BX26" s="198"/>
      <c r="BY26" s="200">
        <f t="shared" si="35"/>
        <v>0</v>
      </c>
      <c r="BZ26" s="117">
        <f t="shared" si="52"/>
        <v>0</v>
      </c>
      <c r="CA26" s="117">
        <f t="shared" si="53"/>
        <v>0</v>
      </c>
      <c r="CB26" s="154">
        <f t="shared" si="54"/>
        <v>0</v>
      </c>
      <c r="CC26" s="134" t="str">
        <f t="shared" si="15"/>
        <v/>
      </c>
      <c r="CD26" s="147" t="str">
        <f t="shared" si="55"/>
        <v/>
      </c>
      <c r="CE26" s="116" t="str">
        <f t="shared" si="16"/>
        <v>s. o.</v>
      </c>
      <c r="CF26" s="35" t="str" cm="1">
        <f t="array" ref="CF26">_xlfn.IFS(L26&lt;Listes_deroulantes!$F$55,"s. o.",AND(L26&lt;datevigueur,M26=autre),Listes_deroulantes!$H$4,AND(L26&lt;datevigueur,M26=bureau),Listes_deroulantes!$H$5,AND(L26&lt;datevigueur,M26=cegep),Listes_deroulantes!$H$6,AND(L26&lt;datevigueur,M26=Centre),Listes_deroulantes!$H$7,AND(L26&lt;datevigueur,M26=CHSLD),Listes_deroulantes!$H$8,AND(L26&lt;datevigueur,M26=ecole),Listes_deroulantes!$H$9,AND(L26&lt;datevigueur,M26=ecolesec),Listes_deroulantes!$H$10,AND(L26&lt;datevigueur,M26=Universite),Listes_deroulantes!$H$11,AND(L26&gt;=datevigueur,L26&lt;=Listes_deroulantes!$F$48),NEW2025Apres,L26&lt;=Listes_deroulantes!$F$49,New2030Apres,L26&gt;Listes_deroulantes!$F$50,"0%")</f>
        <v>s. o.</v>
      </c>
      <c r="CG26" s="35" t="str" cm="1">
        <f t="array" ref="CG26">_xlfn.IFS(CE26="Aucun combustible","Oui",AND(CE26="s. o.",CF26="s. o."),"s. o.",AND(CF26="0%",OR(CE26&lt;&gt;"Aucun combustible",CE26&lt;&gt;"s. o.")),IF(CE26&lt;=0%,"Oui","Non"),AND(CF26&lt;&gt;"0%",OR(CE26&lt;&gt;"Aucun combustible",CE26&lt;&gt;"s. o.")),IF(CE26&lt;=CF26,"Oui","Non"))</f>
        <v>s. o.</v>
      </c>
      <c r="CH26" s="257"/>
      <c r="CI26" s="314" t="str">
        <f t="shared" si="27"/>
        <v>s. o.</v>
      </c>
      <c r="CJ26" s="316" cm="1">
        <f t="array" ref="CJ26">_xlfn.IFS(CE26="s.o","Non disponible",CE26="Aucun combustible","0",CE26&gt;0,BY26)</f>
        <v>0</v>
      </c>
      <c r="CK26" s="315" t="str">
        <f t="shared" si="28"/>
        <v>Non disponible</v>
      </c>
      <c r="CL26" s="320"/>
    </row>
    <row r="27" spans="1:90" x14ac:dyDescent="0.25">
      <c r="A27" s="122"/>
      <c r="B27" s="33"/>
      <c r="C27" s="32"/>
      <c r="D27" s="32"/>
      <c r="E27" s="32"/>
      <c r="F27" s="32"/>
      <c r="G27" s="32"/>
      <c r="H27" s="32"/>
      <c r="I27" s="41"/>
      <c r="J27" s="34"/>
      <c r="K27" s="32"/>
      <c r="L27" s="278"/>
      <c r="M27" s="32"/>
      <c r="N27" s="32"/>
      <c r="O27" s="34"/>
      <c r="P27" s="339"/>
      <c r="Q27" s="338"/>
      <c r="R27" s="250"/>
      <c r="S27" s="270"/>
      <c r="T27" s="251"/>
      <c r="U27" s="113"/>
      <c r="V27" s="114"/>
      <c r="W27" s="273"/>
      <c r="X27" s="114"/>
      <c r="Y27" s="273"/>
      <c r="Z27" s="115" t="str">
        <f t="shared" si="17"/>
        <v>s.o</v>
      </c>
      <c r="AA27" s="35" t="str" cm="1">
        <f t="array" ref="AA27">_xlfn.IFS(T27=Listes_deroulantes!$B$45,"Indisponible",T27=Listes_deroulantes!$B$43,-10%,T27=Listes_deroulantes!$B$42,-40%,T27=Listes_deroulantes!$B$41,-20%,T27=Listes_deroulantes!$B$40,-20%,T27=Listes_deroulantes!$C$35,"s. o.",T27=Listes_deroulantes!$B$44,-10%)</f>
        <v>s. o.</v>
      </c>
      <c r="AB27" s="62" t="str">
        <f t="shared" si="1"/>
        <v>s. o.</v>
      </c>
      <c r="AC27" s="309" t="str">
        <f t="shared" si="18"/>
        <v>s.o</v>
      </c>
      <c r="AD27" s="62" t="str" cm="1">
        <f t="array" ref="AD27">_xlfn.IFS(T27=Listes_deroulantes!$B$45,"Aucun",T27=Listes_deroulantes!$B$44,"Aucun",T27=Listes_deroulantes!$B$43,-10%,T27=Listes_deroulantes!$B$42,"Aucun",T27=Listes_deroulantes!$B$41,"Aucun",T27=Listes_deroulantes!$B$40,"Aucun",T27=Listes_deroulantes!$C$35,"s. o.")</f>
        <v>s. o.</v>
      </c>
      <c r="AE27" s="62" t="str">
        <f t="shared" si="2"/>
        <v>s. o.</v>
      </c>
      <c r="AF27" s="310"/>
      <c r="AG27" s="131" t="str">
        <f t="shared" si="19"/>
        <v/>
      </c>
      <c r="AH27" s="317">
        <f t="shared" si="30"/>
        <v>0</v>
      </c>
      <c r="AI27" s="177"/>
      <c r="AJ27" s="178"/>
      <c r="AK27" s="179"/>
      <c r="AL27" s="179"/>
      <c r="AM27" s="179"/>
      <c r="AN27" s="179"/>
      <c r="AO27" s="192">
        <f t="shared" si="4"/>
        <v>0</v>
      </c>
      <c r="AP27" s="181"/>
      <c r="AQ27" s="182">
        <f t="shared" si="46"/>
        <v>0</v>
      </c>
      <c r="AR27" s="183"/>
      <c r="AS27" s="182">
        <f t="shared" si="47"/>
        <v>0</v>
      </c>
      <c r="AT27" s="183"/>
      <c r="AU27" s="182">
        <f t="shared" si="48"/>
        <v>0</v>
      </c>
      <c r="AV27" s="183"/>
      <c r="AW27" s="192">
        <f t="shared" si="49"/>
        <v>0</v>
      </c>
      <c r="AX27" s="192">
        <f t="shared" si="50"/>
        <v>0</v>
      </c>
      <c r="AY27" s="182">
        <f t="shared" si="51"/>
        <v>0</v>
      </c>
      <c r="AZ27" s="116" t="str">
        <f t="shared" si="5"/>
        <v>s. o.</v>
      </c>
      <c r="BA27" s="294" t="str" cm="1">
        <f t="array" ref="BA27">_xlfn.IFS(L27&lt;Listes_deroulantes!$F$55,"s. o.",AND(L27&lt;datevigueur,M27=autre),Listes_deroulantes!$G$4,AND(L27&lt;datevigueur,M27=bureau),Listes_deroulantes!$G$5,AND(L27&lt;datevigueur,M27=cegep),Listes_deroulantes!$G$6,AND(L27&lt;datevigueur,M27=Centre),Listes_deroulantes!$G$7,AND(L27&lt;datevigueur,M27=CHSLD),Listes_deroulantes!$G$8,AND(L27&lt;datevigueur,M27=ecole),Listes_deroulantes!$G$9,AND(L27&lt;datevigueur,M27=ecolesec),Listes_deroulantes!$G$10,AND(L27&lt;datevigueur,M27=Universite),Listes_deroulantes!$G$11,AND(L27&gt;=datevigueur,L27&lt;=Listes_deroulantes!$F$48),New2025Avant,L27&lt;=Listes_deroulantes!$F$49,New2030Avant,L27&gt;Listes_deroulantes!$F$50,"0%")</f>
        <v>s. o.</v>
      </c>
      <c r="BB27" s="35" t="str" cm="1">
        <f t="array" ref="BB27">_xlfn.IFS(AZ27="Aucun combustible","Oui",AND(AZ27="s. o.",BA27="s. o."),"s. o.",AND(BA27="0%",OR(AZ27&lt;&gt;"Aucun combustible",AZ27&lt;&gt;"s. o.")),IF(AZ27&lt;=0%,"Oui","Non"),AND(BA27&lt;&gt;"0%",OR(AZ27&lt;&gt;"Aucun combustible",AZ27&lt;&gt;"s. o.")),IF(AZ27&lt;BA27,"Oui","Non"))</f>
        <v>s. o.</v>
      </c>
      <c r="BC27" s="35" t="str">
        <f t="shared" si="6"/>
        <v>Non</v>
      </c>
      <c r="BD27" s="132"/>
      <c r="BE27" s="313" t="str">
        <f t="shared" si="7"/>
        <v>s. o.</v>
      </c>
      <c r="BF27" s="313" t="str" cm="1">
        <f t="array" ref="BF27">IFERROR(_xlfn.IFS(AND(AO27&gt;0,OR(AY27=0,ISBLANK(AY27)),OR(AW27=0,ISBLANK(AW27))),"100% Énergie renouvelable",AND(OR(AY27=0,ISBLANK(AY27)),AW27&gt;0,),"Non disponible",AY27&gt;0,AY27,AND(AY27=0,AW27=0,AO27=0),"s. o."),"Erreur")</f>
        <v>s. o.</v>
      </c>
      <c r="BG27" s="312" t="str">
        <f t="shared" si="8"/>
        <v>s. o.</v>
      </c>
      <c r="BH27" s="329"/>
      <c r="BI27" s="324"/>
      <c r="BJ27" s="318"/>
      <c r="BK27" s="198"/>
      <c r="BL27" s="180"/>
      <c r="BM27" s="180"/>
      <c r="BN27" s="180"/>
      <c r="BO27" s="180"/>
      <c r="BP27" s="241"/>
      <c r="BQ27" s="199">
        <f t="shared" si="31"/>
        <v>0</v>
      </c>
      <c r="BR27" s="198"/>
      <c r="BS27" s="200">
        <f t="shared" si="32"/>
        <v>0</v>
      </c>
      <c r="BT27" s="198"/>
      <c r="BU27" s="200">
        <f t="shared" si="33"/>
        <v>0</v>
      </c>
      <c r="BV27" s="198"/>
      <c r="BW27" s="200">
        <f t="shared" si="34"/>
        <v>0</v>
      </c>
      <c r="BX27" s="198"/>
      <c r="BY27" s="200">
        <f t="shared" si="35"/>
        <v>0</v>
      </c>
      <c r="BZ27" s="117">
        <f t="shared" si="52"/>
        <v>0</v>
      </c>
      <c r="CA27" s="117">
        <f t="shared" si="53"/>
        <v>0</v>
      </c>
      <c r="CB27" s="154">
        <f t="shared" si="54"/>
        <v>0</v>
      </c>
      <c r="CC27" s="134" t="str">
        <f t="shared" si="15"/>
        <v/>
      </c>
      <c r="CD27" s="147" t="str">
        <f t="shared" si="55"/>
        <v/>
      </c>
      <c r="CE27" s="116" t="str">
        <f t="shared" si="16"/>
        <v>s. o.</v>
      </c>
      <c r="CF27" s="35" t="str" cm="1">
        <f t="array" ref="CF27">_xlfn.IFS(L27&lt;Listes_deroulantes!$F$55,"s. o.",AND(L27&lt;datevigueur,M27=autre),Listes_deroulantes!$H$4,AND(L27&lt;datevigueur,M27=bureau),Listes_deroulantes!$H$5,AND(L27&lt;datevigueur,M27=cegep),Listes_deroulantes!$H$6,AND(L27&lt;datevigueur,M27=Centre),Listes_deroulantes!$H$7,AND(L27&lt;datevigueur,M27=CHSLD),Listes_deroulantes!$H$8,AND(L27&lt;datevigueur,M27=ecole),Listes_deroulantes!$H$9,AND(L27&lt;datevigueur,M27=ecolesec),Listes_deroulantes!$H$10,AND(L27&lt;datevigueur,M27=Universite),Listes_deroulantes!$H$11,AND(L27&gt;=datevigueur,L27&lt;=Listes_deroulantes!$F$48),NEW2025Apres,L27&lt;=Listes_deroulantes!$F$49,New2030Apres,L27&gt;Listes_deroulantes!$F$50,"0%")</f>
        <v>s. o.</v>
      </c>
      <c r="CG27" s="35" t="str" cm="1">
        <f t="array" ref="CG27">_xlfn.IFS(CE27="Aucun combustible","Oui",AND(CE27="s. o.",CF27="s. o."),"s. o.",AND(CF27="0%",OR(CE27&lt;&gt;"Aucun combustible",CE27&lt;&gt;"s. o.")),IF(CE27&lt;=0%,"Oui","Non"),AND(CF27&lt;&gt;"0%",OR(CE27&lt;&gt;"Aucun combustible",CE27&lt;&gt;"s. o.")),IF(CE27&lt;=CF27,"Oui","Non"))</f>
        <v>s. o.</v>
      </c>
      <c r="CH27" s="257"/>
      <c r="CI27" s="314" t="str">
        <f t="shared" si="27"/>
        <v>s. o.</v>
      </c>
      <c r="CJ27" s="316" cm="1">
        <f t="array" ref="CJ27">_xlfn.IFS(CE27="s.o","Non disponible",CE27="Aucun combustible","0",CE27&gt;0,BY27)</f>
        <v>0</v>
      </c>
      <c r="CK27" s="315" t="str">
        <f t="shared" si="28"/>
        <v>Non disponible</v>
      </c>
      <c r="CL27" s="320"/>
    </row>
    <row r="28" spans="1:90" x14ac:dyDescent="0.25">
      <c r="A28" s="122"/>
      <c r="B28" s="33"/>
      <c r="C28" s="32"/>
      <c r="D28" s="32"/>
      <c r="E28" s="32"/>
      <c r="F28" s="32"/>
      <c r="G28" s="32"/>
      <c r="H28" s="32"/>
      <c r="I28" s="41"/>
      <c r="J28" s="34"/>
      <c r="K28" s="32"/>
      <c r="L28" s="278"/>
      <c r="M28" s="32"/>
      <c r="N28" s="32"/>
      <c r="O28" s="34"/>
      <c r="P28" s="339"/>
      <c r="Q28" s="338"/>
      <c r="R28" s="250"/>
      <c r="S28" s="270"/>
      <c r="T28" s="251"/>
      <c r="U28" s="113"/>
      <c r="V28" s="114"/>
      <c r="W28" s="273"/>
      <c r="X28" s="114"/>
      <c r="Y28" s="273"/>
      <c r="Z28" s="115" t="str">
        <f t="shared" si="17"/>
        <v>s.o</v>
      </c>
      <c r="AA28" s="35" t="str" cm="1">
        <f t="array" ref="AA28">_xlfn.IFS(T28=Listes_deroulantes!$B$45,"Indisponible",T28=Listes_deroulantes!$B$43,-10%,T28=Listes_deroulantes!$B$42,-40%,T28=Listes_deroulantes!$B$41,-20%,T28=Listes_deroulantes!$B$40,-20%,T28=Listes_deroulantes!$C$35,"s. o.",T28=Listes_deroulantes!$B$44,-10%)</f>
        <v>s. o.</v>
      </c>
      <c r="AB28" s="62" t="str">
        <f t="shared" si="1"/>
        <v>s. o.</v>
      </c>
      <c r="AC28" s="309" t="str">
        <f t="shared" si="18"/>
        <v>s.o</v>
      </c>
      <c r="AD28" s="62" t="str" cm="1">
        <f t="array" ref="AD28">_xlfn.IFS(T28=Listes_deroulantes!$B$45,"Aucun",T28=Listes_deroulantes!$B$44,"Aucun",T28=Listes_deroulantes!$B$43,-10%,T28=Listes_deroulantes!$B$42,"Aucun",T28=Listes_deroulantes!$B$41,"Aucun",T28=Listes_deroulantes!$B$40,"Aucun",T28=Listes_deroulantes!$C$35,"s. o.")</f>
        <v>s. o.</v>
      </c>
      <c r="AE28" s="62" t="str">
        <f t="shared" si="2"/>
        <v>s. o.</v>
      </c>
      <c r="AF28" s="310"/>
      <c r="AG28" s="131" t="str">
        <f t="shared" si="19"/>
        <v/>
      </c>
      <c r="AH28" s="317">
        <f t="shared" si="30"/>
        <v>0</v>
      </c>
      <c r="AI28" s="177"/>
      <c r="AJ28" s="178"/>
      <c r="AK28" s="179"/>
      <c r="AL28" s="179"/>
      <c r="AM28" s="179"/>
      <c r="AN28" s="179"/>
      <c r="AO28" s="192">
        <f t="shared" si="4"/>
        <v>0</v>
      </c>
      <c r="AP28" s="181"/>
      <c r="AQ28" s="182">
        <f t="shared" si="46"/>
        <v>0</v>
      </c>
      <c r="AR28" s="183"/>
      <c r="AS28" s="182">
        <f t="shared" si="47"/>
        <v>0</v>
      </c>
      <c r="AT28" s="183"/>
      <c r="AU28" s="182">
        <f t="shared" si="48"/>
        <v>0</v>
      </c>
      <c r="AV28" s="183"/>
      <c r="AW28" s="192">
        <f t="shared" si="49"/>
        <v>0</v>
      </c>
      <c r="AX28" s="192">
        <f t="shared" si="50"/>
        <v>0</v>
      </c>
      <c r="AY28" s="182">
        <f t="shared" si="51"/>
        <v>0</v>
      </c>
      <c r="AZ28" s="116" t="str">
        <f t="shared" si="5"/>
        <v>s. o.</v>
      </c>
      <c r="BA28" s="294" t="str" cm="1">
        <f t="array" ref="BA28">_xlfn.IFS(L28&lt;Listes_deroulantes!$F$55,"s. o.",AND(L28&lt;datevigueur,M28=autre),Listes_deroulantes!$G$4,AND(L28&lt;datevigueur,M28=bureau),Listes_deroulantes!$G$5,AND(L28&lt;datevigueur,M28=cegep),Listes_deroulantes!$G$6,AND(L28&lt;datevigueur,M28=Centre),Listes_deroulantes!$G$7,AND(L28&lt;datevigueur,M28=CHSLD),Listes_deroulantes!$G$8,AND(L28&lt;datevigueur,M28=ecole),Listes_deroulantes!$G$9,AND(L28&lt;datevigueur,M28=ecolesec),Listes_deroulantes!$G$10,AND(L28&lt;datevigueur,M28=Universite),Listes_deroulantes!$G$11,AND(L28&gt;=datevigueur,L28&lt;=Listes_deroulantes!$F$48),New2025Avant,L28&lt;=Listes_deroulantes!$F$49,New2030Avant,L28&gt;Listes_deroulantes!$F$50,"0%")</f>
        <v>s. o.</v>
      </c>
      <c r="BB28" s="35" t="str" cm="1">
        <f t="array" ref="BB28">_xlfn.IFS(AZ28="Aucun combustible","Oui",AND(AZ28="s. o.",BA28="s. o."),"s. o.",AND(BA28="0%",OR(AZ28&lt;&gt;"Aucun combustible",AZ28&lt;&gt;"s. o.")),IF(AZ28&lt;=0%,"Oui","Non"),AND(BA28&lt;&gt;"0%",OR(AZ28&lt;&gt;"Aucun combustible",AZ28&lt;&gt;"s. o.")),IF(AZ28&lt;BA28,"Oui","Non"))</f>
        <v>s. o.</v>
      </c>
      <c r="BC28" s="35" t="str">
        <f t="shared" si="6"/>
        <v>Non</v>
      </c>
      <c r="BD28" s="132"/>
      <c r="BE28" s="313" t="str">
        <f t="shared" si="7"/>
        <v>s. o.</v>
      </c>
      <c r="BF28" s="313" t="str" cm="1">
        <f t="array" ref="BF28">IFERROR(_xlfn.IFS(AND(AO28&gt;0,OR(AY28=0,ISBLANK(AY28)),OR(AW28=0,ISBLANK(AW28))),"100% Énergie renouvelable",AND(OR(AY28=0,ISBLANK(AY28)),AW28&gt;0,),"Non disponible",AY28&gt;0,AY28,AND(AY28=0,AW28=0,AO28=0),"s. o."),"Erreur")</f>
        <v>s. o.</v>
      </c>
      <c r="BG28" s="312" t="str">
        <f t="shared" si="8"/>
        <v>s. o.</v>
      </c>
      <c r="BH28" s="329"/>
      <c r="BI28" s="324"/>
      <c r="BJ28" s="318"/>
      <c r="BK28" s="198"/>
      <c r="BL28" s="180"/>
      <c r="BM28" s="180"/>
      <c r="BN28" s="180"/>
      <c r="BO28" s="180"/>
      <c r="BP28" s="241"/>
      <c r="BQ28" s="199">
        <f t="shared" si="31"/>
        <v>0</v>
      </c>
      <c r="BR28" s="198"/>
      <c r="BS28" s="200">
        <f t="shared" si="32"/>
        <v>0</v>
      </c>
      <c r="BT28" s="198"/>
      <c r="BU28" s="200">
        <f t="shared" si="33"/>
        <v>0</v>
      </c>
      <c r="BV28" s="198"/>
      <c r="BW28" s="200">
        <f t="shared" si="34"/>
        <v>0</v>
      </c>
      <c r="BX28" s="198"/>
      <c r="BY28" s="200">
        <f t="shared" si="35"/>
        <v>0</v>
      </c>
      <c r="BZ28" s="117">
        <f t="shared" si="52"/>
        <v>0</v>
      </c>
      <c r="CA28" s="117">
        <f t="shared" si="53"/>
        <v>0</v>
      </c>
      <c r="CB28" s="154">
        <f t="shared" si="54"/>
        <v>0</v>
      </c>
      <c r="CC28" s="134" t="str">
        <f t="shared" si="15"/>
        <v/>
      </c>
      <c r="CD28" s="147" t="str">
        <f t="shared" si="55"/>
        <v/>
      </c>
      <c r="CE28" s="116" t="str">
        <f t="shared" si="16"/>
        <v>s. o.</v>
      </c>
      <c r="CF28" s="35" t="str" cm="1">
        <f t="array" ref="CF28">_xlfn.IFS(L28&lt;Listes_deroulantes!$F$55,"s. o.",AND(L28&lt;datevigueur,M28=autre),Listes_deroulantes!$H$4,AND(L28&lt;datevigueur,M28=bureau),Listes_deroulantes!$H$5,AND(L28&lt;datevigueur,M28=cegep),Listes_deroulantes!$H$6,AND(L28&lt;datevigueur,M28=Centre),Listes_deroulantes!$H$7,AND(L28&lt;datevigueur,M28=CHSLD),Listes_deroulantes!$H$8,AND(L28&lt;datevigueur,M28=ecole),Listes_deroulantes!$H$9,AND(L28&lt;datevigueur,M28=ecolesec),Listes_deroulantes!$H$10,AND(L28&lt;datevigueur,M28=Universite),Listes_deroulantes!$H$11,AND(L28&gt;=datevigueur,L28&lt;=Listes_deroulantes!$F$48),NEW2025Apres,L28&lt;=Listes_deroulantes!$F$49,New2030Apres,L28&gt;Listes_deroulantes!$F$50,"0%")</f>
        <v>s. o.</v>
      </c>
      <c r="CG28" s="35" t="str" cm="1">
        <f t="array" ref="CG28">_xlfn.IFS(CE28="Aucun combustible","Oui",AND(CE28="s. o.",CF28="s. o."),"s. o.",AND(CF28="0%",OR(CE28&lt;&gt;"Aucun combustible",CE28&lt;&gt;"s. o.")),IF(CE28&lt;=0%,"Oui","Non"),AND(CF28&lt;&gt;"0%",OR(CE28&lt;&gt;"Aucun combustible",CE28&lt;&gt;"s. o.")),IF(CE28&lt;=CF28,"Oui","Non"))</f>
        <v>s. o.</v>
      </c>
      <c r="CH28" s="257"/>
      <c r="CI28" s="314" t="str">
        <f t="shared" si="27"/>
        <v>s. o.</v>
      </c>
      <c r="CJ28" s="316" cm="1">
        <f t="array" ref="CJ28">_xlfn.IFS(CE28="s.o","Non disponible",CE28="Aucun combustible","0",CE28&gt;0,BY28)</f>
        <v>0</v>
      </c>
      <c r="CK28" s="315" t="str">
        <f t="shared" si="28"/>
        <v>Non disponible</v>
      </c>
      <c r="CL28" s="320"/>
    </row>
    <row r="29" spans="1:90" x14ac:dyDescent="0.25">
      <c r="A29" s="122"/>
      <c r="B29" s="33"/>
      <c r="C29" s="32"/>
      <c r="D29" s="32"/>
      <c r="E29" s="32"/>
      <c r="F29" s="32"/>
      <c r="G29" s="32"/>
      <c r="H29" s="32"/>
      <c r="I29" s="41"/>
      <c r="J29" s="34"/>
      <c r="K29" s="32"/>
      <c r="L29" s="278"/>
      <c r="M29" s="32"/>
      <c r="N29" s="32"/>
      <c r="O29" s="34"/>
      <c r="P29" s="339"/>
      <c r="Q29" s="338"/>
      <c r="R29" s="250"/>
      <c r="S29" s="270"/>
      <c r="T29" s="251"/>
      <c r="U29" s="113"/>
      <c r="V29" s="114"/>
      <c r="W29" s="273"/>
      <c r="X29" s="114"/>
      <c r="Y29" s="273"/>
      <c r="Z29" s="115" t="str">
        <f t="shared" si="17"/>
        <v>s.o</v>
      </c>
      <c r="AA29" s="35" t="str" cm="1">
        <f t="array" ref="AA29">_xlfn.IFS(T29=Listes_deroulantes!$B$45,"Indisponible",T29=Listes_deroulantes!$B$43,-10%,T29=Listes_deroulantes!$B$42,-40%,T29=Listes_deroulantes!$B$41,-20%,T29=Listes_deroulantes!$B$40,-20%,T29=Listes_deroulantes!$C$35,"s. o.",T29=Listes_deroulantes!$B$44,-10%)</f>
        <v>s. o.</v>
      </c>
      <c r="AB29" s="62" t="str">
        <f t="shared" si="1"/>
        <v>s. o.</v>
      </c>
      <c r="AC29" s="309" t="str">
        <f t="shared" si="18"/>
        <v>s.o</v>
      </c>
      <c r="AD29" s="62" t="str" cm="1">
        <f t="array" ref="AD29">_xlfn.IFS(T29=Listes_deroulantes!$B$45,"Aucun",T29=Listes_deroulantes!$B$44,"Aucun",T29=Listes_deroulantes!$B$43,-10%,T29=Listes_deroulantes!$B$42,"Aucun",T29=Listes_deroulantes!$B$41,"Aucun",T29=Listes_deroulantes!$B$40,"Aucun",T29=Listes_deroulantes!$C$35,"s. o.")</f>
        <v>s. o.</v>
      </c>
      <c r="AE29" s="62" t="str">
        <f t="shared" si="2"/>
        <v>s. o.</v>
      </c>
      <c r="AF29" s="310"/>
      <c r="AG29" s="131" t="str">
        <f t="shared" si="19"/>
        <v/>
      </c>
      <c r="AH29" s="317">
        <f t="shared" si="30"/>
        <v>0</v>
      </c>
      <c r="AI29" s="177"/>
      <c r="AJ29" s="178"/>
      <c r="AK29" s="179"/>
      <c r="AL29" s="179"/>
      <c r="AM29" s="179"/>
      <c r="AN29" s="179"/>
      <c r="AO29" s="192">
        <f t="shared" si="4"/>
        <v>0</v>
      </c>
      <c r="AP29" s="181"/>
      <c r="AQ29" s="182">
        <f t="shared" si="46"/>
        <v>0</v>
      </c>
      <c r="AR29" s="183"/>
      <c r="AS29" s="182">
        <f t="shared" si="47"/>
        <v>0</v>
      </c>
      <c r="AT29" s="183"/>
      <c r="AU29" s="182">
        <f t="shared" si="48"/>
        <v>0</v>
      </c>
      <c r="AV29" s="183"/>
      <c r="AW29" s="192">
        <f t="shared" si="49"/>
        <v>0</v>
      </c>
      <c r="AX29" s="192">
        <f t="shared" si="50"/>
        <v>0</v>
      </c>
      <c r="AY29" s="182">
        <f t="shared" si="51"/>
        <v>0</v>
      </c>
      <c r="AZ29" s="116" t="str">
        <f t="shared" si="5"/>
        <v>s. o.</v>
      </c>
      <c r="BA29" s="294" t="str" cm="1">
        <f t="array" ref="BA29">_xlfn.IFS(L29&lt;Listes_deroulantes!$F$55,"s. o.",AND(L29&lt;datevigueur,M29=autre),Listes_deroulantes!$G$4,AND(L29&lt;datevigueur,M29=bureau),Listes_deroulantes!$G$5,AND(L29&lt;datevigueur,M29=cegep),Listes_deroulantes!$G$6,AND(L29&lt;datevigueur,M29=Centre),Listes_deroulantes!$G$7,AND(L29&lt;datevigueur,M29=CHSLD),Listes_deroulantes!$G$8,AND(L29&lt;datevigueur,M29=ecole),Listes_deroulantes!$G$9,AND(L29&lt;datevigueur,M29=ecolesec),Listes_deroulantes!$G$10,AND(L29&lt;datevigueur,M29=Universite),Listes_deroulantes!$G$11,AND(L29&gt;=datevigueur,L29&lt;=Listes_deroulantes!$F$48),New2025Avant,L29&lt;=Listes_deroulantes!$F$49,New2030Avant,L29&gt;Listes_deroulantes!$F$50,"0%")</f>
        <v>s. o.</v>
      </c>
      <c r="BB29" s="35" t="str" cm="1">
        <f t="array" ref="BB29">_xlfn.IFS(AZ29="Aucun combustible","Oui",AND(AZ29="s. o.",BA29="s. o."),"s. o.",AND(BA29="0%",OR(AZ29&lt;&gt;"Aucun combustible",AZ29&lt;&gt;"s. o.")),IF(AZ29&lt;=0%,"Oui","Non"),AND(BA29&lt;&gt;"0%",OR(AZ29&lt;&gt;"Aucun combustible",AZ29&lt;&gt;"s. o.")),IF(AZ29&lt;BA29,"Oui","Non"))</f>
        <v>s. o.</v>
      </c>
      <c r="BC29" s="35" t="str">
        <f t="shared" si="6"/>
        <v>Non</v>
      </c>
      <c r="BD29" s="132"/>
      <c r="BE29" s="313" t="str">
        <f t="shared" si="7"/>
        <v>s. o.</v>
      </c>
      <c r="BF29" s="313" t="str" cm="1">
        <f t="array" ref="BF29">IFERROR(_xlfn.IFS(AND(AO29&gt;0,OR(AY29=0,ISBLANK(AY29)),OR(AW29=0,ISBLANK(AW29))),"100% Énergie renouvelable",AND(OR(AY29=0,ISBLANK(AY29)),AW29&gt;0,),"Non disponible",AY29&gt;0,AY29,AND(AY29=0,AW29=0,AO29=0),"s. o."),"Erreur")</f>
        <v>s. o.</v>
      </c>
      <c r="BG29" s="312" t="str">
        <f t="shared" si="8"/>
        <v>s. o.</v>
      </c>
      <c r="BH29" s="329"/>
      <c r="BI29" s="324"/>
      <c r="BJ29" s="318"/>
      <c r="BK29" s="198"/>
      <c r="BL29" s="180"/>
      <c r="BM29" s="180"/>
      <c r="BN29" s="180"/>
      <c r="BO29" s="180"/>
      <c r="BP29" s="241"/>
      <c r="BQ29" s="199">
        <f t="shared" si="31"/>
        <v>0</v>
      </c>
      <c r="BR29" s="198"/>
      <c r="BS29" s="200">
        <f t="shared" si="32"/>
        <v>0</v>
      </c>
      <c r="BT29" s="198"/>
      <c r="BU29" s="200">
        <f t="shared" si="33"/>
        <v>0</v>
      </c>
      <c r="BV29" s="198"/>
      <c r="BW29" s="200">
        <f t="shared" si="34"/>
        <v>0</v>
      </c>
      <c r="BX29" s="198"/>
      <c r="BY29" s="200">
        <f t="shared" si="35"/>
        <v>0</v>
      </c>
      <c r="BZ29" s="117">
        <f t="shared" si="52"/>
        <v>0</v>
      </c>
      <c r="CA29" s="117">
        <f t="shared" si="53"/>
        <v>0</v>
      </c>
      <c r="CB29" s="154">
        <f t="shared" si="54"/>
        <v>0</v>
      </c>
      <c r="CC29" s="134" t="str">
        <f t="shared" si="15"/>
        <v/>
      </c>
      <c r="CD29" s="147" t="str">
        <f t="shared" si="55"/>
        <v/>
      </c>
      <c r="CE29" s="116" t="str">
        <f t="shared" si="16"/>
        <v>s. o.</v>
      </c>
      <c r="CF29" s="35" t="str" cm="1">
        <f t="array" ref="CF29">_xlfn.IFS(L29&lt;Listes_deroulantes!$F$55,"s. o.",AND(L29&lt;datevigueur,M29=autre),Listes_deroulantes!$H$4,AND(L29&lt;datevigueur,M29=bureau),Listes_deroulantes!$H$5,AND(L29&lt;datevigueur,M29=cegep),Listes_deroulantes!$H$6,AND(L29&lt;datevigueur,M29=Centre),Listes_deroulantes!$H$7,AND(L29&lt;datevigueur,M29=CHSLD),Listes_deroulantes!$H$8,AND(L29&lt;datevigueur,M29=ecole),Listes_deroulantes!$H$9,AND(L29&lt;datevigueur,M29=ecolesec),Listes_deroulantes!$H$10,AND(L29&lt;datevigueur,M29=Universite),Listes_deroulantes!$H$11,AND(L29&gt;=datevigueur,L29&lt;=Listes_deroulantes!$F$48),NEW2025Apres,L29&lt;=Listes_deroulantes!$F$49,New2030Apres,L29&gt;Listes_deroulantes!$F$50,"0%")</f>
        <v>s. o.</v>
      </c>
      <c r="CG29" s="35" t="str" cm="1">
        <f t="array" ref="CG29">_xlfn.IFS(CE29="Aucun combustible","Oui",AND(CE29="s. o.",CF29="s. o."),"s. o.",AND(CF29="0%",OR(CE29&lt;&gt;"Aucun combustible",CE29&lt;&gt;"s. o.")),IF(CE29&lt;=0%,"Oui","Non"),AND(CF29&lt;&gt;"0%",OR(CE29&lt;&gt;"Aucun combustible",CE29&lt;&gt;"s. o.")),IF(CE29&lt;=CF29,"Oui","Non"))</f>
        <v>s. o.</v>
      </c>
      <c r="CH29" s="257"/>
      <c r="CI29" s="314" t="str">
        <f t="shared" si="27"/>
        <v>s. o.</v>
      </c>
      <c r="CJ29" s="316" cm="1">
        <f t="array" ref="CJ29">_xlfn.IFS(CE29="s.o","Non disponible",CE29="Aucun combustible","0",CE29&gt;0,BY29)</f>
        <v>0</v>
      </c>
      <c r="CK29" s="315" t="str">
        <f t="shared" si="28"/>
        <v>Non disponible</v>
      </c>
      <c r="CL29" s="320"/>
    </row>
    <row r="30" spans="1:90" x14ac:dyDescent="0.25">
      <c r="A30" s="122"/>
      <c r="B30" s="33"/>
      <c r="C30" s="32"/>
      <c r="D30" s="32"/>
      <c r="E30" s="32"/>
      <c r="F30" s="32"/>
      <c r="G30" s="32"/>
      <c r="H30" s="32"/>
      <c r="I30" s="41"/>
      <c r="J30" s="34"/>
      <c r="K30" s="32"/>
      <c r="L30" s="278"/>
      <c r="M30" s="32"/>
      <c r="N30" s="32"/>
      <c r="O30" s="34"/>
      <c r="P30" s="339"/>
      <c r="Q30" s="338"/>
      <c r="R30" s="250"/>
      <c r="S30" s="270"/>
      <c r="T30" s="251"/>
      <c r="U30" s="113"/>
      <c r="V30" s="114"/>
      <c r="W30" s="273"/>
      <c r="X30" s="114"/>
      <c r="Y30" s="273"/>
      <c r="Z30" s="115" t="str">
        <f t="shared" si="17"/>
        <v>s.o</v>
      </c>
      <c r="AA30" s="35" t="str" cm="1">
        <f t="array" ref="AA30">_xlfn.IFS(T30=Listes_deroulantes!$B$45,"Indisponible",T30=Listes_deroulantes!$B$43,-10%,T30=Listes_deroulantes!$B$42,-40%,T30=Listes_deroulantes!$B$41,-20%,T30=Listes_deroulantes!$B$40,-20%,T30=Listes_deroulantes!$C$35,"s. o.",T30=Listes_deroulantes!$B$44,-10%)</f>
        <v>s. o.</v>
      </c>
      <c r="AB30" s="62" t="str">
        <f t="shared" si="1"/>
        <v>s. o.</v>
      </c>
      <c r="AC30" s="309" t="str">
        <f t="shared" si="18"/>
        <v>s.o</v>
      </c>
      <c r="AD30" s="62" t="str" cm="1">
        <f t="array" ref="AD30">_xlfn.IFS(T30=Listes_deroulantes!$B$45,"Aucun",T30=Listes_deroulantes!$B$44,"Aucun",T30=Listes_deroulantes!$B$43,-10%,T30=Listes_deroulantes!$B$42,"Aucun",T30=Listes_deroulantes!$B$41,"Aucun",T30=Listes_deroulantes!$B$40,"Aucun",T30=Listes_deroulantes!$C$35,"s. o.")</f>
        <v>s. o.</v>
      </c>
      <c r="AE30" s="62" t="str">
        <f t="shared" si="2"/>
        <v>s. o.</v>
      </c>
      <c r="AF30" s="310"/>
      <c r="AG30" s="131" t="str">
        <f t="shared" si="19"/>
        <v/>
      </c>
      <c r="AH30" s="317">
        <f t="shared" si="30"/>
        <v>0</v>
      </c>
      <c r="AI30" s="177"/>
      <c r="AJ30" s="178"/>
      <c r="AK30" s="179"/>
      <c r="AL30" s="179"/>
      <c r="AM30" s="179"/>
      <c r="AN30" s="179"/>
      <c r="AO30" s="192">
        <f t="shared" si="4"/>
        <v>0</v>
      </c>
      <c r="AP30" s="181"/>
      <c r="AQ30" s="182">
        <f t="shared" si="46"/>
        <v>0</v>
      </c>
      <c r="AR30" s="183"/>
      <c r="AS30" s="182">
        <f t="shared" si="47"/>
        <v>0</v>
      </c>
      <c r="AT30" s="183"/>
      <c r="AU30" s="182">
        <f t="shared" si="48"/>
        <v>0</v>
      </c>
      <c r="AV30" s="183"/>
      <c r="AW30" s="192">
        <f t="shared" si="49"/>
        <v>0</v>
      </c>
      <c r="AX30" s="192">
        <f t="shared" si="50"/>
        <v>0</v>
      </c>
      <c r="AY30" s="182">
        <f t="shared" si="51"/>
        <v>0</v>
      </c>
      <c r="AZ30" s="116" t="str">
        <f t="shared" si="5"/>
        <v>s. o.</v>
      </c>
      <c r="BA30" s="294" t="str" cm="1">
        <f t="array" ref="BA30">_xlfn.IFS(L30&lt;Listes_deroulantes!$F$55,"s. o.",AND(L30&lt;datevigueur,M30=autre),Listes_deroulantes!$G$4,AND(L30&lt;datevigueur,M30=bureau),Listes_deroulantes!$G$5,AND(L30&lt;datevigueur,M30=cegep),Listes_deroulantes!$G$6,AND(L30&lt;datevigueur,M30=Centre),Listes_deroulantes!$G$7,AND(L30&lt;datevigueur,M30=CHSLD),Listes_deroulantes!$G$8,AND(L30&lt;datevigueur,M30=ecole),Listes_deroulantes!$G$9,AND(L30&lt;datevigueur,M30=ecolesec),Listes_deroulantes!$G$10,AND(L30&lt;datevigueur,M30=Universite),Listes_deroulantes!$G$11,AND(L30&gt;=datevigueur,L30&lt;=Listes_deroulantes!$F$48),New2025Avant,L30&lt;=Listes_deroulantes!$F$49,New2030Avant,L30&gt;Listes_deroulantes!$F$50,"0%")</f>
        <v>s. o.</v>
      </c>
      <c r="BB30" s="35" t="str" cm="1">
        <f t="array" ref="BB30">_xlfn.IFS(AZ30="Aucun combustible","Oui",AND(AZ30="s. o.",BA30="s. o."),"s. o.",AND(BA30="0%",OR(AZ30&lt;&gt;"Aucun combustible",AZ30&lt;&gt;"s. o.")),IF(AZ30&lt;=0%,"Oui","Non"),AND(BA30&lt;&gt;"0%",OR(AZ30&lt;&gt;"Aucun combustible",AZ30&lt;&gt;"s. o.")),IF(AZ30&lt;BA30,"Oui","Non"))</f>
        <v>s. o.</v>
      </c>
      <c r="BC30" s="35" t="str">
        <f t="shared" si="6"/>
        <v>Non</v>
      </c>
      <c r="BD30" s="132"/>
      <c r="BE30" s="313" t="str">
        <f t="shared" si="7"/>
        <v>s. o.</v>
      </c>
      <c r="BF30" s="313" t="str" cm="1">
        <f t="array" ref="BF30">IFERROR(_xlfn.IFS(AND(AO30&gt;0,OR(AY30=0,ISBLANK(AY30)),OR(AW30=0,ISBLANK(AW30))),"100% Énergie renouvelable",AND(OR(AY30=0,ISBLANK(AY30)),AW30&gt;0,),"Non disponible",AY30&gt;0,AY30,AND(AY30=0,AW30=0,AO30=0),"s. o."),"Erreur")</f>
        <v>s. o.</v>
      </c>
      <c r="BG30" s="312" t="str">
        <f t="shared" si="8"/>
        <v>s. o.</v>
      </c>
      <c r="BH30" s="329"/>
      <c r="BI30" s="324"/>
      <c r="BJ30" s="318"/>
      <c r="BK30" s="198"/>
      <c r="BL30" s="180"/>
      <c r="BM30" s="180"/>
      <c r="BN30" s="180"/>
      <c r="BO30" s="180"/>
      <c r="BP30" s="241"/>
      <c r="BQ30" s="199">
        <f t="shared" si="31"/>
        <v>0</v>
      </c>
      <c r="BR30" s="198"/>
      <c r="BS30" s="200">
        <f t="shared" si="32"/>
        <v>0</v>
      </c>
      <c r="BT30" s="198"/>
      <c r="BU30" s="200">
        <f t="shared" si="33"/>
        <v>0</v>
      </c>
      <c r="BV30" s="198"/>
      <c r="BW30" s="200">
        <f t="shared" si="34"/>
        <v>0</v>
      </c>
      <c r="BX30" s="198"/>
      <c r="BY30" s="200">
        <f t="shared" si="35"/>
        <v>0</v>
      </c>
      <c r="BZ30" s="117">
        <f t="shared" si="52"/>
        <v>0</v>
      </c>
      <c r="CA30" s="117">
        <f t="shared" si="53"/>
        <v>0</v>
      </c>
      <c r="CB30" s="154">
        <f t="shared" si="54"/>
        <v>0</v>
      </c>
      <c r="CC30" s="134" t="str">
        <f t="shared" si="15"/>
        <v/>
      </c>
      <c r="CD30" s="147" t="str">
        <f t="shared" si="55"/>
        <v/>
      </c>
      <c r="CE30" s="116" t="str">
        <f t="shared" si="16"/>
        <v>s. o.</v>
      </c>
      <c r="CF30" s="35" t="str" cm="1">
        <f t="array" ref="CF30">_xlfn.IFS(L30&lt;Listes_deroulantes!$F$55,"s. o.",AND(L30&lt;datevigueur,M30=autre),Listes_deroulantes!$H$4,AND(L30&lt;datevigueur,M30=bureau),Listes_deroulantes!$H$5,AND(L30&lt;datevigueur,M30=cegep),Listes_deroulantes!$H$6,AND(L30&lt;datevigueur,M30=Centre),Listes_deroulantes!$H$7,AND(L30&lt;datevigueur,M30=CHSLD),Listes_deroulantes!$H$8,AND(L30&lt;datevigueur,M30=ecole),Listes_deroulantes!$H$9,AND(L30&lt;datevigueur,M30=ecolesec),Listes_deroulantes!$H$10,AND(L30&lt;datevigueur,M30=Universite),Listes_deroulantes!$H$11,AND(L30&gt;=datevigueur,L30&lt;=Listes_deroulantes!$F$48),NEW2025Apres,L30&lt;=Listes_deroulantes!$F$49,New2030Apres,L30&gt;Listes_deroulantes!$F$50,"0%")</f>
        <v>s. o.</v>
      </c>
      <c r="CG30" s="35" t="str" cm="1">
        <f t="array" ref="CG30">_xlfn.IFS(CE30="Aucun combustible","Oui",AND(CE30="s. o.",CF30="s. o."),"s. o.",AND(CF30="0%",OR(CE30&lt;&gt;"Aucun combustible",CE30&lt;&gt;"s. o.")),IF(CE30&lt;=0%,"Oui","Non"),AND(CF30&lt;&gt;"0%",OR(CE30&lt;&gt;"Aucun combustible",CE30&lt;&gt;"s. o.")),IF(CE30&lt;=CF30,"Oui","Non"))</f>
        <v>s. o.</v>
      </c>
      <c r="CH30" s="257"/>
      <c r="CI30" s="314" t="str">
        <f t="shared" si="27"/>
        <v>s. o.</v>
      </c>
      <c r="CJ30" s="316" cm="1">
        <f t="array" ref="CJ30">_xlfn.IFS(CE30="s.o","Non disponible",CE30="Aucun combustible","0",CE30&gt;0,BY30)</f>
        <v>0</v>
      </c>
      <c r="CK30" s="315" t="str">
        <f t="shared" si="28"/>
        <v>Non disponible</v>
      </c>
      <c r="CL30" s="320"/>
    </row>
    <row r="31" spans="1:90" x14ac:dyDescent="0.25">
      <c r="A31" s="122"/>
      <c r="B31" s="33"/>
      <c r="C31" s="32"/>
      <c r="D31" s="32"/>
      <c r="E31" s="32"/>
      <c r="F31" s="32"/>
      <c r="G31" s="32"/>
      <c r="H31" s="32"/>
      <c r="I31" s="41"/>
      <c r="J31" s="34"/>
      <c r="K31" s="32"/>
      <c r="L31" s="278"/>
      <c r="M31" s="32"/>
      <c r="N31" s="32"/>
      <c r="O31" s="34"/>
      <c r="P31" s="339"/>
      <c r="Q31" s="338"/>
      <c r="R31" s="250"/>
      <c r="S31" s="270"/>
      <c r="T31" s="251"/>
      <c r="U31" s="113"/>
      <c r="V31" s="114"/>
      <c r="W31" s="273"/>
      <c r="X31" s="114"/>
      <c r="Y31" s="273"/>
      <c r="Z31" s="115" t="str">
        <f t="shared" si="17"/>
        <v>s.o</v>
      </c>
      <c r="AA31" s="35" t="str" cm="1">
        <f t="array" ref="AA31">_xlfn.IFS(T31=Listes_deroulantes!$B$45,"Indisponible",T31=Listes_deroulantes!$B$43,-10%,T31=Listes_deroulantes!$B$42,-40%,T31=Listes_deroulantes!$B$41,-20%,T31=Listes_deroulantes!$B$40,-20%,T31=Listes_deroulantes!$C$35,"s. o.",T31=Listes_deroulantes!$B$44,-10%)</f>
        <v>s. o.</v>
      </c>
      <c r="AB31" s="62" t="str">
        <f t="shared" si="1"/>
        <v>s. o.</v>
      </c>
      <c r="AC31" s="309" t="str">
        <f t="shared" si="18"/>
        <v>s.o</v>
      </c>
      <c r="AD31" s="62" t="str" cm="1">
        <f t="array" ref="AD31">_xlfn.IFS(T31=Listes_deroulantes!$B$45,"Aucun",T31=Listes_deroulantes!$B$44,"Aucun",T31=Listes_deroulantes!$B$43,-10%,T31=Listes_deroulantes!$B$42,"Aucun",T31=Listes_deroulantes!$B$41,"Aucun",T31=Listes_deroulantes!$B$40,"Aucun",T31=Listes_deroulantes!$C$35,"s. o.")</f>
        <v>s. o.</v>
      </c>
      <c r="AE31" s="62" t="str">
        <f t="shared" si="2"/>
        <v>s. o.</v>
      </c>
      <c r="AF31" s="310"/>
      <c r="AG31" s="131" t="str">
        <f t="shared" si="19"/>
        <v/>
      </c>
      <c r="AH31" s="317">
        <f t="shared" si="30"/>
        <v>0</v>
      </c>
      <c r="AI31" s="177"/>
      <c r="AJ31" s="178"/>
      <c r="AK31" s="179"/>
      <c r="AL31" s="179"/>
      <c r="AM31" s="179"/>
      <c r="AN31" s="179"/>
      <c r="AO31" s="192">
        <f t="shared" si="4"/>
        <v>0</v>
      </c>
      <c r="AP31" s="181"/>
      <c r="AQ31" s="182">
        <f t="shared" si="46"/>
        <v>0</v>
      </c>
      <c r="AR31" s="183"/>
      <c r="AS31" s="182">
        <f t="shared" si="47"/>
        <v>0</v>
      </c>
      <c r="AT31" s="183"/>
      <c r="AU31" s="182">
        <f t="shared" si="48"/>
        <v>0</v>
      </c>
      <c r="AV31" s="183"/>
      <c r="AW31" s="192">
        <f t="shared" si="49"/>
        <v>0</v>
      </c>
      <c r="AX31" s="192">
        <f t="shared" si="50"/>
        <v>0</v>
      </c>
      <c r="AY31" s="182">
        <f t="shared" si="51"/>
        <v>0</v>
      </c>
      <c r="AZ31" s="116" t="str">
        <f t="shared" si="5"/>
        <v>s. o.</v>
      </c>
      <c r="BA31" s="294" t="str" cm="1">
        <f t="array" ref="BA31">_xlfn.IFS(L31&lt;Listes_deroulantes!$F$55,"s. o.",AND(L31&lt;datevigueur,M31=autre),Listes_deroulantes!$G$4,AND(L31&lt;datevigueur,M31=bureau),Listes_deroulantes!$G$5,AND(L31&lt;datevigueur,M31=cegep),Listes_deroulantes!$G$6,AND(L31&lt;datevigueur,M31=Centre),Listes_deroulantes!$G$7,AND(L31&lt;datevigueur,M31=CHSLD),Listes_deroulantes!$G$8,AND(L31&lt;datevigueur,M31=ecole),Listes_deroulantes!$G$9,AND(L31&lt;datevigueur,M31=ecolesec),Listes_deroulantes!$G$10,AND(L31&lt;datevigueur,M31=Universite),Listes_deroulantes!$G$11,AND(L31&gt;=datevigueur,L31&lt;=Listes_deroulantes!$F$48),New2025Avant,L31&lt;=Listes_deroulantes!$F$49,New2030Avant,L31&gt;Listes_deroulantes!$F$50,"0%")</f>
        <v>s. o.</v>
      </c>
      <c r="BB31" s="35" t="str" cm="1">
        <f t="array" ref="BB31">_xlfn.IFS(AZ31="Aucun combustible","Oui",AND(AZ31="s. o.",BA31="s. o."),"s. o.",AND(BA31="0%",OR(AZ31&lt;&gt;"Aucun combustible",AZ31&lt;&gt;"s. o.")),IF(AZ31&lt;=0%,"Oui","Non"),AND(BA31&lt;&gt;"0%",OR(AZ31&lt;&gt;"Aucun combustible",AZ31&lt;&gt;"s. o.")),IF(AZ31&lt;BA31,"Oui","Non"))</f>
        <v>s. o.</v>
      </c>
      <c r="BC31" s="35" t="str">
        <f t="shared" si="6"/>
        <v>Non</v>
      </c>
      <c r="BD31" s="132"/>
      <c r="BE31" s="313" t="str">
        <f t="shared" si="7"/>
        <v>s. o.</v>
      </c>
      <c r="BF31" s="313" t="str" cm="1">
        <f t="array" ref="BF31">IFERROR(_xlfn.IFS(AND(AO31&gt;0,OR(AY31=0,ISBLANK(AY31)),OR(AW31=0,ISBLANK(AW31))),"100% Énergie renouvelable",AND(OR(AY31=0,ISBLANK(AY31)),AW31&gt;0,),"Non disponible",AY31&gt;0,AY31,AND(AY31=0,AW31=0,AO31=0),"s. o."),"Erreur")</f>
        <v>s. o.</v>
      </c>
      <c r="BG31" s="312" t="str">
        <f t="shared" si="8"/>
        <v>s. o.</v>
      </c>
      <c r="BH31" s="329"/>
      <c r="BI31" s="324"/>
      <c r="BJ31" s="318"/>
      <c r="BK31" s="198"/>
      <c r="BL31" s="180"/>
      <c r="BM31" s="180"/>
      <c r="BN31" s="180"/>
      <c r="BO31" s="180"/>
      <c r="BP31" s="241"/>
      <c r="BQ31" s="199">
        <f t="shared" si="31"/>
        <v>0</v>
      </c>
      <c r="BR31" s="198"/>
      <c r="BS31" s="200">
        <f t="shared" si="32"/>
        <v>0</v>
      </c>
      <c r="BT31" s="198"/>
      <c r="BU31" s="200">
        <f t="shared" si="33"/>
        <v>0</v>
      </c>
      <c r="BV31" s="198"/>
      <c r="BW31" s="200">
        <f t="shared" si="34"/>
        <v>0</v>
      </c>
      <c r="BX31" s="198"/>
      <c r="BY31" s="200">
        <f t="shared" si="35"/>
        <v>0</v>
      </c>
      <c r="BZ31" s="117">
        <f t="shared" si="52"/>
        <v>0</v>
      </c>
      <c r="CA31" s="117">
        <f t="shared" si="53"/>
        <v>0</v>
      </c>
      <c r="CB31" s="154">
        <f t="shared" si="54"/>
        <v>0</v>
      </c>
      <c r="CC31" s="134" t="str">
        <f t="shared" si="15"/>
        <v/>
      </c>
      <c r="CD31" s="147" t="str">
        <f t="shared" si="55"/>
        <v/>
      </c>
      <c r="CE31" s="116" t="str">
        <f t="shared" si="16"/>
        <v>s. o.</v>
      </c>
      <c r="CF31" s="35" t="str" cm="1">
        <f t="array" ref="CF31">_xlfn.IFS(L31&lt;Listes_deroulantes!$F$55,"s. o.",AND(L31&lt;datevigueur,M31=autre),Listes_deroulantes!$H$4,AND(L31&lt;datevigueur,M31=bureau),Listes_deroulantes!$H$5,AND(L31&lt;datevigueur,M31=cegep),Listes_deroulantes!$H$6,AND(L31&lt;datevigueur,M31=Centre),Listes_deroulantes!$H$7,AND(L31&lt;datevigueur,M31=CHSLD),Listes_deroulantes!$H$8,AND(L31&lt;datevigueur,M31=ecole),Listes_deroulantes!$H$9,AND(L31&lt;datevigueur,M31=ecolesec),Listes_deroulantes!$H$10,AND(L31&lt;datevigueur,M31=Universite),Listes_deroulantes!$H$11,AND(L31&gt;=datevigueur,L31&lt;=Listes_deroulantes!$F$48),NEW2025Apres,L31&lt;=Listes_deroulantes!$F$49,New2030Apres,L31&gt;Listes_deroulantes!$F$50,"0%")</f>
        <v>s. o.</v>
      </c>
      <c r="CG31" s="35" t="str" cm="1">
        <f t="array" ref="CG31">_xlfn.IFS(CE31="Aucun combustible","Oui",AND(CE31="s. o.",CF31="s. o."),"s. o.",AND(CF31="0%",OR(CE31&lt;&gt;"Aucun combustible",CE31&lt;&gt;"s. o.")),IF(CE31&lt;=0%,"Oui","Non"),AND(CF31&lt;&gt;"0%",OR(CE31&lt;&gt;"Aucun combustible",CE31&lt;&gt;"s. o.")),IF(CE31&lt;=CF31,"Oui","Non"))</f>
        <v>s. o.</v>
      </c>
      <c r="CH31" s="257"/>
      <c r="CI31" s="314" t="str">
        <f t="shared" si="27"/>
        <v>s. o.</v>
      </c>
      <c r="CJ31" s="316" cm="1">
        <f t="array" ref="CJ31">_xlfn.IFS(CE31="s.o","Non disponible",CE31="Aucun combustible","0",CE31&gt;0,BY31)</f>
        <v>0</v>
      </c>
      <c r="CK31" s="315" t="str">
        <f t="shared" si="28"/>
        <v>Non disponible</v>
      </c>
      <c r="CL31" s="320"/>
    </row>
    <row r="32" spans="1:90" x14ac:dyDescent="0.25">
      <c r="A32" s="122"/>
      <c r="B32" s="33"/>
      <c r="C32" s="32"/>
      <c r="D32" s="32"/>
      <c r="E32" s="32"/>
      <c r="F32" s="32"/>
      <c r="G32" s="32"/>
      <c r="H32" s="32"/>
      <c r="I32" s="41"/>
      <c r="J32" s="34"/>
      <c r="K32" s="32"/>
      <c r="L32" s="278"/>
      <c r="M32" s="32"/>
      <c r="N32" s="32"/>
      <c r="O32" s="34"/>
      <c r="P32" s="339"/>
      <c r="Q32" s="338"/>
      <c r="R32" s="250"/>
      <c r="S32" s="270"/>
      <c r="T32" s="251"/>
      <c r="U32" s="113"/>
      <c r="V32" s="114"/>
      <c r="W32" s="273"/>
      <c r="X32" s="114"/>
      <c r="Y32" s="273"/>
      <c r="Z32" s="115" t="str">
        <f t="shared" si="17"/>
        <v>s.o</v>
      </c>
      <c r="AA32" s="35" t="str" cm="1">
        <f t="array" ref="AA32">_xlfn.IFS(T32=Listes_deroulantes!$B$45,"Indisponible",T32=Listes_deroulantes!$B$43,-10%,T32=Listes_deroulantes!$B$42,-40%,T32=Listes_deroulantes!$B$41,-20%,T32=Listes_deroulantes!$B$40,-20%,T32=Listes_deroulantes!$C$35,"s. o.",T32=Listes_deroulantes!$B$44,-10%)</f>
        <v>s. o.</v>
      </c>
      <c r="AB32" s="62" t="str">
        <f t="shared" si="1"/>
        <v>s. o.</v>
      </c>
      <c r="AC32" s="309" t="str">
        <f t="shared" si="18"/>
        <v>s.o</v>
      </c>
      <c r="AD32" s="62" t="str" cm="1">
        <f t="array" ref="AD32">_xlfn.IFS(T32=Listes_deroulantes!$B$45,"Aucun",T32=Listes_deroulantes!$B$44,"Aucun",T32=Listes_deroulantes!$B$43,-10%,T32=Listes_deroulantes!$B$42,"Aucun",T32=Listes_deroulantes!$B$41,"Aucun",T32=Listes_deroulantes!$B$40,"Aucun",T32=Listes_deroulantes!$C$35,"s. o.")</f>
        <v>s. o.</v>
      </c>
      <c r="AE32" s="62" t="str">
        <f t="shared" si="2"/>
        <v>s. o.</v>
      </c>
      <c r="AF32" s="310"/>
      <c r="AG32" s="131" t="str">
        <f t="shared" si="19"/>
        <v/>
      </c>
      <c r="AH32" s="317">
        <f t="shared" si="30"/>
        <v>0</v>
      </c>
      <c r="AI32" s="177"/>
      <c r="AJ32" s="178"/>
      <c r="AK32" s="179"/>
      <c r="AL32" s="179"/>
      <c r="AM32" s="179"/>
      <c r="AN32" s="179"/>
      <c r="AO32" s="192">
        <f t="shared" si="4"/>
        <v>0</v>
      </c>
      <c r="AP32" s="181"/>
      <c r="AQ32" s="182">
        <f t="shared" si="46"/>
        <v>0</v>
      </c>
      <c r="AR32" s="183"/>
      <c r="AS32" s="182">
        <f t="shared" si="47"/>
        <v>0</v>
      </c>
      <c r="AT32" s="183"/>
      <c r="AU32" s="182">
        <f t="shared" si="48"/>
        <v>0</v>
      </c>
      <c r="AV32" s="183"/>
      <c r="AW32" s="192">
        <f t="shared" si="49"/>
        <v>0</v>
      </c>
      <c r="AX32" s="192">
        <f t="shared" si="50"/>
        <v>0</v>
      </c>
      <c r="AY32" s="182">
        <f t="shared" si="51"/>
        <v>0</v>
      </c>
      <c r="AZ32" s="116" t="str">
        <f t="shared" si="5"/>
        <v>s. o.</v>
      </c>
      <c r="BA32" s="294" t="str" cm="1">
        <f t="array" ref="BA32">_xlfn.IFS(L32&lt;Listes_deroulantes!$F$55,"s. o.",AND(L32&lt;datevigueur,M32=autre),Listes_deroulantes!$G$4,AND(L32&lt;datevigueur,M32=bureau),Listes_deroulantes!$G$5,AND(L32&lt;datevigueur,M32=cegep),Listes_deroulantes!$G$6,AND(L32&lt;datevigueur,M32=Centre),Listes_deroulantes!$G$7,AND(L32&lt;datevigueur,M32=CHSLD),Listes_deroulantes!$G$8,AND(L32&lt;datevigueur,M32=ecole),Listes_deroulantes!$G$9,AND(L32&lt;datevigueur,M32=ecolesec),Listes_deroulantes!$G$10,AND(L32&lt;datevigueur,M32=Universite),Listes_deroulantes!$G$11,AND(L32&gt;=datevigueur,L32&lt;=Listes_deroulantes!$F$48),New2025Avant,L32&lt;=Listes_deroulantes!$F$49,New2030Avant,L32&gt;Listes_deroulantes!$F$50,"0%")</f>
        <v>s. o.</v>
      </c>
      <c r="BB32" s="35" t="str" cm="1">
        <f t="array" ref="BB32">_xlfn.IFS(AZ32="Aucun combustible","Oui",AND(AZ32="s. o.",BA32="s. o."),"s. o.",AND(BA32="0%",OR(AZ32&lt;&gt;"Aucun combustible",AZ32&lt;&gt;"s. o.")),IF(AZ32&lt;=0%,"Oui","Non"),AND(BA32&lt;&gt;"0%",OR(AZ32&lt;&gt;"Aucun combustible",AZ32&lt;&gt;"s. o.")),IF(AZ32&lt;BA32,"Oui","Non"))</f>
        <v>s. o.</v>
      </c>
      <c r="BC32" s="35" t="str">
        <f t="shared" si="6"/>
        <v>Non</v>
      </c>
      <c r="BD32" s="132"/>
      <c r="BE32" s="313" t="str">
        <f t="shared" si="7"/>
        <v>s. o.</v>
      </c>
      <c r="BF32" s="313" t="str" cm="1">
        <f t="array" ref="BF32">IFERROR(_xlfn.IFS(AND(AO32&gt;0,OR(AY32=0,ISBLANK(AY32)),OR(AW32=0,ISBLANK(AW32))),"100% Énergie renouvelable",AND(OR(AY32=0,ISBLANK(AY32)),AW32&gt;0,),"Non disponible",AY32&gt;0,AY32,AND(AY32=0,AW32=0,AO32=0),"s. o."),"Erreur")</f>
        <v>s. o.</v>
      </c>
      <c r="BG32" s="312" t="str">
        <f t="shared" si="8"/>
        <v>s. o.</v>
      </c>
      <c r="BH32" s="329"/>
      <c r="BI32" s="324"/>
      <c r="BJ32" s="318"/>
      <c r="BK32" s="198"/>
      <c r="BL32" s="180"/>
      <c r="BM32" s="180"/>
      <c r="BN32" s="180"/>
      <c r="BO32" s="180"/>
      <c r="BP32" s="241"/>
      <c r="BQ32" s="199">
        <f t="shared" si="31"/>
        <v>0</v>
      </c>
      <c r="BR32" s="198"/>
      <c r="BS32" s="200">
        <f t="shared" si="32"/>
        <v>0</v>
      </c>
      <c r="BT32" s="198"/>
      <c r="BU32" s="200">
        <f t="shared" si="33"/>
        <v>0</v>
      </c>
      <c r="BV32" s="198"/>
      <c r="BW32" s="200">
        <f t="shared" si="34"/>
        <v>0</v>
      </c>
      <c r="BX32" s="198"/>
      <c r="BY32" s="200">
        <f t="shared" si="35"/>
        <v>0</v>
      </c>
      <c r="BZ32" s="117">
        <f t="shared" si="52"/>
        <v>0</v>
      </c>
      <c r="CA32" s="117">
        <f t="shared" si="53"/>
        <v>0</v>
      </c>
      <c r="CB32" s="154">
        <f t="shared" si="54"/>
        <v>0</v>
      </c>
      <c r="CC32" s="134" t="str">
        <f t="shared" si="15"/>
        <v/>
      </c>
      <c r="CD32" s="147" t="str">
        <f t="shared" si="55"/>
        <v/>
      </c>
      <c r="CE32" s="116" t="str">
        <f t="shared" si="16"/>
        <v>s. o.</v>
      </c>
      <c r="CF32" s="35" t="str" cm="1">
        <f t="array" ref="CF32">_xlfn.IFS(L32&lt;Listes_deroulantes!$F$55,"s. o.",AND(L32&lt;datevigueur,M32=autre),Listes_deroulantes!$H$4,AND(L32&lt;datevigueur,M32=bureau),Listes_deroulantes!$H$5,AND(L32&lt;datevigueur,M32=cegep),Listes_deroulantes!$H$6,AND(L32&lt;datevigueur,M32=Centre),Listes_deroulantes!$H$7,AND(L32&lt;datevigueur,M32=CHSLD),Listes_deroulantes!$H$8,AND(L32&lt;datevigueur,M32=ecole),Listes_deroulantes!$H$9,AND(L32&lt;datevigueur,M32=ecolesec),Listes_deroulantes!$H$10,AND(L32&lt;datevigueur,M32=Universite),Listes_deroulantes!$H$11,AND(L32&gt;=datevigueur,L32&lt;=Listes_deroulantes!$F$48),NEW2025Apres,L32&lt;=Listes_deroulantes!$F$49,New2030Apres,L32&gt;Listes_deroulantes!$F$50,"0%")</f>
        <v>s. o.</v>
      </c>
      <c r="CG32" s="35" t="str" cm="1">
        <f t="array" ref="CG32">_xlfn.IFS(CE32="Aucun combustible","Oui",AND(CE32="s. o.",CF32="s. o."),"s. o.",AND(CF32="0%",OR(CE32&lt;&gt;"Aucun combustible",CE32&lt;&gt;"s. o.")),IF(CE32&lt;=0%,"Oui","Non"),AND(CF32&lt;&gt;"0%",OR(CE32&lt;&gt;"Aucun combustible",CE32&lt;&gt;"s. o.")),IF(CE32&lt;=CF32,"Oui","Non"))</f>
        <v>s. o.</v>
      </c>
      <c r="CH32" s="257"/>
      <c r="CI32" s="314" t="str">
        <f t="shared" si="27"/>
        <v>s. o.</v>
      </c>
      <c r="CJ32" s="316" cm="1">
        <f t="array" ref="CJ32">_xlfn.IFS(CE32="s.o","Non disponible",CE32="Aucun combustible","0",CE32&gt;0,BY32)</f>
        <v>0</v>
      </c>
      <c r="CK32" s="315" t="str">
        <f t="shared" si="28"/>
        <v>Non disponible</v>
      </c>
      <c r="CL32" s="320"/>
    </row>
    <row r="33" spans="1:90" x14ac:dyDescent="0.25">
      <c r="A33" s="122"/>
      <c r="B33" s="33"/>
      <c r="C33" s="32"/>
      <c r="D33" s="32"/>
      <c r="E33" s="32"/>
      <c r="F33" s="32"/>
      <c r="G33" s="32"/>
      <c r="H33" s="32"/>
      <c r="I33" s="41"/>
      <c r="J33" s="34"/>
      <c r="K33" s="32"/>
      <c r="L33" s="278"/>
      <c r="M33" s="32"/>
      <c r="N33" s="32"/>
      <c r="O33" s="34"/>
      <c r="P33" s="339"/>
      <c r="Q33" s="338"/>
      <c r="R33" s="250"/>
      <c r="S33" s="270"/>
      <c r="T33" s="251"/>
      <c r="U33" s="113"/>
      <c r="V33" s="114"/>
      <c r="W33" s="273"/>
      <c r="X33" s="114"/>
      <c r="Y33" s="273"/>
      <c r="Z33" s="115" t="str">
        <f t="shared" si="17"/>
        <v>s.o</v>
      </c>
      <c r="AA33" s="35" t="str" cm="1">
        <f t="array" ref="AA33">_xlfn.IFS(T33=Listes_deroulantes!$B$45,"Indisponible",T33=Listes_deroulantes!$B$43,-10%,T33=Listes_deroulantes!$B$42,-40%,T33=Listes_deroulantes!$B$41,-20%,T33=Listes_deroulantes!$B$40,-20%,T33=Listes_deroulantes!$C$35,"s. o.",T33=Listes_deroulantes!$B$44,-10%)</f>
        <v>s. o.</v>
      </c>
      <c r="AB33" s="62" t="str">
        <f t="shared" si="1"/>
        <v>s. o.</v>
      </c>
      <c r="AC33" s="309" t="str">
        <f t="shared" si="18"/>
        <v>s.o</v>
      </c>
      <c r="AD33" s="62" t="str" cm="1">
        <f t="array" ref="AD33">_xlfn.IFS(T33=Listes_deroulantes!$B$45,"Aucun",T33=Listes_deroulantes!$B$44,"Aucun",T33=Listes_deroulantes!$B$43,-10%,T33=Listes_deroulantes!$B$42,"Aucun",T33=Listes_deroulantes!$B$41,"Aucun",T33=Listes_deroulantes!$B$40,"Aucun",T33=Listes_deroulantes!$C$35,"s. o.")</f>
        <v>s. o.</v>
      </c>
      <c r="AE33" s="62" t="str">
        <f t="shared" si="2"/>
        <v>s. o.</v>
      </c>
      <c r="AF33" s="310"/>
      <c r="AG33" s="131" t="str">
        <f t="shared" si="19"/>
        <v/>
      </c>
      <c r="AH33" s="317">
        <f t="shared" si="30"/>
        <v>0</v>
      </c>
      <c r="AI33" s="177"/>
      <c r="AJ33" s="178"/>
      <c r="AK33" s="179"/>
      <c r="AL33" s="179"/>
      <c r="AM33" s="179"/>
      <c r="AN33" s="179"/>
      <c r="AO33" s="192">
        <f t="shared" si="4"/>
        <v>0</v>
      </c>
      <c r="AP33" s="181"/>
      <c r="AQ33" s="182">
        <f t="shared" si="46"/>
        <v>0</v>
      </c>
      <c r="AR33" s="183"/>
      <c r="AS33" s="182">
        <f t="shared" si="47"/>
        <v>0</v>
      </c>
      <c r="AT33" s="183"/>
      <c r="AU33" s="182">
        <f t="shared" si="48"/>
        <v>0</v>
      </c>
      <c r="AV33" s="183"/>
      <c r="AW33" s="192">
        <f t="shared" si="49"/>
        <v>0</v>
      </c>
      <c r="AX33" s="192">
        <f t="shared" si="50"/>
        <v>0</v>
      </c>
      <c r="AY33" s="182">
        <f t="shared" si="51"/>
        <v>0</v>
      </c>
      <c r="AZ33" s="116" t="str">
        <f t="shared" si="5"/>
        <v>s. o.</v>
      </c>
      <c r="BA33" s="294" t="str" cm="1">
        <f t="array" ref="BA33">_xlfn.IFS(L33&lt;Listes_deroulantes!$F$55,"s. o.",AND(L33&lt;datevigueur,M33=autre),Listes_deroulantes!$G$4,AND(L33&lt;datevigueur,M33=bureau),Listes_deroulantes!$G$5,AND(L33&lt;datevigueur,M33=cegep),Listes_deroulantes!$G$6,AND(L33&lt;datevigueur,M33=Centre),Listes_deroulantes!$G$7,AND(L33&lt;datevigueur,M33=CHSLD),Listes_deroulantes!$G$8,AND(L33&lt;datevigueur,M33=ecole),Listes_deroulantes!$G$9,AND(L33&lt;datevigueur,M33=ecolesec),Listes_deroulantes!$G$10,AND(L33&lt;datevigueur,M33=Universite),Listes_deroulantes!$G$11,AND(L33&gt;=datevigueur,L33&lt;=Listes_deroulantes!$F$48),New2025Avant,L33&lt;=Listes_deroulantes!$F$49,New2030Avant,L33&gt;Listes_deroulantes!$F$50,"0%")</f>
        <v>s. o.</v>
      </c>
      <c r="BB33" s="35" t="str" cm="1">
        <f t="array" ref="BB33">_xlfn.IFS(AZ33="Aucun combustible","Oui",AND(AZ33="s. o.",BA33="s. o."),"s. o.",AND(BA33="0%",OR(AZ33&lt;&gt;"Aucun combustible",AZ33&lt;&gt;"s. o.")),IF(AZ33&lt;=0%,"Oui","Non"),AND(BA33&lt;&gt;"0%",OR(AZ33&lt;&gt;"Aucun combustible",AZ33&lt;&gt;"s. o.")),IF(AZ33&lt;BA33,"Oui","Non"))</f>
        <v>s. o.</v>
      </c>
      <c r="BC33" s="35" t="str">
        <f t="shared" si="6"/>
        <v>Non</v>
      </c>
      <c r="BD33" s="132"/>
      <c r="BE33" s="313" t="str">
        <f t="shared" si="7"/>
        <v>s. o.</v>
      </c>
      <c r="BF33" s="313" t="str" cm="1">
        <f t="array" ref="BF33">IFERROR(_xlfn.IFS(AND(AO33&gt;0,OR(AY33=0,ISBLANK(AY33)),OR(AW33=0,ISBLANK(AW33))),"100% Énergie renouvelable",AND(OR(AY33=0,ISBLANK(AY33)),AW33&gt;0,),"Non disponible",AY33&gt;0,AY33,AND(AY33=0,AW33=0,AO33=0),"s. o."),"Erreur")</f>
        <v>s. o.</v>
      </c>
      <c r="BG33" s="312" t="str">
        <f t="shared" si="8"/>
        <v>s. o.</v>
      </c>
      <c r="BH33" s="329"/>
      <c r="BI33" s="324"/>
      <c r="BJ33" s="318"/>
      <c r="BK33" s="198"/>
      <c r="BL33" s="180"/>
      <c r="BM33" s="180"/>
      <c r="BN33" s="180"/>
      <c r="BO33" s="180"/>
      <c r="BP33" s="241"/>
      <c r="BQ33" s="199">
        <f t="shared" si="31"/>
        <v>0</v>
      </c>
      <c r="BR33" s="198"/>
      <c r="BS33" s="200">
        <f t="shared" si="32"/>
        <v>0</v>
      </c>
      <c r="BT33" s="198"/>
      <c r="BU33" s="200">
        <f t="shared" si="33"/>
        <v>0</v>
      </c>
      <c r="BV33" s="198"/>
      <c r="BW33" s="200">
        <f t="shared" si="34"/>
        <v>0</v>
      </c>
      <c r="BX33" s="198"/>
      <c r="BY33" s="200">
        <f t="shared" si="35"/>
        <v>0</v>
      </c>
      <c r="BZ33" s="117">
        <f t="shared" si="52"/>
        <v>0</v>
      </c>
      <c r="CA33" s="117">
        <f t="shared" si="53"/>
        <v>0</v>
      </c>
      <c r="CB33" s="154">
        <f t="shared" si="54"/>
        <v>0</v>
      </c>
      <c r="CC33" s="134" t="str">
        <f t="shared" si="15"/>
        <v/>
      </c>
      <c r="CD33" s="147" t="str">
        <f t="shared" si="55"/>
        <v/>
      </c>
      <c r="CE33" s="116" t="str">
        <f t="shared" si="16"/>
        <v>s. o.</v>
      </c>
      <c r="CF33" s="35" t="str" cm="1">
        <f t="array" ref="CF33">_xlfn.IFS(L33&lt;Listes_deroulantes!$F$55,"s. o.",AND(L33&lt;datevigueur,M33=autre),Listes_deroulantes!$H$4,AND(L33&lt;datevigueur,M33=bureau),Listes_deroulantes!$H$5,AND(L33&lt;datevigueur,M33=cegep),Listes_deroulantes!$H$6,AND(L33&lt;datevigueur,M33=Centre),Listes_deroulantes!$H$7,AND(L33&lt;datevigueur,M33=CHSLD),Listes_deroulantes!$H$8,AND(L33&lt;datevigueur,M33=ecole),Listes_deroulantes!$H$9,AND(L33&lt;datevigueur,M33=ecolesec),Listes_deroulantes!$H$10,AND(L33&lt;datevigueur,M33=Universite),Listes_deroulantes!$H$11,AND(L33&gt;=datevigueur,L33&lt;=Listes_deroulantes!$F$48),NEW2025Apres,L33&lt;=Listes_deroulantes!$F$49,New2030Apres,L33&gt;Listes_deroulantes!$F$50,"0%")</f>
        <v>s. o.</v>
      </c>
      <c r="CG33" s="35" t="str" cm="1">
        <f t="array" ref="CG33">_xlfn.IFS(CE33="Aucun combustible","Oui",AND(CE33="s. o.",CF33="s. o."),"s. o.",AND(CF33="0%",OR(CE33&lt;&gt;"Aucun combustible",CE33&lt;&gt;"s. o.")),IF(CE33&lt;=0%,"Oui","Non"),AND(CF33&lt;&gt;"0%",OR(CE33&lt;&gt;"Aucun combustible",CE33&lt;&gt;"s. o.")),IF(CE33&lt;=CF33,"Oui","Non"))</f>
        <v>s. o.</v>
      </c>
      <c r="CH33" s="257"/>
      <c r="CI33" s="314" t="str">
        <f t="shared" si="27"/>
        <v>s. o.</v>
      </c>
      <c r="CJ33" s="316" cm="1">
        <f t="array" ref="CJ33">_xlfn.IFS(CE33="s.o","Non disponible",CE33="Aucun combustible","0",CE33&gt;0,BY33)</f>
        <v>0</v>
      </c>
      <c r="CK33" s="315" t="str">
        <f t="shared" si="28"/>
        <v>Non disponible</v>
      </c>
      <c r="CL33" s="320"/>
    </row>
    <row r="34" spans="1:90" x14ac:dyDescent="0.25">
      <c r="A34" s="122"/>
      <c r="B34" s="33"/>
      <c r="C34" s="32"/>
      <c r="D34" s="32"/>
      <c r="E34" s="32"/>
      <c r="F34" s="32"/>
      <c r="G34" s="32"/>
      <c r="H34" s="32"/>
      <c r="I34" s="41"/>
      <c r="J34" s="34"/>
      <c r="K34" s="32"/>
      <c r="L34" s="278"/>
      <c r="M34" s="32"/>
      <c r="N34" s="32"/>
      <c r="O34" s="34"/>
      <c r="P34" s="339"/>
      <c r="Q34" s="338"/>
      <c r="R34" s="250"/>
      <c r="S34" s="270"/>
      <c r="T34" s="251"/>
      <c r="U34" s="113"/>
      <c r="V34" s="114"/>
      <c r="W34" s="273"/>
      <c r="X34" s="114"/>
      <c r="Y34" s="273"/>
      <c r="Z34" s="115" t="str">
        <f t="shared" si="17"/>
        <v>s.o</v>
      </c>
      <c r="AA34" s="35" t="str" cm="1">
        <f t="array" ref="AA34">_xlfn.IFS(T34=Listes_deroulantes!$B$45,"Indisponible",T34=Listes_deroulantes!$B$43,-10%,T34=Listes_deroulantes!$B$42,-40%,T34=Listes_deroulantes!$B$41,-20%,T34=Listes_deroulantes!$B$40,-20%,T34=Listes_deroulantes!$C$35,"s. o.",T34=Listes_deroulantes!$B$44,-10%)</f>
        <v>s. o.</v>
      </c>
      <c r="AB34" s="62" t="str">
        <f t="shared" si="1"/>
        <v>s. o.</v>
      </c>
      <c r="AC34" s="309" t="str">
        <f t="shared" si="18"/>
        <v>s.o</v>
      </c>
      <c r="AD34" s="62" t="str" cm="1">
        <f t="array" ref="AD34">_xlfn.IFS(T34=Listes_deroulantes!$B$45,"Aucun",T34=Listes_deroulantes!$B$44,"Aucun",T34=Listes_deroulantes!$B$43,-10%,T34=Listes_deroulantes!$B$42,"Aucun",T34=Listes_deroulantes!$B$41,"Aucun",T34=Listes_deroulantes!$B$40,"Aucun",T34=Listes_deroulantes!$C$35,"s. o.")</f>
        <v>s. o.</v>
      </c>
      <c r="AE34" s="62" t="str">
        <f t="shared" si="2"/>
        <v>s. o.</v>
      </c>
      <c r="AF34" s="310"/>
      <c r="AG34" s="131" t="str">
        <f t="shared" si="19"/>
        <v/>
      </c>
      <c r="AH34" s="317">
        <f t="shared" si="30"/>
        <v>0</v>
      </c>
      <c r="AI34" s="177"/>
      <c r="AJ34" s="178"/>
      <c r="AK34" s="179"/>
      <c r="AL34" s="179"/>
      <c r="AM34" s="179"/>
      <c r="AN34" s="179"/>
      <c r="AO34" s="192">
        <f t="shared" si="4"/>
        <v>0</v>
      </c>
      <c r="AP34" s="181"/>
      <c r="AQ34" s="182">
        <f t="shared" si="46"/>
        <v>0</v>
      </c>
      <c r="AR34" s="183"/>
      <c r="AS34" s="182">
        <f t="shared" si="47"/>
        <v>0</v>
      </c>
      <c r="AT34" s="183"/>
      <c r="AU34" s="182">
        <f t="shared" si="48"/>
        <v>0</v>
      </c>
      <c r="AV34" s="183"/>
      <c r="AW34" s="192">
        <f t="shared" si="49"/>
        <v>0</v>
      </c>
      <c r="AX34" s="192">
        <f t="shared" si="50"/>
        <v>0</v>
      </c>
      <c r="AY34" s="182">
        <f t="shared" si="51"/>
        <v>0</v>
      </c>
      <c r="AZ34" s="116" t="str">
        <f t="shared" si="5"/>
        <v>s. o.</v>
      </c>
      <c r="BA34" s="294" t="str" cm="1">
        <f t="array" ref="BA34">_xlfn.IFS(L34&lt;Listes_deroulantes!$F$55,"s. o.",AND(L34&lt;datevigueur,M34=autre),Listes_deroulantes!$G$4,AND(L34&lt;datevigueur,M34=bureau),Listes_deroulantes!$G$5,AND(L34&lt;datevigueur,M34=cegep),Listes_deroulantes!$G$6,AND(L34&lt;datevigueur,M34=Centre),Listes_deroulantes!$G$7,AND(L34&lt;datevigueur,M34=CHSLD),Listes_deroulantes!$G$8,AND(L34&lt;datevigueur,M34=ecole),Listes_deroulantes!$G$9,AND(L34&lt;datevigueur,M34=ecolesec),Listes_deroulantes!$G$10,AND(L34&lt;datevigueur,M34=Universite),Listes_deroulantes!$G$11,AND(L34&gt;=datevigueur,L34&lt;=Listes_deroulantes!$F$48),New2025Avant,L34&lt;=Listes_deroulantes!$F$49,New2030Avant,L34&gt;Listes_deroulantes!$F$50,"0%")</f>
        <v>s. o.</v>
      </c>
      <c r="BB34" s="35" t="str" cm="1">
        <f t="array" ref="BB34">_xlfn.IFS(AZ34="Aucun combustible","Oui",AND(AZ34="s. o.",BA34="s. o."),"s. o.",AND(BA34="0%",OR(AZ34&lt;&gt;"Aucun combustible",AZ34&lt;&gt;"s. o.")),IF(AZ34&lt;=0%,"Oui","Non"),AND(BA34&lt;&gt;"0%",OR(AZ34&lt;&gt;"Aucun combustible",AZ34&lt;&gt;"s. o.")),IF(AZ34&lt;BA34,"Oui","Non"))</f>
        <v>s. o.</v>
      </c>
      <c r="BC34" s="35" t="str">
        <f t="shared" si="6"/>
        <v>Non</v>
      </c>
      <c r="BD34" s="132"/>
      <c r="BE34" s="313" t="str">
        <f t="shared" si="7"/>
        <v>s. o.</v>
      </c>
      <c r="BF34" s="313" t="str" cm="1">
        <f t="array" ref="BF34">IFERROR(_xlfn.IFS(AND(AO34&gt;0,OR(AY34=0,ISBLANK(AY34)),OR(AW34=0,ISBLANK(AW34))),"100% Énergie renouvelable",AND(OR(AY34=0,ISBLANK(AY34)),AW34&gt;0,),"Non disponible",AY34&gt;0,AY34,AND(AY34=0,AW34=0,AO34=0),"s. o."),"Erreur")</f>
        <v>s. o.</v>
      </c>
      <c r="BG34" s="312" t="str">
        <f t="shared" si="8"/>
        <v>s. o.</v>
      </c>
      <c r="BH34" s="329"/>
      <c r="BI34" s="324"/>
      <c r="BJ34" s="318"/>
      <c r="BK34" s="198"/>
      <c r="BL34" s="180"/>
      <c r="BM34" s="180"/>
      <c r="BN34" s="180"/>
      <c r="BO34" s="180"/>
      <c r="BP34" s="241"/>
      <c r="BQ34" s="199">
        <f t="shared" si="31"/>
        <v>0</v>
      </c>
      <c r="BR34" s="198"/>
      <c r="BS34" s="200">
        <f t="shared" si="32"/>
        <v>0</v>
      </c>
      <c r="BT34" s="198"/>
      <c r="BU34" s="200">
        <f t="shared" si="33"/>
        <v>0</v>
      </c>
      <c r="BV34" s="198"/>
      <c r="BW34" s="200">
        <f t="shared" si="34"/>
        <v>0</v>
      </c>
      <c r="BX34" s="198"/>
      <c r="BY34" s="200">
        <f t="shared" si="35"/>
        <v>0</v>
      </c>
      <c r="BZ34" s="117">
        <f t="shared" si="52"/>
        <v>0</v>
      </c>
      <c r="CA34" s="117">
        <f t="shared" si="53"/>
        <v>0</v>
      </c>
      <c r="CB34" s="154">
        <f t="shared" si="54"/>
        <v>0</v>
      </c>
      <c r="CC34" s="134" t="str">
        <f t="shared" si="15"/>
        <v/>
      </c>
      <c r="CD34" s="147" t="str">
        <f t="shared" si="55"/>
        <v/>
      </c>
      <c r="CE34" s="116" t="str">
        <f t="shared" si="16"/>
        <v>s. o.</v>
      </c>
      <c r="CF34" s="35" t="str" cm="1">
        <f t="array" ref="CF34">_xlfn.IFS(L34&lt;Listes_deroulantes!$F$55,"s. o.",AND(L34&lt;datevigueur,M34=autre),Listes_deroulantes!$H$4,AND(L34&lt;datevigueur,M34=bureau),Listes_deroulantes!$H$5,AND(L34&lt;datevigueur,M34=cegep),Listes_deroulantes!$H$6,AND(L34&lt;datevigueur,M34=Centre),Listes_deroulantes!$H$7,AND(L34&lt;datevigueur,M34=CHSLD),Listes_deroulantes!$H$8,AND(L34&lt;datevigueur,M34=ecole),Listes_deroulantes!$H$9,AND(L34&lt;datevigueur,M34=ecolesec),Listes_deroulantes!$H$10,AND(L34&lt;datevigueur,M34=Universite),Listes_deroulantes!$H$11,AND(L34&gt;=datevigueur,L34&lt;=Listes_deroulantes!$F$48),NEW2025Apres,L34&lt;=Listes_deroulantes!$F$49,New2030Apres,L34&gt;Listes_deroulantes!$F$50,"0%")</f>
        <v>s. o.</v>
      </c>
      <c r="CG34" s="35" t="str" cm="1">
        <f t="array" ref="CG34">_xlfn.IFS(CE34="Aucun combustible","Oui",AND(CE34="s. o.",CF34="s. o."),"s. o.",AND(CF34="0%",OR(CE34&lt;&gt;"Aucun combustible",CE34&lt;&gt;"s. o.")),IF(CE34&lt;=0%,"Oui","Non"),AND(CF34&lt;&gt;"0%",OR(CE34&lt;&gt;"Aucun combustible",CE34&lt;&gt;"s. o.")),IF(CE34&lt;=CF34,"Oui","Non"))</f>
        <v>s. o.</v>
      </c>
      <c r="CH34" s="257"/>
      <c r="CI34" s="314" t="str">
        <f t="shared" si="27"/>
        <v>s. o.</v>
      </c>
      <c r="CJ34" s="316" cm="1">
        <f t="array" ref="CJ34">_xlfn.IFS(CE34="s.o","Non disponible",CE34="Aucun combustible","0",CE34&gt;0,BY34)</f>
        <v>0</v>
      </c>
      <c r="CK34" s="315" t="str">
        <f t="shared" si="28"/>
        <v>Non disponible</v>
      </c>
      <c r="CL34" s="320"/>
    </row>
    <row r="35" spans="1:90" x14ac:dyDescent="0.25">
      <c r="A35" s="122"/>
      <c r="B35" s="33"/>
      <c r="C35" s="32"/>
      <c r="D35" s="32"/>
      <c r="E35" s="32"/>
      <c r="F35" s="32"/>
      <c r="G35" s="32"/>
      <c r="H35" s="32"/>
      <c r="I35" s="41"/>
      <c r="J35" s="34"/>
      <c r="K35" s="32"/>
      <c r="L35" s="278"/>
      <c r="M35" s="32"/>
      <c r="N35" s="32"/>
      <c r="O35" s="34"/>
      <c r="P35" s="339"/>
      <c r="Q35" s="338"/>
      <c r="R35" s="250"/>
      <c r="S35" s="270"/>
      <c r="T35" s="251"/>
      <c r="U35" s="113"/>
      <c r="V35" s="114"/>
      <c r="W35" s="273"/>
      <c r="X35" s="114"/>
      <c r="Y35" s="273"/>
      <c r="Z35" s="115" t="str">
        <f t="shared" si="17"/>
        <v>s.o</v>
      </c>
      <c r="AA35" s="35" t="str" cm="1">
        <f t="array" ref="AA35">_xlfn.IFS(T35=Listes_deroulantes!$B$45,"Indisponible",T35=Listes_deroulantes!$B$43,-10%,T35=Listes_deroulantes!$B$42,-40%,T35=Listes_deroulantes!$B$41,-20%,T35=Listes_deroulantes!$B$40,-20%,T35=Listes_deroulantes!$C$35,"s. o.",T35=Listes_deroulantes!$B$44,-10%)</f>
        <v>s. o.</v>
      </c>
      <c r="AB35" s="62" t="str">
        <f t="shared" si="1"/>
        <v>s. o.</v>
      </c>
      <c r="AC35" s="309" t="str">
        <f t="shared" si="18"/>
        <v>s.o</v>
      </c>
      <c r="AD35" s="62" t="str" cm="1">
        <f t="array" ref="AD35">_xlfn.IFS(T35=Listes_deroulantes!$B$45,"Aucun",T35=Listes_deroulantes!$B$44,"Aucun",T35=Listes_deroulantes!$B$43,-10%,T35=Listes_deroulantes!$B$42,"Aucun",T35=Listes_deroulantes!$B$41,"Aucun",T35=Listes_deroulantes!$B$40,"Aucun",T35=Listes_deroulantes!$C$35,"s. o.")</f>
        <v>s. o.</v>
      </c>
      <c r="AE35" s="62" t="str">
        <f t="shared" si="2"/>
        <v>s. o.</v>
      </c>
      <c r="AF35" s="310"/>
      <c r="AG35" s="131" t="str">
        <f t="shared" si="19"/>
        <v/>
      </c>
      <c r="AH35" s="317">
        <f t="shared" si="30"/>
        <v>0</v>
      </c>
      <c r="AI35" s="177"/>
      <c r="AJ35" s="178"/>
      <c r="AK35" s="179"/>
      <c r="AL35" s="179"/>
      <c r="AM35" s="179"/>
      <c r="AN35" s="179"/>
      <c r="AO35" s="192">
        <f t="shared" si="4"/>
        <v>0</v>
      </c>
      <c r="AP35" s="181"/>
      <c r="AQ35" s="182">
        <f t="shared" si="46"/>
        <v>0</v>
      </c>
      <c r="AR35" s="183"/>
      <c r="AS35" s="182">
        <f t="shared" si="47"/>
        <v>0</v>
      </c>
      <c r="AT35" s="183"/>
      <c r="AU35" s="182">
        <f t="shared" si="48"/>
        <v>0</v>
      </c>
      <c r="AV35" s="183"/>
      <c r="AW35" s="192">
        <f t="shared" si="49"/>
        <v>0</v>
      </c>
      <c r="AX35" s="192">
        <f t="shared" si="50"/>
        <v>0</v>
      </c>
      <c r="AY35" s="182">
        <f t="shared" si="51"/>
        <v>0</v>
      </c>
      <c r="AZ35" s="116" t="str">
        <f t="shared" si="5"/>
        <v>s. o.</v>
      </c>
      <c r="BA35" s="294" t="str" cm="1">
        <f t="array" ref="BA35">_xlfn.IFS(L35&lt;Listes_deroulantes!$F$55,"s. o.",AND(L35&lt;datevigueur,M35=autre),Listes_deroulantes!$G$4,AND(L35&lt;datevigueur,M35=bureau),Listes_deroulantes!$G$5,AND(L35&lt;datevigueur,M35=cegep),Listes_deroulantes!$G$6,AND(L35&lt;datevigueur,M35=Centre),Listes_deroulantes!$G$7,AND(L35&lt;datevigueur,M35=CHSLD),Listes_deroulantes!$G$8,AND(L35&lt;datevigueur,M35=ecole),Listes_deroulantes!$G$9,AND(L35&lt;datevigueur,M35=ecolesec),Listes_deroulantes!$G$10,AND(L35&lt;datevigueur,M35=Universite),Listes_deroulantes!$G$11,AND(L35&gt;=datevigueur,L35&lt;=Listes_deroulantes!$F$48),New2025Avant,L35&lt;=Listes_deroulantes!$F$49,New2030Avant,L35&gt;Listes_deroulantes!$F$50,"0%")</f>
        <v>s. o.</v>
      </c>
      <c r="BB35" s="35" t="str" cm="1">
        <f t="array" ref="BB35">_xlfn.IFS(AZ35="Aucun combustible","Oui",AND(AZ35="s. o.",BA35="s. o."),"s. o.",AND(BA35="0%",OR(AZ35&lt;&gt;"Aucun combustible",AZ35&lt;&gt;"s. o.")),IF(AZ35&lt;=0%,"Oui","Non"),AND(BA35&lt;&gt;"0%",OR(AZ35&lt;&gt;"Aucun combustible",AZ35&lt;&gt;"s. o.")),IF(AZ35&lt;BA35,"Oui","Non"))</f>
        <v>s. o.</v>
      </c>
      <c r="BC35" s="35" t="str">
        <f t="shared" si="6"/>
        <v>Non</v>
      </c>
      <c r="BD35" s="132"/>
      <c r="BE35" s="313" t="str">
        <f t="shared" si="7"/>
        <v>s. o.</v>
      </c>
      <c r="BF35" s="313" t="str" cm="1">
        <f t="array" ref="BF35">IFERROR(_xlfn.IFS(AND(AO35&gt;0,OR(AY35=0,ISBLANK(AY35)),OR(AW35=0,ISBLANK(AW35))),"100% Énergie renouvelable",AND(OR(AY35=0,ISBLANK(AY35)),AW35&gt;0,),"Non disponible",AY35&gt;0,AY35,AND(AY35=0,AW35=0,AO35=0),"s. o."),"Erreur")</f>
        <v>s. o.</v>
      </c>
      <c r="BG35" s="312" t="str">
        <f t="shared" si="8"/>
        <v>s. o.</v>
      </c>
      <c r="BH35" s="329"/>
      <c r="BI35" s="324"/>
      <c r="BJ35" s="318"/>
      <c r="BK35" s="198"/>
      <c r="BL35" s="180"/>
      <c r="BM35" s="180"/>
      <c r="BN35" s="180"/>
      <c r="BO35" s="180"/>
      <c r="BP35" s="241"/>
      <c r="BQ35" s="199">
        <f t="shared" si="31"/>
        <v>0</v>
      </c>
      <c r="BR35" s="198"/>
      <c r="BS35" s="200">
        <f t="shared" si="32"/>
        <v>0</v>
      </c>
      <c r="BT35" s="198"/>
      <c r="BU35" s="200">
        <f t="shared" si="33"/>
        <v>0</v>
      </c>
      <c r="BV35" s="198"/>
      <c r="BW35" s="200">
        <f t="shared" si="34"/>
        <v>0</v>
      </c>
      <c r="BX35" s="198"/>
      <c r="BY35" s="200">
        <f t="shared" si="35"/>
        <v>0</v>
      </c>
      <c r="BZ35" s="117">
        <f t="shared" si="52"/>
        <v>0</v>
      </c>
      <c r="CA35" s="117">
        <f t="shared" si="53"/>
        <v>0</v>
      </c>
      <c r="CB35" s="154">
        <f t="shared" si="54"/>
        <v>0</v>
      </c>
      <c r="CC35" s="134" t="str">
        <f t="shared" si="15"/>
        <v/>
      </c>
      <c r="CD35" s="147" t="str">
        <f t="shared" si="55"/>
        <v/>
      </c>
      <c r="CE35" s="116" t="str">
        <f t="shared" si="16"/>
        <v>s. o.</v>
      </c>
      <c r="CF35" s="35" t="str" cm="1">
        <f t="array" ref="CF35">_xlfn.IFS(L35&lt;Listes_deroulantes!$F$55,"s. o.",AND(L35&lt;datevigueur,M35=autre),Listes_deroulantes!$H$4,AND(L35&lt;datevigueur,M35=bureau),Listes_deroulantes!$H$5,AND(L35&lt;datevigueur,M35=cegep),Listes_deroulantes!$H$6,AND(L35&lt;datevigueur,M35=Centre),Listes_deroulantes!$H$7,AND(L35&lt;datevigueur,M35=CHSLD),Listes_deroulantes!$H$8,AND(L35&lt;datevigueur,M35=ecole),Listes_deroulantes!$H$9,AND(L35&lt;datevigueur,M35=ecolesec),Listes_deroulantes!$H$10,AND(L35&lt;datevigueur,M35=Universite),Listes_deroulantes!$H$11,AND(L35&gt;=datevigueur,L35&lt;=Listes_deroulantes!$F$48),NEW2025Apres,L35&lt;=Listes_deroulantes!$F$49,New2030Apres,L35&gt;Listes_deroulantes!$F$50,"0%")</f>
        <v>s. o.</v>
      </c>
      <c r="CG35" s="35" t="str" cm="1">
        <f t="array" ref="CG35">_xlfn.IFS(CE35="Aucun combustible","Oui",AND(CE35="s. o.",CF35="s. o."),"s. o.",AND(CF35="0%",OR(CE35&lt;&gt;"Aucun combustible",CE35&lt;&gt;"s. o.")),IF(CE35&lt;=0%,"Oui","Non"),AND(CF35&lt;&gt;"0%",OR(CE35&lt;&gt;"Aucun combustible",CE35&lt;&gt;"s. o.")),IF(CE35&lt;=CF35,"Oui","Non"))</f>
        <v>s. o.</v>
      </c>
      <c r="CH35" s="257"/>
      <c r="CI35" s="314" t="str">
        <f t="shared" si="27"/>
        <v>s. o.</v>
      </c>
      <c r="CJ35" s="316" cm="1">
        <f t="array" ref="CJ35">_xlfn.IFS(CE35="s.o","Non disponible",CE35="Aucun combustible","0",CE35&gt;0,BY35)</f>
        <v>0</v>
      </c>
      <c r="CK35" s="315" t="str">
        <f t="shared" si="28"/>
        <v>Non disponible</v>
      </c>
      <c r="CL35" s="320"/>
    </row>
    <row r="36" spans="1:90" x14ac:dyDescent="0.25">
      <c r="A36" s="122"/>
      <c r="B36" s="33"/>
      <c r="C36" s="32"/>
      <c r="D36" s="32"/>
      <c r="E36" s="32"/>
      <c r="F36" s="32"/>
      <c r="G36" s="32"/>
      <c r="H36" s="32"/>
      <c r="I36" s="41"/>
      <c r="J36" s="34"/>
      <c r="K36" s="32"/>
      <c r="L36" s="278"/>
      <c r="M36" s="32"/>
      <c r="N36" s="32"/>
      <c r="O36" s="34"/>
      <c r="P36" s="339"/>
      <c r="Q36" s="338"/>
      <c r="R36" s="250"/>
      <c r="S36" s="270"/>
      <c r="T36" s="251"/>
      <c r="U36" s="113"/>
      <c r="V36" s="114"/>
      <c r="W36" s="273"/>
      <c r="X36" s="114"/>
      <c r="Y36" s="273"/>
      <c r="Z36" s="115" t="str">
        <f t="shared" si="17"/>
        <v>s.o</v>
      </c>
      <c r="AA36" s="35" t="str" cm="1">
        <f t="array" ref="AA36">_xlfn.IFS(T36=Listes_deroulantes!$B$45,"Indisponible",T36=Listes_deroulantes!$B$43,-10%,T36=Listes_deroulantes!$B$42,-40%,T36=Listes_deroulantes!$B$41,-20%,T36=Listes_deroulantes!$B$40,-20%,T36=Listes_deroulantes!$C$35,"s. o.",T36=Listes_deroulantes!$B$44,-10%)</f>
        <v>s. o.</v>
      </c>
      <c r="AB36" s="62" t="str">
        <f t="shared" si="1"/>
        <v>s. o.</v>
      </c>
      <c r="AC36" s="309" t="str">
        <f t="shared" si="18"/>
        <v>s.o</v>
      </c>
      <c r="AD36" s="62" t="str" cm="1">
        <f t="array" ref="AD36">_xlfn.IFS(T36=Listes_deroulantes!$B$45,"Aucun",T36=Listes_deroulantes!$B$44,"Aucun",T36=Listes_deroulantes!$B$43,-10%,T36=Listes_deroulantes!$B$42,"Aucun",T36=Listes_deroulantes!$B$41,"Aucun",T36=Listes_deroulantes!$B$40,"Aucun",T36=Listes_deroulantes!$C$35,"s. o.")</f>
        <v>s. o.</v>
      </c>
      <c r="AE36" s="62" t="str">
        <f t="shared" si="2"/>
        <v>s. o.</v>
      </c>
      <c r="AF36" s="310"/>
      <c r="AG36" s="131" t="str">
        <f t="shared" si="19"/>
        <v/>
      </c>
      <c r="AH36" s="317">
        <f t="shared" si="30"/>
        <v>0</v>
      </c>
      <c r="AI36" s="177"/>
      <c r="AJ36" s="178"/>
      <c r="AK36" s="179"/>
      <c r="AL36" s="179"/>
      <c r="AM36" s="179"/>
      <c r="AN36" s="179"/>
      <c r="AO36" s="192">
        <f t="shared" si="4"/>
        <v>0</v>
      </c>
      <c r="AP36" s="181"/>
      <c r="AQ36" s="182">
        <f t="shared" si="46"/>
        <v>0</v>
      </c>
      <c r="AR36" s="183"/>
      <c r="AS36" s="182">
        <f t="shared" si="47"/>
        <v>0</v>
      </c>
      <c r="AT36" s="183"/>
      <c r="AU36" s="182">
        <f t="shared" si="48"/>
        <v>0</v>
      </c>
      <c r="AV36" s="183"/>
      <c r="AW36" s="192">
        <f t="shared" si="49"/>
        <v>0</v>
      </c>
      <c r="AX36" s="192">
        <f t="shared" si="50"/>
        <v>0</v>
      </c>
      <c r="AY36" s="182">
        <f t="shared" si="51"/>
        <v>0</v>
      </c>
      <c r="AZ36" s="116" t="str">
        <f t="shared" si="5"/>
        <v>s. o.</v>
      </c>
      <c r="BA36" s="294" t="str" cm="1">
        <f t="array" ref="BA36">_xlfn.IFS(L36&lt;Listes_deroulantes!$F$55,"s. o.",AND(L36&lt;datevigueur,M36=autre),Listes_deroulantes!$G$4,AND(L36&lt;datevigueur,M36=bureau),Listes_deroulantes!$G$5,AND(L36&lt;datevigueur,M36=cegep),Listes_deroulantes!$G$6,AND(L36&lt;datevigueur,M36=Centre),Listes_deroulantes!$G$7,AND(L36&lt;datevigueur,M36=CHSLD),Listes_deroulantes!$G$8,AND(L36&lt;datevigueur,M36=ecole),Listes_deroulantes!$G$9,AND(L36&lt;datevigueur,M36=ecolesec),Listes_deroulantes!$G$10,AND(L36&lt;datevigueur,M36=Universite),Listes_deroulantes!$G$11,AND(L36&gt;=datevigueur,L36&lt;=Listes_deroulantes!$F$48),New2025Avant,L36&lt;=Listes_deroulantes!$F$49,New2030Avant,L36&gt;Listes_deroulantes!$F$50,"0%")</f>
        <v>s. o.</v>
      </c>
      <c r="BB36" s="35" t="str" cm="1">
        <f t="array" ref="BB36">_xlfn.IFS(AZ36="Aucun combustible","Oui",AND(AZ36="s. o.",BA36="s. o."),"s. o.",AND(BA36="0%",OR(AZ36&lt;&gt;"Aucun combustible",AZ36&lt;&gt;"s. o.")),IF(AZ36&lt;=0%,"Oui","Non"),AND(BA36&lt;&gt;"0%",OR(AZ36&lt;&gt;"Aucun combustible",AZ36&lt;&gt;"s. o.")),IF(AZ36&lt;BA36,"Oui","Non"))</f>
        <v>s. o.</v>
      </c>
      <c r="BC36" s="35" t="str">
        <f t="shared" si="6"/>
        <v>Non</v>
      </c>
      <c r="BD36" s="132"/>
      <c r="BE36" s="313" t="str">
        <f t="shared" si="7"/>
        <v>s. o.</v>
      </c>
      <c r="BF36" s="313" t="str" cm="1">
        <f t="array" ref="BF36">IFERROR(_xlfn.IFS(AND(AO36&gt;0,OR(AY36=0,ISBLANK(AY36)),OR(AW36=0,ISBLANK(AW36))),"100% Énergie renouvelable",AND(OR(AY36=0,ISBLANK(AY36)),AW36&gt;0,),"Non disponible",AY36&gt;0,AY36,AND(AY36=0,AW36=0,AO36=0),"s. o."),"Erreur")</f>
        <v>s. o.</v>
      </c>
      <c r="BG36" s="312" t="str">
        <f t="shared" si="8"/>
        <v>s. o.</v>
      </c>
      <c r="BH36" s="329"/>
      <c r="BI36" s="324"/>
      <c r="BJ36" s="318"/>
      <c r="BK36" s="198"/>
      <c r="BL36" s="180"/>
      <c r="BM36" s="180"/>
      <c r="BN36" s="180"/>
      <c r="BO36" s="180"/>
      <c r="BP36" s="241"/>
      <c r="BQ36" s="199">
        <f t="shared" si="31"/>
        <v>0</v>
      </c>
      <c r="BR36" s="198"/>
      <c r="BS36" s="200">
        <f t="shared" si="32"/>
        <v>0</v>
      </c>
      <c r="BT36" s="198"/>
      <c r="BU36" s="200">
        <f t="shared" si="33"/>
        <v>0</v>
      </c>
      <c r="BV36" s="198"/>
      <c r="BW36" s="200">
        <f t="shared" si="34"/>
        <v>0</v>
      </c>
      <c r="BX36" s="198"/>
      <c r="BY36" s="200">
        <f t="shared" si="35"/>
        <v>0</v>
      </c>
      <c r="BZ36" s="117">
        <f t="shared" si="52"/>
        <v>0</v>
      </c>
      <c r="CA36" s="117">
        <f t="shared" si="53"/>
        <v>0</v>
      </c>
      <c r="CB36" s="154">
        <f t="shared" si="54"/>
        <v>0</v>
      </c>
      <c r="CC36" s="134" t="str">
        <f t="shared" si="15"/>
        <v/>
      </c>
      <c r="CD36" s="147" t="str">
        <f t="shared" si="55"/>
        <v/>
      </c>
      <c r="CE36" s="116" t="str">
        <f t="shared" si="16"/>
        <v>s. o.</v>
      </c>
      <c r="CF36" s="35" t="str" cm="1">
        <f t="array" ref="CF36">_xlfn.IFS(L36&lt;Listes_deroulantes!$F$55,"s. o.",AND(L36&lt;datevigueur,M36=autre),Listes_deroulantes!$H$4,AND(L36&lt;datevigueur,M36=bureau),Listes_deroulantes!$H$5,AND(L36&lt;datevigueur,M36=cegep),Listes_deroulantes!$H$6,AND(L36&lt;datevigueur,M36=Centre),Listes_deroulantes!$H$7,AND(L36&lt;datevigueur,M36=CHSLD),Listes_deroulantes!$H$8,AND(L36&lt;datevigueur,M36=ecole),Listes_deroulantes!$H$9,AND(L36&lt;datevigueur,M36=ecolesec),Listes_deroulantes!$H$10,AND(L36&lt;datevigueur,M36=Universite),Listes_deroulantes!$H$11,AND(L36&gt;=datevigueur,L36&lt;=Listes_deroulantes!$F$48),NEW2025Apres,L36&lt;=Listes_deroulantes!$F$49,New2030Apres,L36&gt;Listes_deroulantes!$F$50,"0%")</f>
        <v>s. o.</v>
      </c>
      <c r="CG36" s="35" t="str" cm="1">
        <f t="array" ref="CG36">_xlfn.IFS(CE36="Aucun combustible","Oui",AND(CE36="s. o.",CF36="s. o."),"s. o.",AND(CF36="0%",OR(CE36&lt;&gt;"Aucun combustible",CE36&lt;&gt;"s. o.")),IF(CE36&lt;=0%,"Oui","Non"),AND(CF36&lt;&gt;"0%",OR(CE36&lt;&gt;"Aucun combustible",CE36&lt;&gt;"s. o.")),IF(CE36&lt;=CF36,"Oui","Non"))</f>
        <v>s. o.</v>
      </c>
      <c r="CH36" s="257"/>
      <c r="CI36" s="314" t="str">
        <f t="shared" si="27"/>
        <v>s. o.</v>
      </c>
      <c r="CJ36" s="316" cm="1">
        <f t="array" ref="CJ36">_xlfn.IFS(CE36="s.o","Non disponible",CE36="Aucun combustible","0",CE36&gt;0,BY36)</f>
        <v>0</v>
      </c>
      <c r="CK36" s="315" t="str">
        <f t="shared" si="28"/>
        <v>Non disponible</v>
      </c>
      <c r="CL36" s="320"/>
    </row>
    <row r="37" spans="1:90" x14ac:dyDescent="0.25">
      <c r="A37" s="122"/>
      <c r="B37" s="33"/>
      <c r="C37" s="32"/>
      <c r="D37" s="32"/>
      <c r="E37" s="32"/>
      <c r="F37" s="32"/>
      <c r="G37" s="32"/>
      <c r="H37" s="32"/>
      <c r="I37" s="41"/>
      <c r="J37" s="34"/>
      <c r="K37" s="32"/>
      <c r="L37" s="278"/>
      <c r="M37" s="32"/>
      <c r="N37" s="32"/>
      <c r="O37" s="34"/>
      <c r="P37" s="339"/>
      <c r="Q37" s="338"/>
      <c r="R37" s="250"/>
      <c r="S37" s="270"/>
      <c r="T37" s="251"/>
      <c r="U37" s="113"/>
      <c r="V37" s="114"/>
      <c r="W37" s="273"/>
      <c r="X37" s="114"/>
      <c r="Y37" s="273"/>
      <c r="Z37" s="115" t="str">
        <f t="shared" si="17"/>
        <v>s.o</v>
      </c>
      <c r="AA37" s="35" t="str" cm="1">
        <f t="array" ref="AA37">_xlfn.IFS(T37=Listes_deroulantes!$B$45,"Indisponible",T37=Listes_deroulantes!$B$43,-10%,T37=Listes_deroulantes!$B$42,-40%,T37=Listes_deroulantes!$B$41,-20%,T37=Listes_deroulantes!$B$40,-20%,T37=Listes_deroulantes!$C$35,"s. o.",T37=Listes_deroulantes!$B$44,-10%)</f>
        <v>s. o.</v>
      </c>
      <c r="AB37" s="62" t="str">
        <f t="shared" ref="AB37:AB68" si="56">IF(OR(Z37="s.o",AA37="Indisponible"),"s. o.",(IF(Z37&gt;=AA37,"Non","Oui")))</f>
        <v>s. o.</v>
      </c>
      <c r="AC37" s="309" t="str">
        <f t="shared" si="18"/>
        <v>s.o</v>
      </c>
      <c r="AD37" s="62" t="str" cm="1">
        <f t="array" ref="AD37">_xlfn.IFS(T37=Listes_deroulantes!$B$45,"Aucun",T37=Listes_deroulantes!$B$44,"Aucun",T37=Listes_deroulantes!$B$43,-10%,T37=Listes_deroulantes!$B$42,"Aucun",T37=Listes_deroulantes!$B$41,"Aucun",T37=Listes_deroulantes!$B$40,"Aucun",T37=Listes_deroulantes!$C$35,"s. o.")</f>
        <v>s. o.</v>
      </c>
      <c r="AE37" s="62" t="str">
        <f t="shared" ref="AE37:AE68" si="57">IF(OR(AC37="s.o",AD37="Aucun"),"s. o.",(IF(OR(AC37&lt;=AD37,AD37="Aucun"),"Oui","Non")))</f>
        <v>s. o.</v>
      </c>
      <c r="AF37" s="310"/>
      <c r="AG37" s="131" t="str">
        <f t="shared" si="19"/>
        <v/>
      </c>
      <c r="AH37" s="317">
        <f t="shared" si="30"/>
        <v>0</v>
      </c>
      <c r="AI37" s="177"/>
      <c r="AJ37" s="178"/>
      <c r="AK37" s="179"/>
      <c r="AL37" s="179"/>
      <c r="AM37" s="179"/>
      <c r="AN37" s="179"/>
      <c r="AO37" s="192">
        <f t="shared" si="4"/>
        <v>0</v>
      </c>
      <c r="AP37" s="181"/>
      <c r="AQ37" s="182">
        <f t="shared" si="46"/>
        <v>0</v>
      </c>
      <c r="AR37" s="183"/>
      <c r="AS37" s="182">
        <f t="shared" si="47"/>
        <v>0</v>
      </c>
      <c r="AT37" s="183"/>
      <c r="AU37" s="182">
        <f t="shared" si="48"/>
        <v>0</v>
      </c>
      <c r="AV37" s="183"/>
      <c r="AW37" s="192">
        <f t="shared" si="49"/>
        <v>0</v>
      </c>
      <c r="AX37" s="192">
        <f t="shared" si="50"/>
        <v>0</v>
      </c>
      <c r="AY37" s="182">
        <f t="shared" si="51"/>
        <v>0</v>
      </c>
      <c r="AZ37" s="116" t="str">
        <f t="shared" ref="AZ37:AZ68" si="58">IF(AX37=0,"s. o.",IF(AW37=0,"Aucun combustible",AW37/AX37))</f>
        <v>s. o.</v>
      </c>
      <c r="BA37" s="294" t="str" cm="1">
        <f t="array" ref="BA37">_xlfn.IFS(L37&lt;Listes_deroulantes!$F$55,"s. o.",AND(L37&lt;datevigueur,M37=autre),Listes_deroulantes!$G$4,AND(L37&lt;datevigueur,M37=bureau),Listes_deroulantes!$G$5,AND(L37&lt;datevigueur,M37=cegep),Listes_deroulantes!$G$6,AND(L37&lt;datevigueur,M37=Centre),Listes_deroulantes!$G$7,AND(L37&lt;datevigueur,M37=CHSLD),Listes_deroulantes!$G$8,AND(L37&lt;datevigueur,M37=ecole),Listes_deroulantes!$G$9,AND(L37&lt;datevigueur,M37=ecolesec),Listes_deroulantes!$G$10,AND(L37&lt;datevigueur,M37=Universite),Listes_deroulantes!$G$11,AND(L37&gt;=datevigueur,L37&lt;=Listes_deroulantes!$F$48),New2025Avant,L37&lt;=Listes_deroulantes!$F$49,New2030Avant,L37&gt;Listes_deroulantes!$F$50,"0%")</f>
        <v>s. o.</v>
      </c>
      <c r="BB37" s="35" t="str" cm="1">
        <f t="array" ref="BB37">_xlfn.IFS(AZ37="Aucun combustible","Oui",AND(AZ37="s. o.",BA37="s. o."),"s. o.",AND(BA37="0%",OR(AZ37&lt;&gt;"Aucun combustible",AZ37&lt;&gt;"s. o.")),IF(AZ37&lt;=0%,"Oui","Non"),AND(BA37&lt;&gt;"0%",OR(AZ37&lt;&gt;"Aucun combustible",AZ37&lt;&gt;"s. o.")),IF(AZ37&lt;BA37,"Oui","Non"))</f>
        <v>s. o.</v>
      </c>
      <c r="BC37" s="35" t="str">
        <f t="shared" ref="BC37:BC68" si="59">IF(AND(AZ37="Aucun combustible",L37&gt;datevigueur),"Oui","Non")</f>
        <v>Non</v>
      </c>
      <c r="BD37" s="132"/>
      <c r="BE37" s="313" t="str">
        <f t="shared" ref="BE37:BE68" si="60">IF(M37="Habitation/Autre vocation","Habitation/Autre vocation",IF(OR(P37=0,ISBLANK(P37)),"s. o.",IF(P37&gt;0,(P37*VLOOKUP(M37,D_GES_BatimentReference,2,FALSE)),"")))</f>
        <v>s. o.</v>
      </c>
      <c r="BF37" s="313" t="str" cm="1">
        <f t="array" ref="BF37">IFERROR(_xlfn.IFS(AND(AO37&gt;0,OR(AY37=0,ISBLANK(AY37)),OR(AW37=0,ISBLANK(AW37))),"100% Énergie renouvelable",AND(OR(AY37=0,ISBLANK(AY37)),AW37&gt;0,),"Non disponible",AY37&gt;0,AY37,AND(AY37=0,AW37=0,AO37=0),"s. o."),"Erreur")</f>
        <v>s. o.</v>
      </c>
      <c r="BG37" s="312" t="str">
        <f t="shared" ref="BG37:BG68" si="61">IFERROR(IF(BF37="100% Énergie renouvelable",BE37,BE37-BF37),"s. o.")</f>
        <v>s. o.</v>
      </c>
      <c r="BH37" s="329"/>
      <c r="BI37" s="324"/>
      <c r="BJ37" s="318"/>
      <c r="BK37" s="198"/>
      <c r="BL37" s="180"/>
      <c r="BM37" s="180"/>
      <c r="BN37" s="180"/>
      <c r="BO37" s="180"/>
      <c r="BP37" s="241"/>
      <c r="BQ37" s="199">
        <f t="shared" si="31"/>
        <v>0</v>
      </c>
      <c r="BR37" s="198"/>
      <c r="BS37" s="200">
        <f t="shared" si="32"/>
        <v>0</v>
      </c>
      <c r="BT37" s="198"/>
      <c r="BU37" s="200">
        <f t="shared" si="33"/>
        <v>0</v>
      </c>
      <c r="BV37" s="198"/>
      <c r="BW37" s="200">
        <f t="shared" si="34"/>
        <v>0</v>
      </c>
      <c r="BX37" s="198"/>
      <c r="BY37" s="200">
        <f t="shared" si="35"/>
        <v>0</v>
      </c>
      <c r="BZ37" s="117">
        <f t="shared" si="52"/>
        <v>0</v>
      </c>
      <c r="CA37" s="117">
        <f t="shared" si="53"/>
        <v>0</v>
      </c>
      <c r="CB37" s="154">
        <f t="shared" si="54"/>
        <v>0</v>
      </c>
      <c r="CC37" s="134" t="str">
        <f t="shared" ref="CC37:CC68" si="62">IFERROR(IF(ISBLANK($BJ37),"",IF($BJ37="GJ",CA37/$P37,IF($BJ37="kWh éq.",CA37*V_GJ_kWh/$P37))),"")</f>
        <v/>
      </c>
      <c r="CD37" s="147" t="str">
        <f t="shared" si="55"/>
        <v/>
      </c>
      <c r="CE37" s="116" t="str">
        <f t="shared" ref="CE37:CE68" si="63">IF(CA37=0,"s. o.",IF(AND(CA37&gt;0,BZ37=0),"Aucun combustible",(BZ37)/CA37))</f>
        <v>s. o.</v>
      </c>
      <c r="CF37" s="35" t="str" cm="1">
        <f t="array" ref="CF37">_xlfn.IFS(L37&lt;Listes_deroulantes!$F$55,"s. o.",AND(L37&lt;datevigueur,M37=autre),Listes_deroulantes!$H$4,AND(L37&lt;datevigueur,M37=bureau),Listes_deroulantes!$H$5,AND(L37&lt;datevigueur,M37=cegep),Listes_deroulantes!$H$6,AND(L37&lt;datevigueur,M37=Centre),Listes_deroulantes!$H$7,AND(L37&lt;datevigueur,M37=CHSLD),Listes_deroulantes!$H$8,AND(L37&lt;datevigueur,M37=ecole),Listes_deroulantes!$H$9,AND(L37&lt;datevigueur,M37=ecolesec),Listes_deroulantes!$H$10,AND(L37&lt;datevigueur,M37=Universite),Listes_deroulantes!$H$11,AND(L37&gt;=datevigueur,L37&lt;=Listes_deroulantes!$F$48),NEW2025Apres,L37&lt;=Listes_deroulantes!$F$49,New2030Apres,L37&gt;Listes_deroulantes!$F$50,"0%")</f>
        <v>s. o.</v>
      </c>
      <c r="CG37" s="35" t="str" cm="1">
        <f t="array" ref="CG37">_xlfn.IFS(CE37="Aucun combustible","Oui",AND(CE37="s. o.",CF37="s. o."),"s. o.",AND(CF37="0%",OR(CE37&lt;&gt;"Aucun combustible",CE37&lt;&gt;"s. o.")),IF(CE37&lt;=0%,"Oui","Non"),AND(CF37&lt;&gt;"0%",OR(CE37&lt;&gt;"Aucun combustible",CE37&lt;&gt;"s. o.")),IF(CE37&lt;=CF37,"Oui","Non"))</f>
        <v>s. o.</v>
      </c>
      <c r="CH37" s="257"/>
      <c r="CI37" s="314" t="str">
        <f t="shared" si="27"/>
        <v>s. o.</v>
      </c>
      <c r="CJ37" s="316" cm="1">
        <f t="array" ref="CJ37">_xlfn.IFS(CE37="s.o","Non disponible",CE37="Aucun combustible","0",CE37&gt;0,BY37)</f>
        <v>0</v>
      </c>
      <c r="CK37" s="315" t="str">
        <f t="shared" si="28"/>
        <v>Non disponible</v>
      </c>
      <c r="CL37" s="320"/>
    </row>
    <row r="38" spans="1:90" x14ac:dyDescent="0.25">
      <c r="A38" s="122"/>
      <c r="B38" s="33"/>
      <c r="C38" s="32"/>
      <c r="D38" s="32"/>
      <c r="E38" s="32"/>
      <c r="F38" s="32"/>
      <c r="G38" s="32"/>
      <c r="H38" s="32"/>
      <c r="I38" s="41"/>
      <c r="J38" s="34"/>
      <c r="K38" s="32"/>
      <c r="L38" s="278"/>
      <c r="M38" s="32"/>
      <c r="N38" s="32"/>
      <c r="O38" s="34"/>
      <c r="P38" s="339"/>
      <c r="Q38" s="338"/>
      <c r="R38" s="250"/>
      <c r="S38" s="270"/>
      <c r="T38" s="251"/>
      <c r="U38" s="113"/>
      <c r="V38" s="114"/>
      <c r="W38" s="273"/>
      <c r="X38" s="114"/>
      <c r="Y38" s="273"/>
      <c r="Z38" s="115" t="str">
        <f t="shared" si="17"/>
        <v>s.o</v>
      </c>
      <c r="AA38" s="35" t="str" cm="1">
        <f t="array" ref="AA38">_xlfn.IFS(T38=Listes_deroulantes!$B$45,"Indisponible",T38=Listes_deroulantes!$B$43,-10%,T38=Listes_deroulantes!$B$42,-40%,T38=Listes_deroulantes!$B$41,-20%,T38=Listes_deroulantes!$B$40,-20%,T38=Listes_deroulantes!$C$35,"s. o.",T38=Listes_deroulantes!$B$44,-10%)</f>
        <v>s. o.</v>
      </c>
      <c r="AB38" s="62" t="str">
        <f t="shared" si="56"/>
        <v>s. o.</v>
      </c>
      <c r="AC38" s="309" t="str">
        <f t="shared" si="18"/>
        <v>s.o</v>
      </c>
      <c r="AD38" s="62" t="str" cm="1">
        <f t="array" ref="AD38">_xlfn.IFS(T38=Listes_deroulantes!$B$45,"Aucun",T38=Listes_deroulantes!$B$44,"Aucun",T38=Listes_deroulantes!$B$43,-10%,T38=Listes_deroulantes!$B$42,"Aucun",T38=Listes_deroulantes!$B$41,"Aucun",T38=Listes_deroulantes!$B$40,"Aucun",T38=Listes_deroulantes!$C$35,"s. o.")</f>
        <v>s. o.</v>
      </c>
      <c r="AE38" s="62" t="str">
        <f t="shared" si="57"/>
        <v>s. o.</v>
      </c>
      <c r="AF38" s="310"/>
      <c r="AG38" s="131" t="str">
        <f t="shared" si="19"/>
        <v/>
      </c>
      <c r="AH38" s="317">
        <f t="shared" si="30"/>
        <v>0</v>
      </c>
      <c r="AI38" s="177"/>
      <c r="AJ38" s="178"/>
      <c r="AK38" s="179"/>
      <c r="AL38" s="179"/>
      <c r="AM38" s="179"/>
      <c r="AN38" s="179"/>
      <c r="AO38" s="192">
        <f t="shared" si="4"/>
        <v>0</v>
      </c>
      <c r="AP38" s="181"/>
      <c r="AQ38" s="182">
        <f t="shared" si="46"/>
        <v>0</v>
      </c>
      <c r="AR38" s="183"/>
      <c r="AS38" s="182">
        <f t="shared" si="47"/>
        <v>0</v>
      </c>
      <c r="AT38" s="183"/>
      <c r="AU38" s="182">
        <f t="shared" si="48"/>
        <v>0</v>
      </c>
      <c r="AV38" s="183"/>
      <c r="AW38" s="192">
        <f t="shared" si="49"/>
        <v>0</v>
      </c>
      <c r="AX38" s="192">
        <f t="shared" si="50"/>
        <v>0</v>
      </c>
      <c r="AY38" s="182">
        <f t="shared" si="51"/>
        <v>0</v>
      </c>
      <c r="AZ38" s="116" t="str">
        <f t="shared" si="58"/>
        <v>s. o.</v>
      </c>
      <c r="BA38" s="294" t="str" cm="1">
        <f t="array" ref="BA38">_xlfn.IFS(L38&lt;Listes_deroulantes!$F$55,"s. o.",AND(L38&lt;datevigueur,M38=autre),Listes_deroulantes!$G$4,AND(L38&lt;datevigueur,M38=bureau),Listes_deroulantes!$G$5,AND(L38&lt;datevigueur,M38=cegep),Listes_deroulantes!$G$6,AND(L38&lt;datevigueur,M38=Centre),Listes_deroulantes!$G$7,AND(L38&lt;datevigueur,M38=CHSLD),Listes_deroulantes!$G$8,AND(L38&lt;datevigueur,M38=ecole),Listes_deroulantes!$G$9,AND(L38&lt;datevigueur,M38=ecolesec),Listes_deroulantes!$G$10,AND(L38&lt;datevigueur,M38=Universite),Listes_deroulantes!$G$11,AND(L38&gt;=datevigueur,L38&lt;=Listes_deroulantes!$F$48),New2025Avant,L38&lt;=Listes_deroulantes!$F$49,New2030Avant,L38&gt;Listes_deroulantes!$F$50,"0%")</f>
        <v>s. o.</v>
      </c>
      <c r="BB38" s="35" t="str" cm="1">
        <f t="array" ref="BB38">_xlfn.IFS(AZ38="Aucun combustible","Oui",AND(AZ38="s. o.",BA38="s. o."),"s. o.",AND(BA38="0%",OR(AZ38&lt;&gt;"Aucun combustible",AZ38&lt;&gt;"s. o.")),IF(AZ38&lt;=0%,"Oui","Non"),AND(BA38&lt;&gt;"0%",OR(AZ38&lt;&gt;"Aucun combustible",AZ38&lt;&gt;"s. o.")),IF(AZ38&lt;BA38,"Oui","Non"))</f>
        <v>s. o.</v>
      </c>
      <c r="BC38" s="35" t="str">
        <f t="shared" si="59"/>
        <v>Non</v>
      </c>
      <c r="BD38" s="132"/>
      <c r="BE38" s="313" t="str">
        <f t="shared" si="60"/>
        <v>s. o.</v>
      </c>
      <c r="BF38" s="313" t="str" cm="1">
        <f t="array" ref="BF38">IFERROR(_xlfn.IFS(AND(AO38&gt;0,OR(AY38=0,ISBLANK(AY38)),OR(AW38=0,ISBLANK(AW38))),"100% Énergie renouvelable",AND(OR(AY38=0,ISBLANK(AY38)),AW38&gt;0,),"Non disponible",AY38&gt;0,AY38,AND(AY38=0,AW38=0,AO38=0),"s. o."),"Erreur")</f>
        <v>s. o.</v>
      </c>
      <c r="BG38" s="312" t="str">
        <f t="shared" si="61"/>
        <v>s. o.</v>
      </c>
      <c r="BH38" s="329"/>
      <c r="BI38" s="324"/>
      <c r="BJ38" s="318"/>
      <c r="BK38" s="198"/>
      <c r="BL38" s="180"/>
      <c r="BM38" s="180"/>
      <c r="BN38" s="180"/>
      <c r="BO38" s="180"/>
      <c r="BP38" s="241"/>
      <c r="BQ38" s="199">
        <f t="shared" si="31"/>
        <v>0</v>
      </c>
      <c r="BR38" s="198"/>
      <c r="BS38" s="200">
        <f t="shared" si="32"/>
        <v>0</v>
      </c>
      <c r="BT38" s="198"/>
      <c r="BU38" s="200">
        <f t="shared" si="33"/>
        <v>0</v>
      </c>
      <c r="BV38" s="198"/>
      <c r="BW38" s="200">
        <f t="shared" si="34"/>
        <v>0</v>
      </c>
      <c r="BX38" s="198"/>
      <c r="BY38" s="200">
        <f t="shared" si="35"/>
        <v>0</v>
      </c>
      <c r="BZ38" s="117">
        <f t="shared" si="52"/>
        <v>0</v>
      </c>
      <c r="CA38" s="117">
        <f t="shared" si="53"/>
        <v>0</v>
      </c>
      <c r="CB38" s="154">
        <f t="shared" si="54"/>
        <v>0</v>
      </c>
      <c r="CC38" s="134" t="str">
        <f t="shared" si="62"/>
        <v/>
      </c>
      <c r="CD38" s="147" t="str">
        <f t="shared" si="55"/>
        <v/>
      </c>
      <c r="CE38" s="116" t="str">
        <f t="shared" si="63"/>
        <v>s. o.</v>
      </c>
      <c r="CF38" s="35" t="str" cm="1">
        <f t="array" ref="CF38">_xlfn.IFS(L38&lt;Listes_deroulantes!$F$55,"s. o.",AND(L38&lt;datevigueur,M38=autre),Listes_deroulantes!$H$4,AND(L38&lt;datevigueur,M38=bureau),Listes_deroulantes!$H$5,AND(L38&lt;datevigueur,M38=cegep),Listes_deroulantes!$H$6,AND(L38&lt;datevigueur,M38=Centre),Listes_deroulantes!$H$7,AND(L38&lt;datevigueur,M38=CHSLD),Listes_deroulantes!$H$8,AND(L38&lt;datevigueur,M38=ecole),Listes_deroulantes!$H$9,AND(L38&lt;datevigueur,M38=ecolesec),Listes_deroulantes!$H$10,AND(L38&lt;datevigueur,M38=Universite),Listes_deroulantes!$H$11,AND(L38&gt;=datevigueur,L38&lt;=Listes_deroulantes!$F$48),NEW2025Apres,L38&lt;=Listes_deroulantes!$F$49,New2030Apres,L38&gt;Listes_deroulantes!$F$50,"0%")</f>
        <v>s. o.</v>
      </c>
      <c r="CG38" s="35" t="str" cm="1">
        <f t="array" ref="CG38">_xlfn.IFS(CE38="Aucun combustible","Oui",AND(CE38="s. o.",CF38="s. o."),"s. o.",AND(CF38="0%",OR(CE38&lt;&gt;"Aucun combustible",CE38&lt;&gt;"s. o.")),IF(CE38&lt;=0%,"Oui","Non"),AND(CF38&lt;&gt;"0%",OR(CE38&lt;&gt;"Aucun combustible",CE38&lt;&gt;"s. o.")),IF(CE38&lt;=CF38,"Oui","Non"))</f>
        <v>s. o.</v>
      </c>
      <c r="CH38" s="257"/>
      <c r="CI38" s="314" t="str">
        <f t="shared" si="27"/>
        <v>s. o.</v>
      </c>
      <c r="CJ38" s="316" cm="1">
        <f t="array" ref="CJ38">_xlfn.IFS(CE38="s.o","Non disponible",CE38="Aucun combustible","0",CE38&gt;0,BY38)</f>
        <v>0</v>
      </c>
      <c r="CK38" s="315" t="str">
        <f t="shared" si="28"/>
        <v>Non disponible</v>
      </c>
      <c r="CL38" s="320"/>
    </row>
    <row r="39" spans="1:90" x14ac:dyDescent="0.25">
      <c r="A39" s="122"/>
      <c r="B39" s="33"/>
      <c r="C39" s="32"/>
      <c r="D39" s="32"/>
      <c r="E39" s="32"/>
      <c r="F39" s="32"/>
      <c r="G39" s="32"/>
      <c r="H39" s="32"/>
      <c r="I39" s="41"/>
      <c r="J39" s="34"/>
      <c r="K39" s="32"/>
      <c r="L39" s="278"/>
      <c r="M39" s="32"/>
      <c r="N39" s="32"/>
      <c r="O39" s="34"/>
      <c r="P39" s="339"/>
      <c r="Q39" s="338"/>
      <c r="R39" s="250"/>
      <c r="S39" s="270"/>
      <c r="T39" s="251"/>
      <c r="U39" s="113"/>
      <c r="V39" s="114"/>
      <c r="W39" s="273"/>
      <c r="X39" s="114"/>
      <c r="Y39" s="273"/>
      <c r="Z39" s="115" t="str">
        <f t="shared" si="17"/>
        <v>s.o</v>
      </c>
      <c r="AA39" s="35" t="str" cm="1">
        <f t="array" ref="AA39">_xlfn.IFS(T39=Listes_deroulantes!$B$45,"Indisponible",T39=Listes_deroulantes!$B$43,-10%,T39=Listes_deroulantes!$B$42,-40%,T39=Listes_deroulantes!$B$41,-20%,T39=Listes_deroulantes!$B$40,-20%,T39=Listes_deroulantes!$C$35,"s. o.",T39=Listes_deroulantes!$B$44,-10%)</f>
        <v>s. o.</v>
      </c>
      <c r="AB39" s="62" t="str">
        <f t="shared" si="56"/>
        <v>s. o.</v>
      </c>
      <c r="AC39" s="309" t="str">
        <f t="shared" si="18"/>
        <v>s.o</v>
      </c>
      <c r="AD39" s="62" t="str" cm="1">
        <f t="array" ref="AD39">_xlfn.IFS(T39=Listes_deroulantes!$B$45,"Aucun",T39=Listes_deroulantes!$B$44,"Aucun",T39=Listes_deroulantes!$B$43,-10%,T39=Listes_deroulantes!$B$42,"Aucun",T39=Listes_deroulantes!$B$41,"Aucun",T39=Listes_deroulantes!$B$40,"Aucun",T39=Listes_deroulantes!$C$35,"s. o.")</f>
        <v>s. o.</v>
      </c>
      <c r="AE39" s="62" t="str">
        <f t="shared" si="57"/>
        <v>s. o.</v>
      </c>
      <c r="AF39" s="310"/>
      <c r="AG39" s="131" t="str">
        <f t="shared" si="19"/>
        <v/>
      </c>
      <c r="AH39" s="317">
        <f t="shared" si="30"/>
        <v>0</v>
      </c>
      <c r="AI39" s="177"/>
      <c r="AJ39" s="178"/>
      <c r="AK39" s="179"/>
      <c r="AL39" s="179"/>
      <c r="AM39" s="179"/>
      <c r="AN39" s="179"/>
      <c r="AO39" s="192">
        <f t="shared" si="4"/>
        <v>0</v>
      </c>
      <c r="AP39" s="181"/>
      <c r="AQ39" s="182">
        <f t="shared" si="46"/>
        <v>0</v>
      </c>
      <c r="AR39" s="183"/>
      <c r="AS39" s="182">
        <f t="shared" si="47"/>
        <v>0</v>
      </c>
      <c r="AT39" s="183"/>
      <c r="AU39" s="182">
        <f t="shared" si="48"/>
        <v>0</v>
      </c>
      <c r="AV39" s="183"/>
      <c r="AW39" s="192">
        <f t="shared" si="49"/>
        <v>0</v>
      </c>
      <c r="AX39" s="192">
        <f t="shared" si="50"/>
        <v>0</v>
      </c>
      <c r="AY39" s="182">
        <f t="shared" si="51"/>
        <v>0</v>
      </c>
      <c r="AZ39" s="116" t="str">
        <f t="shared" si="58"/>
        <v>s. o.</v>
      </c>
      <c r="BA39" s="294" t="str" cm="1">
        <f t="array" ref="BA39">_xlfn.IFS(L39&lt;Listes_deroulantes!$F$55,"s. o.",AND(L39&lt;datevigueur,M39=autre),Listes_deroulantes!$G$4,AND(L39&lt;datevigueur,M39=bureau),Listes_deroulantes!$G$5,AND(L39&lt;datevigueur,M39=cegep),Listes_deroulantes!$G$6,AND(L39&lt;datevigueur,M39=Centre),Listes_deroulantes!$G$7,AND(L39&lt;datevigueur,M39=CHSLD),Listes_deroulantes!$G$8,AND(L39&lt;datevigueur,M39=ecole),Listes_deroulantes!$G$9,AND(L39&lt;datevigueur,M39=ecolesec),Listes_deroulantes!$G$10,AND(L39&lt;datevigueur,M39=Universite),Listes_deroulantes!$G$11,AND(L39&gt;=datevigueur,L39&lt;=Listes_deroulantes!$F$48),New2025Avant,L39&lt;=Listes_deroulantes!$F$49,New2030Avant,L39&gt;Listes_deroulantes!$F$50,"0%")</f>
        <v>s. o.</v>
      </c>
      <c r="BB39" s="35" t="str" cm="1">
        <f t="array" ref="BB39">_xlfn.IFS(AZ39="Aucun combustible","Oui",AND(AZ39="s. o.",BA39="s. o."),"s. o.",AND(BA39="0%",OR(AZ39&lt;&gt;"Aucun combustible",AZ39&lt;&gt;"s. o.")),IF(AZ39&lt;=0%,"Oui","Non"),AND(BA39&lt;&gt;"0%",OR(AZ39&lt;&gt;"Aucun combustible",AZ39&lt;&gt;"s. o.")),IF(AZ39&lt;BA39,"Oui","Non"))</f>
        <v>s. o.</v>
      </c>
      <c r="BC39" s="35" t="str">
        <f t="shared" si="59"/>
        <v>Non</v>
      </c>
      <c r="BD39" s="132"/>
      <c r="BE39" s="313" t="str">
        <f t="shared" si="60"/>
        <v>s. o.</v>
      </c>
      <c r="BF39" s="313" t="str" cm="1">
        <f t="array" ref="BF39">IFERROR(_xlfn.IFS(AND(AO39&gt;0,OR(AY39=0,ISBLANK(AY39)),OR(AW39=0,ISBLANK(AW39))),"100% Énergie renouvelable",AND(OR(AY39=0,ISBLANK(AY39)),AW39&gt;0,),"Non disponible",AY39&gt;0,AY39,AND(AY39=0,AW39=0,AO39=0),"s. o."),"Erreur")</f>
        <v>s. o.</v>
      </c>
      <c r="BG39" s="312" t="str">
        <f t="shared" si="61"/>
        <v>s. o.</v>
      </c>
      <c r="BH39" s="329"/>
      <c r="BI39" s="324"/>
      <c r="BJ39" s="318"/>
      <c r="BK39" s="198"/>
      <c r="BL39" s="180"/>
      <c r="BM39" s="180"/>
      <c r="BN39" s="180"/>
      <c r="BO39" s="180"/>
      <c r="BP39" s="241"/>
      <c r="BQ39" s="199">
        <f t="shared" si="31"/>
        <v>0</v>
      </c>
      <c r="BR39" s="198"/>
      <c r="BS39" s="200">
        <f t="shared" si="32"/>
        <v>0</v>
      </c>
      <c r="BT39" s="198"/>
      <c r="BU39" s="200">
        <f t="shared" si="33"/>
        <v>0</v>
      </c>
      <c r="BV39" s="198"/>
      <c r="BW39" s="200">
        <f t="shared" si="34"/>
        <v>0</v>
      </c>
      <c r="BX39" s="198"/>
      <c r="BY39" s="200">
        <f t="shared" si="35"/>
        <v>0</v>
      </c>
      <c r="BZ39" s="117">
        <f t="shared" si="52"/>
        <v>0</v>
      </c>
      <c r="CA39" s="117">
        <f t="shared" si="53"/>
        <v>0</v>
      </c>
      <c r="CB39" s="154">
        <f t="shared" si="54"/>
        <v>0</v>
      </c>
      <c r="CC39" s="134" t="str">
        <f t="shared" si="62"/>
        <v/>
      </c>
      <c r="CD39" s="147" t="str">
        <f t="shared" si="55"/>
        <v/>
      </c>
      <c r="CE39" s="116" t="str">
        <f t="shared" si="63"/>
        <v>s. o.</v>
      </c>
      <c r="CF39" s="35" t="str" cm="1">
        <f t="array" ref="CF39">_xlfn.IFS(L39&lt;Listes_deroulantes!$F$55,"s. o.",AND(L39&lt;datevigueur,M39=autre),Listes_deroulantes!$H$4,AND(L39&lt;datevigueur,M39=bureau),Listes_deroulantes!$H$5,AND(L39&lt;datevigueur,M39=cegep),Listes_deroulantes!$H$6,AND(L39&lt;datevigueur,M39=Centre),Listes_deroulantes!$H$7,AND(L39&lt;datevigueur,M39=CHSLD),Listes_deroulantes!$H$8,AND(L39&lt;datevigueur,M39=ecole),Listes_deroulantes!$H$9,AND(L39&lt;datevigueur,M39=ecolesec),Listes_deroulantes!$H$10,AND(L39&lt;datevigueur,M39=Universite),Listes_deroulantes!$H$11,AND(L39&gt;=datevigueur,L39&lt;=Listes_deroulantes!$F$48),NEW2025Apres,L39&lt;=Listes_deroulantes!$F$49,New2030Apres,L39&gt;Listes_deroulantes!$F$50,"0%")</f>
        <v>s. o.</v>
      </c>
      <c r="CG39" s="35" t="str" cm="1">
        <f t="array" ref="CG39">_xlfn.IFS(CE39="Aucun combustible","Oui",AND(CE39="s. o.",CF39="s. o."),"s. o.",AND(CF39="0%",OR(CE39&lt;&gt;"Aucun combustible",CE39&lt;&gt;"s. o.")),IF(CE39&lt;=0%,"Oui","Non"),AND(CF39&lt;&gt;"0%",OR(CE39&lt;&gt;"Aucun combustible",CE39&lt;&gt;"s. o.")),IF(CE39&lt;=CF39,"Oui","Non"))</f>
        <v>s. o.</v>
      </c>
      <c r="CH39" s="257"/>
      <c r="CI39" s="314" t="str">
        <f t="shared" si="27"/>
        <v>s. o.</v>
      </c>
      <c r="CJ39" s="316" cm="1">
        <f t="array" ref="CJ39">_xlfn.IFS(CE39="s.o","Non disponible",CE39="Aucun combustible","0",CE39&gt;0,BY39)</f>
        <v>0</v>
      </c>
      <c r="CK39" s="315" t="str">
        <f t="shared" si="28"/>
        <v>Non disponible</v>
      </c>
      <c r="CL39" s="320"/>
    </row>
    <row r="40" spans="1:90" x14ac:dyDescent="0.25">
      <c r="A40" s="122"/>
      <c r="B40" s="33"/>
      <c r="C40" s="32"/>
      <c r="D40" s="32"/>
      <c r="E40" s="32"/>
      <c r="F40" s="32"/>
      <c r="G40" s="32"/>
      <c r="H40" s="32"/>
      <c r="I40" s="41"/>
      <c r="J40" s="34"/>
      <c r="K40" s="32"/>
      <c r="L40" s="278"/>
      <c r="M40" s="32"/>
      <c r="N40" s="32"/>
      <c r="O40" s="34"/>
      <c r="P40" s="339"/>
      <c r="Q40" s="338"/>
      <c r="R40" s="250"/>
      <c r="S40" s="270"/>
      <c r="T40" s="251"/>
      <c r="U40" s="113"/>
      <c r="V40" s="114"/>
      <c r="W40" s="273"/>
      <c r="X40" s="114"/>
      <c r="Y40" s="273"/>
      <c r="Z40" s="115" t="str">
        <f t="shared" si="17"/>
        <v>s.o</v>
      </c>
      <c r="AA40" s="35" t="str" cm="1">
        <f t="array" ref="AA40">_xlfn.IFS(T40=Listes_deroulantes!$B$45,"Indisponible",T40=Listes_deroulantes!$B$43,-10%,T40=Listes_deroulantes!$B$42,-40%,T40=Listes_deroulantes!$B$41,-20%,T40=Listes_deroulantes!$B$40,-20%,T40=Listes_deroulantes!$C$35,"s. o.",T40=Listes_deroulantes!$B$44,-10%)</f>
        <v>s. o.</v>
      </c>
      <c r="AB40" s="62" t="str">
        <f t="shared" si="56"/>
        <v>s. o.</v>
      </c>
      <c r="AC40" s="309" t="str">
        <f t="shared" si="18"/>
        <v>s.o</v>
      </c>
      <c r="AD40" s="62" t="str" cm="1">
        <f t="array" ref="AD40">_xlfn.IFS(T40=Listes_deroulantes!$B$45,"Aucun",T40=Listes_deroulantes!$B$44,"Aucun",T40=Listes_deroulantes!$B$43,-10%,T40=Listes_deroulantes!$B$42,"Aucun",T40=Listes_deroulantes!$B$41,"Aucun",T40=Listes_deroulantes!$B$40,"Aucun",T40=Listes_deroulantes!$C$35,"s. o.")</f>
        <v>s. o.</v>
      </c>
      <c r="AE40" s="62" t="str">
        <f t="shared" si="57"/>
        <v>s. o.</v>
      </c>
      <c r="AF40" s="310"/>
      <c r="AG40" s="131" t="str">
        <f t="shared" si="19"/>
        <v/>
      </c>
      <c r="AH40" s="317">
        <f t="shared" si="30"/>
        <v>0</v>
      </c>
      <c r="AI40" s="177"/>
      <c r="AJ40" s="178"/>
      <c r="AK40" s="179"/>
      <c r="AL40" s="179"/>
      <c r="AM40" s="179"/>
      <c r="AN40" s="179"/>
      <c r="AO40" s="192">
        <f t="shared" si="4"/>
        <v>0</v>
      </c>
      <c r="AP40" s="181"/>
      <c r="AQ40" s="182">
        <f t="shared" si="46"/>
        <v>0</v>
      </c>
      <c r="AR40" s="183"/>
      <c r="AS40" s="182">
        <f t="shared" si="47"/>
        <v>0</v>
      </c>
      <c r="AT40" s="183"/>
      <c r="AU40" s="182">
        <f t="shared" si="48"/>
        <v>0</v>
      </c>
      <c r="AV40" s="183"/>
      <c r="AW40" s="192">
        <f t="shared" si="49"/>
        <v>0</v>
      </c>
      <c r="AX40" s="192">
        <f t="shared" si="50"/>
        <v>0</v>
      </c>
      <c r="AY40" s="182">
        <f t="shared" si="51"/>
        <v>0</v>
      </c>
      <c r="AZ40" s="116" t="str">
        <f t="shared" si="58"/>
        <v>s. o.</v>
      </c>
      <c r="BA40" s="294" t="str" cm="1">
        <f t="array" ref="BA40">_xlfn.IFS(L40&lt;Listes_deroulantes!$F$55,"s. o.",AND(L40&lt;datevigueur,M40=autre),Listes_deroulantes!$G$4,AND(L40&lt;datevigueur,M40=bureau),Listes_deroulantes!$G$5,AND(L40&lt;datevigueur,M40=cegep),Listes_deroulantes!$G$6,AND(L40&lt;datevigueur,M40=Centre),Listes_deroulantes!$G$7,AND(L40&lt;datevigueur,M40=CHSLD),Listes_deroulantes!$G$8,AND(L40&lt;datevigueur,M40=ecole),Listes_deroulantes!$G$9,AND(L40&lt;datevigueur,M40=ecolesec),Listes_deroulantes!$G$10,AND(L40&lt;datevigueur,M40=Universite),Listes_deroulantes!$G$11,AND(L40&gt;=datevigueur,L40&lt;=Listes_deroulantes!$F$48),New2025Avant,L40&lt;=Listes_deroulantes!$F$49,New2030Avant,L40&gt;Listes_deroulantes!$F$50,"0%")</f>
        <v>s. o.</v>
      </c>
      <c r="BB40" s="35" t="str" cm="1">
        <f t="array" ref="BB40">_xlfn.IFS(AZ40="Aucun combustible","Oui",AND(AZ40="s. o.",BA40="s. o."),"s. o.",AND(BA40="0%",OR(AZ40&lt;&gt;"Aucun combustible",AZ40&lt;&gt;"s. o.")),IF(AZ40&lt;=0%,"Oui","Non"),AND(BA40&lt;&gt;"0%",OR(AZ40&lt;&gt;"Aucun combustible",AZ40&lt;&gt;"s. o.")),IF(AZ40&lt;BA40,"Oui","Non"))</f>
        <v>s. o.</v>
      </c>
      <c r="BC40" s="35" t="str">
        <f t="shared" si="59"/>
        <v>Non</v>
      </c>
      <c r="BD40" s="132"/>
      <c r="BE40" s="313" t="str">
        <f t="shared" si="60"/>
        <v>s. o.</v>
      </c>
      <c r="BF40" s="313" t="str" cm="1">
        <f t="array" ref="BF40">IFERROR(_xlfn.IFS(AND(AO40&gt;0,OR(AY40=0,ISBLANK(AY40)),OR(AW40=0,ISBLANK(AW40))),"100% Énergie renouvelable",AND(OR(AY40=0,ISBLANK(AY40)),AW40&gt;0,),"Non disponible",AY40&gt;0,AY40,AND(AY40=0,AW40=0,AO40=0),"s. o."),"Erreur")</f>
        <v>s. o.</v>
      </c>
      <c r="BG40" s="312" t="str">
        <f t="shared" si="61"/>
        <v>s. o.</v>
      </c>
      <c r="BH40" s="329"/>
      <c r="BI40" s="324"/>
      <c r="BJ40" s="318"/>
      <c r="BK40" s="198"/>
      <c r="BL40" s="180"/>
      <c r="BM40" s="180"/>
      <c r="BN40" s="180"/>
      <c r="BO40" s="180"/>
      <c r="BP40" s="241"/>
      <c r="BQ40" s="199">
        <f t="shared" si="31"/>
        <v>0</v>
      </c>
      <c r="BR40" s="198"/>
      <c r="BS40" s="200">
        <f t="shared" si="32"/>
        <v>0</v>
      </c>
      <c r="BT40" s="198"/>
      <c r="BU40" s="200">
        <f t="shared" si="33"/>
        <v>0</v>
      </c>
      <c r="BV40" s="198"/>
      <c r="BW40" s="200">
        <f t="shared" si="34"/>
        <v>0</v>
      </c>
      <c r="BX40" s="198"/>
      <c r="BY40" s="200">
        <f t="shared" si="35"/>
        <v>0</v>
      </c>
      <c r="BZ40" s="117">
        <f t="shared" si="52"/>
        <v>0</v>
      </c>
      <c r="CA40" s="117">
        <f t="shared" si="53"/>
        <v>0</v>
      </c>
      <c r="CB40" s="154">
        <f t="shared" si="54"/>
        <v>0</v>
      </c>
      <c r="CC40" s="134" t="str">
        <f t="shared" si="62"/>
        <v/>
      </c>
      <c r="CD40" s="147" t="str">
        <f t="shared" si="55"/>
        <v/>
      </c>
      <c r="CE40" s="116" t="str">
        <f t="shared" si="63"/>
        <v>s. o.</v>
      </c>
      <c r="CF40" s="35" t="str" cm="1">
        <f t="array" ref="CF40">_xlfn.IFS(L40&lt;Listes_deroulantes!$F$55,"s. o.",AND(L40&lt;datevigueur,M40=autre),Listes_deroulantes!$H$4,AND(L40&lt;datevigueur,M40=bureau),Listes_deroulantes!$H$5,AND(L40&lt;datevigueur,M40=cegep),Listes_deroulantes!$H$6,AND(L40&lt;datevigueur,M40=Centre),Listes_deroulantes!$H$7,AND(L40&lt;datevigueur,M40=CHSLD),Listes_deroulantes!$H$8,AND(L40&lt;datevigueur,M40=ecole),Listes_deroulantes!$H$9,AND(L40&lt;datevigueur,M40=ecolesec),Listes_deroulantes!$H$10,AND(L40&lt;datevigueur,M40=Universite),Listes_deroulantes!$H$11,AND(L40&gt;=datevigueur,L40&lt;=Listes_deroulantes!$F$48),NEW2025Apres,L40&lt;=Listes_deroulantes!$F$49,New2030Apres,L40&gt;Listes_deroulantes!$F$50,"0%")</f>
        <v>s. o.</v>
      </c>
      <c r="CG40" s="35" t="str" cm="1">
        <f t="array" ref="CG40">_xlfn.IFS(CE40="Aucun combustible","Oui",AND(CE40="s. o.",CF40="s. o."),"s. o.",AND(CF40="0%",OR(CE40&lt;&gt;"Aucun combustible",CE40&lt;&gt;"s. o.")),IF(CE40&lt;=0%,"Oui","Non"),AND(CF40&lt;&gt;"0%",OR(CE40&lt;&gt;"Aucun combustible",CE40&lt;&gt;"s. o.")),IF(CE40&lt;=CF40,"Oui","Non"))</f>
        <v>s. o.</v>
      </c>
      <c r="CH40" s="257"/>
      <c r="CI40" s="314" t="str">
        <f t="shared" si="27"/>
        <v>s. o.</v>
      </c>
      <c r="CJ40" s="316" cm="1">
        <f t="array" ref="CJ40">_xlfn.IFS(CE40="s.o","Non disponible",CE40="Aucun combustible","0",CE40&gt;0,BY40)</f>
        <v>0</v>
      </c>
      <c r="CK40" s="315" t="str">
        <f t="shared" si="28"/>
        <v>Non disponible</v>
      </c>
      <c r="CL40" s="320"/>
    </row>
    <row r="41" spans="1:90" x14ac:dyDescent="0.25">
      <c r="A41" s="122"/>
      <c r="B41" s="33"/>
      <c r="C41" s="32"/>
      <c r="D41" s="32"/>
      <c r="E41" s="32"/>
      <c r="F41" s="32"/>
      <c r="G41" s="32"/>
      <c r="H41" s="32"/>
      <c r="I41" s="41"/>
      <c r="J41" s="34"/>
      <c r="K41" s="32"/>
      <c r="L41" s="278"/>
      <c r="M41" s="32"/>
      <c r="N41" s="32"/>
      <c r="O41" s="34"/>
      <c r="P41" s="339"/>
      <c r="Q41" s="338"/>
      <c r="R41" s="250"/>
      <c r="S41" s="270"/>
      <c r="T41" s="251"/>
      <c r="U41" s="113"/>
      <c r="V41" s="114"/>
      <c r="W41" s="273"/>
      <c r="X41" s="114"/>
      <c r="Y41" s="273"/>
      <c r="Z41" s="115" t="str">
        <f t="shared" si="17"/>
        <v>s.o</v>
      </c>
      <c r="AA41" s="35" t="str" cm="1">
        <f t="array" ref="AA41">_xlfn.IFS(T41=Listes_deroulantes!$B$45,"Indisponible",T41=Listes_deroulantes!$B$43,-10%,T41=Listes_deroulantes!$B$42,-40%,T41=Listes_deroulantes!$B$41,-20%,T41=Listes_deroulantes!$B$40,-20%,T41=Listes_deroulantes!$C$35,"s. o.",T41=Listes_deroulantes!$B$44,-10%)</f>
        <v>s. o.</v>
      </c>
      <c r="AB41" s="62" t="str">
        <f t="shared" si="56"/>
        <v>s. o.</v>
      </c>
      <c r="AC41" s="309" t="str">
        <f t="shared" si="18"/>
        <v>s.o</v>
      </c>
      <c r="AD41" s="62" t="str" cm="1">
        <f t="array" ref="AD41">_xlfn.IFS(T41=Listes_deroulantes!$B$45,"Aucun",T41=Listes_deroulantes!$B$44,"Aucun",T41=Listes_deroulantes!$B$43,-10%,T41=Listes_deroulantes!$B$42,"Aucun",T41=Listes_deroulantes!$B$41,"Aucun",T41=Listes_deroulantes!$B$40,"Aucun",T41=Listes_deroulantes!$C$35,"s. o.")</f>
        <v>s. o.</v>
      </c>
      <c r="AE41" s="62" t="str">
        <f t="shared" si="57"/>
        <v>s. o.</v>
      </c>
      <c r="AF41" s="310"/>
      <c r="AG41" s="131" t="str">
        <f t="shared" si="19"/>
        <v/>
      </c>
      <c r="AH41" s="317">
        <f t="shared" si="30"/>
        <v>0</v>
      </c>
      <c r="AI41" s="177"/>
      <c r="AJ41" s="178"/>
      <c r="AK41" s="179"/>
      <c r="AL41" s="179"/>
      <c r="AM41" s="179"/>
      <c r="AN41" s="179"/>
      <c r="AO41" s="192">
        <f t="shared" si="4"/>
        <v>0</v>
      </c>
      <c r="AP41" s="181"/>
      <c r="AQ41" s="182">
        <f t="shared" si="46"/>
        <v>0</v>
      </c>
      <c r="AR41" s="183"/>
      <c r="AS41" s="182">
        <f t="shared" si="47"/>
        <v>0</v>
      </c>
      <c r="AT41" s="183"/>
      <c r="AU41" s="182">
        <f t="shared" si="48"/>
        <v>0</v>
      </c>
      <c r="AV41" s="183"/>
      <c r="AW41" s="192">
        <f t="shared" si="49"/>
        <v>0</v>
      </c>
      <c r="AX41" s="192">
        <f t="shared" si="50"/>
        <v>0</v>
      </c>
      <c r="AY41" s="182">
        <f t="shared" si="51"/>
        <v>0</v>
      </c>
      <c r="AZ41" s="116" t="str">
        <f t="shared" si="58"/>
        <v>s. o.</v>
      </c>
      <c r="BA41" s="294" t="str" cm="1">
        <f t="array" ref="BA41">_xlfn.IFS(L41&lt;Listes_deroulantes!$F$55,"s. o.",AND(L41&lt;datevigueur,M41=autre),Listes_deroulantes!$G$4,AND(L41&lt;datevigueur,M41=bureau),Listes_deroulantes!$G$5,AND(L41&lt;datevigueur,M41=cegep),Listes_deroulantes!$G$6,AND(L41&lt;datevigueur,M41=Centre),Listes_deroulantes!$G$7,AND(L41&lt;datevigueur,M41=CHSLD),Listes_deroulantes!$G$8,AND(L41&lt;datevigueur,M41=ecole),Listes_deroulantes!$G$9,AND(L41&lt;datevigueur,M41=ecolesec),Listes_deroulantes!$G$10,AND(L41&lt;datevigueur,M41=Universite),Listes_deroulantes!$G$11,AND(L41&gt;=datevigueur,L41&lt;=Listes_deroulantes!$F$48),New2025Avant,L41&lt;=Listes_deroulantes!$F$49,New2030Avant,L41&gt;Listes_deroulantes!$F$50,"0%")</f>
        <v>s. o.</v>
      </c>
      <c r="BB41" s="35" t="str" cm="1">
        <f t="array" ref="BB41">_xlfn.IFS(AZ41="Aucun combustible","Oui",AND(AZ41="s. o.",BA41="s. o."),"s. o.",AND(BA41="0%",OR(AZ41&lt;&gt;"Aucun combustible",AZ41&lt;&gt;"s. o.")),IF(AZ41&lt;=0%,"Oui","Non"),AND(BA41&lt;&gt;"0%",OR(AZ41&lt;&gt;"Aucun combustible",AZ41&lt;&gt;"s. o.")),IF(AZ41&lt;BA41,"Oui","Non"))</f>
        <v>s. o.</v>
      </c>
      <c r="BC41" s="35" t="str">
        <f t="shared" si="59"/>
        <v>Non</v>
      </c>
      <c r="BD41" s="132"/>
      <c r="BE41" s="313" t="str">
        <f t="shared" si="60"/>
        <v>s. o.</v>
      </c>
      <c r="BF41" s="313" t="str" cm="1">
        <f t="array" ref="BF41">IFERROR(_xlfn.IFS(AND(AO41&gt;0,OR(AY41=0,ISBLANK(AY41)),OR(AW41=0,ISBLANK(AW41))),"100% Énergie renouvelable",AND(OR(AY41=0,ISBLANK(AY41)),AW41&gt;0,),"Non disponible",AY41&gt;0,AY41,AND(AY41=0,AW41=0,AO41=0),"s. o."),"Erreur")</f>
        <v>s. o.</v>
      </c>
      <c r="BG41" s="312" t="str">
        <f t="shared" si="61"/>
        <v>s. o.</v>
      </c>
      <c r="BH41" s="329"/>
      <c r="BI41" s="324"/>
      <c r="BJ41" s="318"/>
      <c r="BK41" s="198"/>
      <c r="BL41" s="180"/>
      <c r="BM41" s="180"/>
      <c r="BN41" s="180"/>
      <c r="BO41" s="180"/>
      <c r="BP41" s="241"/>
      <c r="BQ41" s="199">
        <f t="shared" si="31"/>
        <v>0</v>
      </c>
      <c r="BR41" s="198"/>
      <c r="BS41" s="200">
        <f t="shared" si="32"/>
        <v>0</v>
      </c>
      <c r="BT41" s="198"/>
      <c r="BU41" s="200">
        <f t="shared" si="33"/>
        <v>0</v>
      </c>
      <c r="BV41" s="198"/>
      <c r="BW41" s="200">
        <f t="shared" si="34"/>
        <v>0</v>
      </c>
      <c r="BX41" s="198"/>
      <c r="BY41" s="200">
        <f t="shared" si="35"/>
        <v>0</v>
      </c>
      <c r="BZ41" s="117">
        <f t="shared" si="52"/>
        <v>0</v>
      </c>
      <c r="CA41" s="117">
        <f t="shared" si="53"/>
        <v>0</v>
      </c>
      <c r="CB41" s="154">
        <f t="shared" si="54"/>
        <v>0</v>
      </c>
      <c r="CC41" s="134" t="str">
        <f t="shared" si="62"/>
        <v/>
      </c>
      <c r="CD41" s="147" t="str">
        <f t="shared" si="55"/>
        <v/>
      </c>
      <c r="CE41" s="116" t="str">
        <f t="shared" si="63"/>
        <v>s. o.</v>
      </c>
      <c r="CF41" s="35" t="str" cm="1">
        <f t="array" ref="CF41">_xlfn.IFS(L41&lt;Listes_deroulantes!$F$55,"s. o.",AND(L41&lt;datevigueur,M41=autre),Listes_deroulantes!$H$4,AND(L41&lt;datevigueur,M41=bureau),Listes_deroulantes!$H$5,AND(L41&lt;datevigueur,M41=cegep),Listes_deroulantes!$H$6,AND(L41&lt;datevigueur,M41=Centre),Listes_deroulantes!$H$7,AND(L41&lt;datevigueur,M41=CHSLD),Listes_deroulantes!$H$8,AND(L41&lt;datevigueur,M41=ecole),Listes_deroulantes!$H$9,AND(L41&lt;datevigueur,M41=ecolesec),Listes_deroulantes!$H$10,AND(L41&lt;datevigueur,M41=Universite),Listes_deroulantes!$H$11,AND(L41&gt;=datevigueur,L41&lt;=Listes_deroulantes!$F$48),NEW2025Apres,L41&lt;=Listes_deroulantes!$F$49,New2030Apres,L41&gt;Listes_deroulantes!$F$50,"0%")</f>
        <v>s. o.</v>
      </c>
      <c r="CG41" s="35" t="str" cm="1">
        <f t="array" ref="CG41">_xlfn.IFS(CE41="Aucun combustible","Oui",AND(CE41="s. o.",CF41="s. o."),"s. o.",AND(CF41="0%",OR(CE41&lt;&gt;"Aucun combustible",CE41&lt;&gt;"s. o.")),IF(CE41&lt;=0%,"Oui","Non"),AND(CF41&lt;&gt;"0%",OR(CE41&lt;&gt;"Aucun combustible",CE41&lt;&gt;"s. o.")),IF(CE41&lt;=CF41,"Oui","Non"))</f>
        <v>s. o.</v>
      </c>
      <c r="CH41" s="257"/>
      <c r="CI41" s="314" t="str">
        <f t="shared" si="27"/>
        <v>s. o.</v>
      </c>
      <c r="CJ41" s="316" cm="1">
        <f t="array" ref="CJ41">_xlfn.IFS(CE41="s.o","Non disponible",CE41="Aucun combustible","0",CE41&gt;0,BY41)</f>
        <v>0</v>
      </c>
      <c r="CK41" s="315" t="str">
        <f t="shared" si="28"/>
        <v>Non disponible</v>
      </c>
      <c r="CL41" s="320"/>
    </row>
    <row r="42" spans="1:90" x14ac:dyDescent="0.25">
      <c r="A42" s="122"/>
      <c r="B42" s="33"/>
      <c r="C42" s="32"/>
      <c r="D42" s="32"/>
      <c r="E42" s="32"/>
      <c r="F42" s="32"/>
      <c r="G42" s="32"/>
      <c r="H42" s="32"/>
      <c r="I42" s="41"/>
      <c r="J42" s="34"/>
      <c r="K42" s="32"/>
      <c r="L42" s="278"/>
      <c r="M42" s="32"/>
      <c r="N42" s="32"/>
      <c r="O42" s="34"/>
      <c r="P42" s="339"/>
      <c r="Q42" s="338"/>
      <c r="R42" s="250"/>
      <c r="S42" s="270"/>
      <c r="T42" s="251"/>
      <c r="U42" s="113"/>
      <c r="V42" s="114"/>
      <c r="W42" s="273"/>
      <c r="X42" s="114"/>
      <c r="Y42" s="273"/>
      <c r="Z42" s="115" t="str">
        <f t="shared" si="17"/>
        <v>s.o</v>
      </c>
      <c r="AA42" s="35" t="str" cm="1">
        <f t="array" ref="AA42">_xlfn.IFS(T42=Listes_deroulantes!$B$45,"Indisponible",T42=Listes_deroulantes!$B$43,-10%,T42=Listes_deroulantes!$B$42,-40%,T42=Listes_deroulantes!$B$41,-20%,T42=Listes_deroulantes!$B$40,-20%,T42=Listes_deroulantes!$C$35,"s. o.",T42=Listes_deroulantes!$B$44,-10%)</f>
        <v>s. o.</v>
      </c>
      <c r="AB42" s="62" t="str">
        <f t="shared" si="56"/>
        <v>s. o.</v>
      </c>
      <c r="AC42" s="309" t="str">
        <f t="shared" si="18"/>
        <v>s.o</v>
      </c>
      <c r="AD42" s="62" t="str" cm="1">
        <f t="array" ref="AD42">_xlfn.IFS(T42=Listes_deroulantes!$B$45,"Aucun",T42=Listes_deroulantes!$B$44,"Aucun",T42=Listes_deroulantes!$B$43,-10%,T42=Listes_deroulantes!$B$42,"Aucun",T42=Listes_deroulantes!$B$41,"Aucun",T42=Listes_deroulantes!$B$40,"Aucun",T42=Listes_deroulantes!$C$35,"s. o.")</f>
        <v>s. o.</v>
      </c>
      <c r="AE42" s="62" t="str">
        <f t="shared" si="57"/>
        <v>s. o.</v>
      </c>
      <c r="AF42" s="310"/>
      <c r="AG42" s="131" t="str">
        <f t="shared" si="19"/>
        <v/>
      </c>
      <c r="AH42" s="317">
        <f t="shared" si="30"/>
        <v>0</v>
      </c>
      <c r="AI42" s="177"/>
      <c r="AJ42" s="178"/>
      <c r="AK42" s="179"/>
      <c r="AL42" s="179"/>
      <c r="AM42" s="179"/>
      <c r="AN42" s="179"/>
      <c r="AO42" s="192">
        <f t="shared" si="4"/>
        <v>0</v>
      </c>
      <c r="AP42" s="181"/>
      <c r="AQ42" s="182">
        <f t="shared" si="46"/>
        <v>0</v>
      </c>
      <c r="AR42" s="183"/>
      <c r="AS42" s="182">
        <f t="shared" si="47"/>
        <v>0</v>
      </c>
      <c r="AT42" s="183"/>
      <c r="AU42" s="182">
        <f t="shared" si="48"/>
        <v>0</v>
      </c>
      <c r="AV42" s="183"/>
      <c r="AW42" s="192">
        <f t="shared" si="49"/>
        <v>0</v>
      </c>
      <c r="AX42" s="192">
        <f t="shared" si="50"/>
        <v>0</v>
      </c>
      <c r="AY42" s="182">
        <f t="shared" si="51"/>
        <v>0</v>
      </c>
      <c r="AZ42" s="116" t="str">
        <f t="shared" si="58"/>
        <v>s. o.</v>
      </c>
      <c r="BA42" s="294" t="str" cm="1">
        <f t="array" ref="BA42">_xlfn.IFS(L42&lt;Listes_deroulantes!$F$55,"s. o.",AND(L42&lt;datevigueur,M42=autre),Listes_deroulantes!$G$4,AND(L42&lt;datevigueur,M42=bureau),Listes_deroulantes!$G$5,AND(L42&lt;datevigueur,M42=cegep),Listes_deroulantes!$G$6,AND(L42&lt;datevigueur,M42=Centre),Listes_deroulantes!$G$7,AND(L42&lt;datevigueur,M42=CHSLD),Listes_deroulantes!$G$8,AND(L42&lt;datevigueur,M42=ecole),Listes_deroulantes!$G$9,AND(L42&lt;datevigueur,M42=ecolesec),Listes_deroulantes!$G$10,AND(L42&lt;datevigueur,M42=Universite),Listes_deroulantes!$G$11,AND(L42&gt;=datevigueur,L42&lt;=Listes_deroulantes!$F$48),New2025Avant,L42&lt;=Listes_deroulantes!$F$49,New2030Avant,L42&gt;Listes_deroulantes!$F$50,"0%")</f>
        <v>s. o.</v>
      </c>
      <c r="BB42" s="35" t="str" cm="1">
        <f t="array" ref="BB42">_xlfn.IFS(AZ42="Aucun combustible","Oui",AND(AZ42="s. o.",BA42="s. o."),"s. o.",AND(BA42="0%",OR(AZ42&lt;&gt;"Aucun combustible",AZ42&lt;&gt;"s. o.")),IF(AZ42&lt;=0%,"Oui","Non"),AND(BA42&lt;&gt;"0%",OR(AZ42&lt;&gt;"Aucun combustible",AZ42&lt;&gt;"s. o.")),IF(AZ42&lt;BA42,"Oui","Non"))</f>
        <v>s. o.</v>
      </c>
      <c r="BC42" s="35" t="str">
        <f t="shared" si="59"/>
        <v>Non</v>
      </c>
      <c r="BD42" s="132"/>
      <c r="BE42" s="313" t="str">
        <f t="shared" si="60"/>
        <v>s. o.</v>
      </c>
      <c r="BF42" s="313" t="str" cm="1">
        <f t="array" ref="BF42">IFERROR(_xlfn.IFS(AND(AO42&gt;0,OR(AY42=0,ISBLANK(AY42)),OR(AW42=0,ISBLANK(AW42))),"100% Énergie renouvelable",AND(OR(AY42=0,ISBLANK(AY42)),AW42&gt;0,),"Non disponible",AY42&gt;0,AY42,AND(AY42=0,AW42=0,AO42=0),"s. o."),"Erreur")</f>
        <v>s. o.</v>
      </c>
      <c r="BG42" s="312" t="str">
        <f t="shared" si="61"/>
        <v>s. o.</v>
      </c>
      <c r="BH42" s="329"/>
      <c r="BI42" s="324"/>
      <c r="BJ42" s="318"/>
      <c r="BK42" s="198"/>
      <c r="BL42" s="180"/>
      <c r="BM42" s="180"/>
      <c r="BN42" s="180"/>
      <c r="BO42" s="180"/>
      <c r="BP42" s="241"/>
      <c r="BQ42" s="199">
        <f t="shared" si="31"/>
        <v>0</v>
      </c>
      <c r="BR42" s="198"/>
      <c r="BS42" s="200">
        <f t="shared" si="32"/>
        <v>0</v>
      </c>
      <c r="BT42" s="198"/>
      <c r="BU42" s="200">
        <f t="shared" si="33"/>
        <v>0</v>
      </c>
      <c r="BV42" s="198"/>
      <c r="BW42" s="200">
        <f t="shared" si="34"/>
        <v>0</v>
      </c>
      <c r="BX42" s="198"/>
      <c r="BY42" s="200">
        <f t="shared" si="35"/>
        <v>0</v>
      </c>
      <c r="BZ42" s="117">
        <f t="shared" si="52"/>
        <v>0</v>
      </c>
      <c r="CA42" s="117">
        <f t="shared" si="53"/>
        <v>0</v>
      </c>
      <c r="CB42" s="154">
        <f t="shared" si="54"/>
        <v>0</v>
      </c>
      <c r="CC42" s="134" t="str">
        <f t="shared" si="62"/>
        <v/>
      </c>
      <c r="CD42" s="147" t="str">
        <f t="shared" si="55"/>
        <v/>
      </c>
      <c r="CE42" s="116" t="str">
        <f t="shared" si="63"/>
        <v>s. o.</v>
      </c>
      <c r="CF42" s="35" t="str" cm="1">
        <f t="array" ref="CF42">_xlfn.IFS(L42&lt;Listes_deroulantes!$F$55,"s. o.",AND(L42&lt;datevigueur,M42=autre),Listes_deroulantes!$H$4,AND(L42&lt;datevigueur,M42=bureau),Listes_deroulantes!$H$5,AND(L42&lt;datevigueur,M42=cegep),Listes_deroulantes!$H$6,AND(L42&lt;datevigueur,M42=Centre),Listes_deroulantes!$H$7,AND(L42&lt;datevigueur,M42=CHSLD),Listes_deroulantes!$H$8,AND(L42&lt;datevigueur,M42=ecole),Listes_deroulantes!$H$9,AND(L42&lt;datevigueur,M42=ecolesec),Listes_deroulantes!$H$10,AND(L42&lt;datevigueur,M42=Universite),Listes_deroulantes!$H$11,AND(L42&gt;=datevigueur,L42&lt;=Listes_deroulantes!$F$48),NEW2025Apres,L42&lt;=Listes_deroulantes!$F$49,New2030Apres,L42&gt;Listes_deroulantes!$F$50,"0%")</f>
        <v>s. o.</v>
      </c>
      <c r="CG42" s="35" t="str" cm="1">
        <f t="array" ref="CG42">_xlfn.IFS(CE42="Aucun combustible","Oui",AND(CE42="s. o.",CF42="s. o."),"s. o.",AND(CF42="0%",OR(CE42&lt;&gt;"Aucun combustible",CE42&lt;&gt;"s. o.")),IF(CE42&lt;=0%,"Oui","Non"),AND(CF42&lt;&gt;"0%",OR(CE42&lt;&gt;"Aucun combustible",CE42&lt;&gt;"s. o.")),IF(CE42&lt;=CF42,"Oui","Non"))</f>
        <v>s. o.</v>
      </c>
      <c r="CH42" s="257"/>
      <c r="CI42" s="314" t="str">
        <f t="shared" si="27"/>
        <v>s. o.</v>
      </c>
      <c r="CJ42" s="316" cm="1">
        <f t="array" ref="CJ42">_xlfn.IFS(CE42="s.o","Non disponible",CE42="Aucun combustible","0",CE42&gt;0,BY42)</f>
        <v>0</v>
      </c>
      <c r="CK42" s="315" t="str">
        <f t="shared" si="28"/>
        <v>Non disponible</v>
      </c>
      <c r="CL42" s="320"/>
    </row>
    <row r="43" spans="1:90" x14ac:dyDescent="0.25">
      <c r="A43" s="122"/>
      <c r="B43" s="33"/>
      <c r="C43" s="32"/>
      <c r="D43" s="32"/>
      <c r="E43" s="32"/>
      <c r="F43" s="32"/>
      <c r="G43" s="32"/>
      <c r="H43" s="32"/>
      <c r="I43" s="41"/>
      <c r="J43" s="34"/>
      <c r="K43" s="32"/>
      <c r="L43" s="278"/>
      <c r="M43" s="32"/>
      <c r="N43" s="32"/>
      <c r="O43" s="34"/>
      <c r="P43" s="339"/>
      <c r="Q43" s="338"/>
      <c r="R43" s="250"/>
      <c r="S43" s="270"/>
      <c r="T43" s="251"/>
      <c r="U43" s="113"/>
      <c r="V43" s="114"/>
      <c r="W43" s="273"/>
      <c r="X43" s="114"/>
      <c r="Y43" s="273"/>
      <c r="Z43" s="115" t="str">
        <f t="shared" si="17"/>
        <v>s.o</v>
      </c>
      <c r="AA43" s="35" t="str" cm="1">
        <f t="array" ref="AA43">_xlfn.IFS(T43=Listes_deroulantes!$B$45,"Indisponible",T43=Listes_deroulantes!$B$43,-10%,T43=Listes_deroulantes!$B$42,-40%,T43=Listes_deroulantes!$B$41,-20%,T43=Listes_deroulantes!$B$40,-20%,T43=Listes_deroulantes!$C$35,"s. o.",T43=Listes_deroulantes!$B$44,-10%)</f>
        <v>s. o.</v>
      </c>
      <c r="AB43" s="62" t="str">
        <f t="shared" si="56"/>
        <v>s. o.</v>
      </c>
      <c r="AC43" s="309" t="str">
        <f t="shared" si="18"/>
        <v>s.o</v>
      </c>
      <c r="AD43" s="62" t="str" cm="1">
        <f t="array" ref="AD43">_xlfn.IFS(T43=Listes_deroulantes!$B$45,"Aucun",T43=Listes_deroulantes!$B$44,"Aucun",T43=Listes_deroulantes!$B$43,-10%,T43=Listes_deroulantes!$B$42,"Aucun",T43=Listes_deroulantes!$B$41,"Aucun",T43=Listes_deroulantes!$B$40,"Aucun",T43=Listes_deroulantes!$C$35,"s. o.")</f>
        <v>s. o.</v>
      </c>
      <c r="AE43" s="62" t="str">
        <f t="shared" si="57"/>
        <v>s. o.</v>
      </c>
      <c r="AF43" s="310"/>
      <c r="AG43" s="131" t="str">
        <f t="shared" si="19"/>
        <v/>
      </c>
      <c r="AH43" s="317">
        <f t="shared" si="30"/>
        <v>0</v>
      </c>
      <c r="AI43" s="177"/>
      <c r="AJ43" s="178"/>
      <c r="AK43" s="179"/>
      <c r="AL43" s="179"/>
      <c r="AM43" s="179"/>
      <c r="AN43" s="179"/>
      <c r="AO43" s="192">
        <f t="shared" si="4"/>
        <v>0</v>
      </c>
      <c r="AP43" s="181"/>
      <c r="AQ43" s="182">
        <f t="shared" si="46"/>
        <v>0</v>
      </c>
      <c r="AR43" s="183"/>
      <c r="AS43" s="182">
        <f t="shared" si="47"/>
        <v>0</v>
      </c>
      <c r="AT43" s="183"/>
      <c r="AU43" s="182">
        <f t="shared" si="48"/>
        <v>0</v>
      </c>
      <c r="AV43" s="183"/>
      <c r="AW43" s="192">
        <f t="shared" si="49"/>
        <v>0</v>
      </c>
      <c r="AX43" s="192">
        <f t="shared" si="50"/>
        <v>0</v>
      </c>
      <c r="AY43" s="182">
        <f t="shared" si="51"/>
        <v>0</v>
      </c>
      <c r="AZ43" s="116" t="str">
        <f t="shared" si="58"/>
        <v>s. o.</v>
      </c>
      <c r="BA43" s="294" t="str" cm="1">
        <f t="array" ref="BA43">_xlfn.IFS(L43&lt;Listes_deroulantes!$F$55,"s. o.",AND(L43&lt;datevigueur,M43=autre),Listes_deroulantes!$G$4,AND(L43&lt;datevigueur,M43=bureau),Listes_deroulantes!$G$5,AND(L43&lt;datevigueur,M43=cegep),Listes_deroulantes!$G$6,AND(L43&lt;datevigueur,M43=Centre),Listes_deroulantes!$G$7,AND(L43&lt;datevigueur,M43=CHSLD),Listes_deroulantes!$G$8,AND(L43&lt;datevigueur,M43=ecole),Listes_deroulantes!$G$9,AND(L43&lt;datevigueur,M43=ecolesec),Listes_deroulantes!$G$10,AND(L43&lt;datevigueur,M43=Universite),Listes_deroulantes!$G$11,AND(L43&gt;=datevigueur,L43&lt;=Listes_deroulantes!$F$48),New2025Avant,L43&lt;=Listes_deroulantes!$F$49,New2030Avant,L43&gt;Listes_deroulantes!$F$50,"0%")</f>
        <v>s. o.</v>
      </c>
      <c r="BB43" s="35" t="str" cm="1">
        <f t="array" ref="BB43">_xlfn.IFS(AZ43="Aucun combustible","Oui",AND(AZ43="s. o.",BA43="s. o."),"s. o.",AND(BA43="0%",OR(AZ43&lt;&gt;"Aucun combustible",AZ43&lt;&gt;"s. o.")),IF(AZ43&lt;=0%,"Oui","Non"),AND(BA43&lt;&gt;"0%",OR(AZ43&lt;&gt;"Aucun combustible",AZ43&lt;&gt;"s. o.")),IF(AZ43&lt;BA43,"Oui","Non"))</f>
        <v>s. o.</v>
      </c>
      <c r="BC43" s="35" t="str">
        <f t="shared" si="59"/>
        <v>Non</v>
      </c>
      <c r="BD43" s="132"/>
      <c r="BE43" s="313" t="str">
        <f t="shared" si="60"/>
        <v>s. o.</v>
      </c>
      <c r="BF43" s="313" t="str" cm="1">
        <f t="array" ref="BF43">IFERROR(_xlfn.IFS(AND(AO43&gt;0,OR(AY43=0,ISBLANK(AY43)),OR(AW43=0,ISBLANK(AW43))),"100% Énergie renouvelable",AND(OR(AY43=0,ISBLANK(AY43)),AW43&gt;0,),"Non disponible",AY43&gt;0,AY43,AND(AY43=0,AW43=0,AO43=0),"s. o."),"Erreur")</f>
        <v>s. o.</v>
      </c>
      <c r="BG43" s="312" t="str">
        <f t="shared" si="61"/>
        <v>s. o.</v>
      </c>
      <c r="BH43" s="329"/>
      <c r="BI43" s="324"/>
      <c r="BJ43" s="318"/>
      <c r="BK43" s="198"/>
      <c r="BL43" s="180"/>
      <c r="BM43" s="180"/>
      <c r="BN43" s="180"/>
      <c r="BO43" s="180"/>
      <c r="BP43" s="241"/>
      <c r="BQ43" s="199">
        <f t="shared" si="31"/>
        <v>0</v>
      </c>
      <c r="BR43" s="198"/>
      <c r="BS43" s="200">
        <f t="shared" si="32"/>
        <v>0</v>
      </c>
      <c r="BT43" s="198"/>
      <c r="BU43" s="200">
        <f t="shared" si="33"/>
        <v>0</v>
      </c>
      <c r="BV43" s="198"/>
      <c r="BW43" s="200">
        <f t="shared" si="34"/>
        <v>0</v>
      </c>
      <c r="BX43" s="198"/>
      <c r="BY43" s="200">
        <f t="shared" si="35"/>
        <v>0</v>
      </c>
      <c r="BZ43" s="117">
        <f t="shared" si="52"/>
        <v>0</v>
      </c>
      <c r="CA43" s="117">
        <f t="shared" si="53"/>
        <v>0</v>
      </c>
      <c r="CB43" s="154">
        <f t="shared" si="54"/>
        <v>0</v>
      </c>
      <c r="CC43" s="134" t="str">
        <f t="shared" si="62"/>
        <v/>
      </c>
      <c r="CD43" s="147" t="str">
        <f t="shared" si="55"/>
        <v/>
      </c>
      <c r="CE43" s="116" t="str">
        <f t="shared" si="63"/>
        <v>s. o.</v>
      </c>
      <c r="CF43" s="35" t="str" cm="1">
        <f t="array" ref="CF43">_xlfn.IFS(L43&lt;Listes_deroulantes!$F$55,"s. o.",AND(L43&lt;datevigueur,M43=autre),Listes_deroulantes!$H$4,AND(L43&lt;datevigueur,M43=bureau),Listes_deroulantes!$H$5,AND(L43&lt;datevigueur,M43=cegep),Listes_deroulantes!$H$6,AND(L43&lt;datevigueur,M43=Centre),Listes_deroulantes!$H$7,AND(L43&lt;datevigueur,M43=CHSLD),Listes_deroulantes!$H$8,AND(L43&lt;datevigueur,M43=ecole),Listes_deroulantes!$H$9,AND(L43&lt;datevigueur,M43=ecolesec),Listes_deroulantes!$H$10,AND(L43&lt;datevigueur,M43=Universite),Listes_deroulantes!$H$11,AND(L43&gt;=datevigueur,L43&lt;=Listes_deroulantes!$F$48),NEW2025Apres,L43&lt;=Listes_deroulantes!$F$49,New2030Apres,L43&gt;Listes_deroulantes!$F$50,"0%")</f>
        <v>s. o.</v>
      </c>
      <c r="CG43" s="35" t="str" cm="1">
        <f t="array" ref="CG43">_xlfn.IFS(CE43="Aucun combustible","Oui",AND(CE43="s. o.",CF43="s. o."),"s. o.",AND(CF43="0%",OR(CE43&lt;&gt;"Aucun combustible",CE43&lt;&gt;"s. o.")),IF(CE43&lt;=0%,"Oui","Non"),AND(CF43&lt;&gt;"0%",OR(CE43&lt;&gt;"Aucun combustible",CE43&lt;&gt;"s. o.")),IF(CE43&lt;=CF43,"Oui","Non"))</f>
        <v>s. o.</v>
      </c>
      <c r="CH43" s="257"/>
      <c r="CI43" s="314" t="str">
        <f t="shared" si="27"/>
        <v>s. o.</v>
      </c>
      <c r="CJ43" s="316" cm="1">
        <f t="array" ref="CJ43">_xlfn.IFS(CE43="s.o","Non disponible",CE43="Aucun combustible","0",CE43&gt;0,BY43)</f>
        <v>0</v>
      </c>
      <c r="CK43" s="315" t="str">
        <f t="shared" si="28"/>
        <v>Non disponible</v>
      </c>
      <c r="CL43" s="320"/>
    </row>
    <row r="44" spans="1:90" x14ac:dyDescent="0.25">
      <c r="A44" s="122"/>
      <c r="B44" s="33"/>
      <c r="C44" s="32"/>
      <c r="D44" s="32"/>
      <c r="E44" s="32"/>
      <c r="F44" s="32"/>
      <c r="G44" s="32"/>
      <c r="H44" s="32"/>
      <c r="I44" s="41"/>
      <c r="J44" s="34"/>
      <c r="K44" s="32"/>
      <c r="L44" s="278"/>
      <c r="M44" s="32"/>
      <c r="N44" s="32"/>
      <c r="O44" s="34"/>
      <c r="P44" s="339"/>
      <c r="Q44" s="338"/>
      <c r="R44" s="250"/>
      <c r="S44" s="270"/>
      <c r="T44" s="251"/>
      <c r="U44" s="113"/>
      <c r="V44" s="114"/>
      <c r="W44" s="273"/>
      <c r="X44" s="114"/>
      <c r="Y44" s="273"/>
      <c r="Z44" s="115" t="str">
        <f t="shared" si="17"/>
        <v>s.o</v>
      </c>
      <c r="AA44" s="35" t="str" cm="1">
        <f t="array" ref="AA44">_xlfn.IFS(T44=Listes_deroulantes!$B$45,"Indisponible",T44=Listes_deroulantes!$B$43,-10%,T44=Listes_deroulantes!$B$42,-40%,T44=Listes_deroulantes!$B$41,-20%,T44=Listes_deroulantes!$B$40,-20%,T44=Listes_deroulantes!$C$35,"s. o.",T44=Listes_deroulantes!$B$44,-10%)</f>
        <v>s. o.</v>
      </c>
      <c r="AB44" s="62" t="str">
        <f t="shared" si="56"/>
        <v>s. o.</v>
      </c>
      <c r="AC44" s="309" t="str">
        <f t="shared" si="18"/>
        <v>s.o</v>
      </c>
      <c r="AD44" s="62" t="str" cm="1">
        <f t="array" ref="AD44">_xlfn.IFS(T44=Listes_deroulantes!$B$45,"Aucun",T44=Listes_deroulantes!$B$44,"Aucun",T44=Listes_deroulantes!$B$43,-10%,T44=Listes_deroulantes!$B$42,"Aucun",T44=Listes_deroulantes!$B$41,"Aucun",T44=Listes_deroulantes!$B$40,"Aucun",T44=Listes_deroulantes!$C$35,"s. o.")</f>
        <v>s. o.</v>
      </c>
      <c r="AE44" s="62" t="str">
        <f t="shared" si="57"/>
        <v>s. o.</v>
      </c>
      <c r="AF44" s="310"/>
      <c r="AG44" s="131" t="str">
        <f t="shared" si="19"/>
        <v/>
      </c>
      <c r="AH44" s="317">
        <f t="shared" si="30"/>
        <v>0</v>
      </c>
      <c r="AI44" s="177"/>
      <c r="AJ44" s="178"/>
      <c r="AK44" s="179"/>
      <c r="AL44" s="179"/>
      <c r="AM44" s="179"/>
      <c r="AN44" s="179"/>
      <c r="AO44" s="192">
        <f t="shared" si="4"/>
        <v>0</v>
      </c>
      <c r="AP44" s="181"/>
      <c r="AQ44" s="182">
        <f t="shared" si="46"/>
        <v>0</v>
      </c>
      <c r="AR44" s="183"/>
      <c r="AS44" s="182">
        <f t="shared" si="47"/>
        <v>0</v>
      </c>
      <c r="AT44" s="183"/>
      <c r="AU44" s="182">
        <f t="shared" si="48"/>
        <v>0</v>
      </c>
      <c r="AV44" s="183"/>
      <c r="AW44" s="192">
        <f t="shared" si="49"/>
        <v>0</v>
      </c>
      <c r="AX44" s="192">
        <f t="shared" si="50"/>
        <v>0</v>
      </c>
      <c r="AY44" s="182">
        <f t="shared" si="51"/>
        <v>0</v>
      </c>
      <c r="AZ44" s="116" t="str">
        <f t="shared" si="58"/>
        <v>s. o.</v>
      </c>
      <c r="BA44" s="294" t="str" cm="1">
        <f t="array" ref="BA44">_xlfn.IFS(L44&lt;Listes_deroulantes!$F$55,"s. o.",AND(L44&lt;datevigueur,M44=autre),Listes_deroulantes!$G$4,AND(L44&lt;datevigueur,M44=bureau),Listes_deroulantes!$G$5,AND(L44&lt;datevigueur,M44=cegep),Listes_deroulantes!$G$6,AND(L44&lt;datevigueur,M44=Centre),Listes_deroulantes!$G$7,AND(L44&lt;datevigueur,M44=CHSLD),Listes_deroulantes!$G$8,AND(L44&lt;datevigueur,M44=ecole),Listes_deroulantes!$G$9,AND(L44&lt;datevigueur,M44=ecolesec),Listes_deroulantes!$G$10,AND(L44&lt;datevigueur,M44=Universite),Listes_deroulantes!$G$11,AND(L44&gt;=datevigueur,L44&lt;=Listes_deroulantes!$F$48),New2025Avant,L44&lt;=Listes_deroulantes!$F$49,New2030Avant,L44&gt;Listes_deroulantes!$F$50,"0%")</f>
        <v>s. o.</v>
      </c>
      <c r="BB44" s="35" t="str" cm="1">
        <f t="array" ref="BB44">_xlfn.IFS(AZ44="Aucun combustible","Oui",AND(AZ44="s. o.",BA44="s. o."),"s. o.",AND(BA44="0%",OR(AZ44&lt;&gt;"Aucun combustible",AZ44&lt;&gt;"s. o.")),IF(AZ44&lt;=0%,"Oui","Non"),AND(BA44&lt;&gt;"0%",OR(AZ44&lt;&gt;"Aucun combustible",AZ44&lt;&gt;"s. o.")),IF(AZ44&lt;BA44,"Oui","Non"))</f>
        <v>s. o.</v>
      </c>
      <c r="BC44" s="35" t="str">
        <f t="shared" si="59"/>
        <v>Non</v>
      </c>
      <c r="BD44" s="132"/>
      <c r="BE44" s="313" t="str">
        <f t="shared" si="60"/>
        <v>s. o.</v>
      </c>
      <c r="BF44" s="313" t="str" cm="1">
        <f t="array" ref="BF44">IFERROR(_xlfn.IFS(AND(AO44&gt;0,OR(AY44=0,ISBLANK(AY44)),OR(AW44=0,ISBLANK(AW44))),"100% Énergie renouvelable",AND(OR(AY44=0,ISBLANK(AY44)),AW44&gt;0,),"Non disponible",AY44&gt;0,AY44,AND(AY44=0,AW44=0,AO44=0),"s. o."),"Erreur")</f>
        <v>s. o.</v>
      </c>
      <c r="BG44" s="312" t="str">
        <f t="shared" si="61"/>
        <v>s. o.</v>
      </c>
      <c r="BH44" s="329"/>
      <c r="BI44" s="324"/>
      <c r="BJ44" s="318"/>
      <c r="BK44" s="198"/>
      <c r="BL44" s="180"/>
      <c r="BM44" s="180"/>
      <c r="BN44" s="180"/>
      <c r="BO44" s="180"/>
      <c r="BP44" s="241"/>
      <c r="BQ44" s="199">
        <f t="shared" si="31"/>
        <v>0</v>
      </c>
      <c r="BR44" s="198"/>
      <c r="BS44" s="200">
        <f t="shared" si="32"/>
        <v>0</v>
      </c>
      <c r="BT44" s="198"/>
      <c r="BU44" s="200">
        <f t="shared" si="33"/>
        <v>0</v>
      </c>
      <c r="BV44" s="198"/>
      <c r="BW44" s="200">
        <f t="shared" si="34"/>
        <v>0</v>
      </c>
      <c r="BX44" s="198"/>
      <c r="BY44" s="200">
        <f t="shared" si="35"/>
        <v>0</v>
      </c>
      <c r="BZ44" s="117">
        <f t="shared" si="52"/>
        <v>0</v>
      </c>
      <c r="CA44" s="117">
        <f t="shared" si="53"/>
        <v>0</v>
      </c>
      <c r="CB44" s="154">
        <f t="shared" si="54"/>
        <v>0</v>
      </c>
      <c r="CC44" s="134" t="str">
        <f t="shared" si="62"/>
        <v/>
      </c>
      <c r="CD44" s="147" t="str">
        <f t="shared" si="55"/>
        <v/>
      </c>
      <c r="CE44" s="116" t="str">
        <f t="shared" si="63"/>
        <v>s. o.</v>
      </c>
      <c r="CF44" s="35" t="str" cm="1">
        <f t="array" ref="CF44">_xlfn.IFS(L44&lt;Listes_deroulantes!$F$55,"s. o.",AND(L44&lt;datevigueur,M44=autre),Listes_deroulantes!$H$4,AND(L44&lt;datevigueur,M44=bureau),Listes_deroulantes!$H$5,AND(L44&lt;datevigueur,M44=cegep),Listes_deroulantes!$H$6,AND(L44&lt;datevigueur,M44=Centre),Listes_deroulantes!$H$7,AND(L44&lt;datevigueur,M44=CHSLD),Listes_deroulantes!$H$8,AND(L44&lt;datevigueur,M44=ecole),Listes_deroulantes!$H$9,AND(L44&lt;datevigueur,M44=ecolesec),Listes_deroulantes!$H$10,AND(L44&lt;datevigueur,M44=Universite),Listes_deroulantes!$H$11,AND(L44&gt;=datevigueur,L44&lt;=Listes_deroulantes!$F$48),NEW2025Apres,L44&lt;=Listes_deroulantes!$F$49,New2030Apres,L44&gt;Listes_deroulantes!$F$50,"0%")</f>
        <v>s. o.</v>
      </c>
      <c r="CG44" s="35" t="str" cm="1">
        <f t="array" ref="CG44">_xlfn.IFS(CE44="Aucun combustible","Oui",AND(CE44="s. o.",CF44="s. o."),"s. o.",AND(CF44="0%",OR(CE44&lt;&gt;"Aucun combustible",CE44&lt;&gt;"s. o.")),IF(CE44&lt;=0%,"Oui","Non"),AND(CF44&lt;&gt;"0%",OR(CE44&lt;&gt;"Aucun combustible",CE44&lt;&gt;"s. o.")),IF(CE44&lt;=CF44,"Oui","Non"))</f>
        <v>s. o.</v>
      </c>
      <c r="CH44" s="257"/>
      <c r="CI44" s="314" t="str">
        <f t="shared" si="27"/>
        <v>s. o.</v>
      </c>
      <c r="CJ44" s="316" cm="1">
        <f t="array" ref="CJ44">_xlfn.IFS(CE44="s.o","Non disponible",CE44="Aucun combustible","0",CE44&gt;0,BY44)</f>
        <v>0</v>
      </c>
      <c r="CK44" s="315" t="str">
        <f t="shared" si="28"/>
        <v>Non disponible</v>
      </c>
      <c r="CL44" s="320"/>
    </row>
    <row r="45" spans="1:90" x14ac:dyDescent="0.25">
      <c r="A45" s="122"/>
      <c r="B45" s="33"/>
      <c r="C45" s="32"/>
      <c r="D45" s="32"/>
      <c r="E45" s="32"/>
      <c r="F45" s="32"/>
      <c r="G45" s="32"/>
      <c r="H45" s="32"/>
      <c r="I45" s="41"/>
      <c r="J45" s="34"/>
      <c r="K45" s="32"/>
      <c r="L45" s="278"/>
      <c r="M45" s="32"/>
      <c r="N45" s="32"/>
      <c r="O45" s="34"/>
      <c r="P45" s="339"/>
      <c r="Q45" s="338"/>
      <c r="R45" s="250"/>
      <c r="S45" s="270"/>
      <c r="T45" s="251"/>
      <c r="U45" s="113"/>
      <c r="V45" s="114"/>
      <c r="W45" s="273"/>
      <c r="X45" s="114"/>
      <c r="Y45" s="273"/>
      <c r="Z45" s="115" t="str">
        <f t="shared" si="17"/>
        <v>s.o</v>
      </c>
      <c r="AA45" s="35" t="str" cm="1">
        <f t="array" ref="AA45">_xlfn.IFS(T45=Listes_deroulantes!$B$45,"Indisponible",T45=Listes_deroulantes!$B$43,-10%,T45=Listes_deroulantes!$B$42,-40%,T45=Listes_deroulantes!$B$41,-20%,T45=Listes_deroulantes!$B$40,-20%,T45=Listes_deroulantes!$C$35,"s. o.",T45=Listes_deroulantes!$B$44,-10%)</f>
        <v>s. o.</v>
      </c>
      <c r="AB45" s="62" t="str">
        <f t="shared" si="56"/>
        <v>s. o.</v>
      </c>
      <c r="AC45" s="309" t="str">
        <f t="shared" si="18"/>
        <v>s.o</v>
      </c>
      <c r="AD45" s="62" t="str" cm="1">
        <f t="array" ref="AD45">_xlfn.IFS(T45=Listes_deroulantes!$B$45,"Aucun",T45=Listes_deroulantes!$B$44,"Aucun",T45=Listes_deroulantes!$B$43,-10%,T45=Listes_deroulantes!$B$42,"Aucun",T45=Listes_deroulantes!$B$41,"Aucun",T45=Listes_deroulantes!$B$40,"Aucun",T45=Listes_deroulantes!$C$35,"s. o.")</f>
        <v>s. o.</v>
      </c>
      <c r="AE45" s="62" t="str">
        <f t="shared" si="57"/>
        <v>s. o.</v>
      </c>
      <c r="AF45" s="310"/>
      <c r="AG45" s="131" t="str">
        <f t="shared" si="19"/>
        <v/>
      </c>
      <c r="AH45" s="317">
        <f t="shared" si="30"/>
        <v>0</v>
      </c>
      <c r="AI45" s="177"/>
      <c r="AJ45" s="178"/>
      <c r="AK45" s="179"/>
      <c r="AL45" s="179"/>
      <c r="AM45" s="179"/>
      <c r="AN45" s="179"/>
      <c r="AO45" s="192">
        <f t="shared" si="4"/>
        <v>0</v>
      </c>
      <c r="AP45" s="181"/>
      <c r="AQ45" s="182">
        <f t="shared" si="46"/>
        <v>0</v>
      </c>
      <c r="AR45" s="183"/>
      <c r="AS45" s="182">
        <f t="shared" si="47"/>
        <v>0</v>
      </c>
      <c r="AT45" s="183"/>
      <c r="AU45" s="182">
        <f t="shared" si="48"/>
        <v>0</v>
      </c>
      <c r="AV45" s="183"/>
      <c r="AW45" s="192">
        <f t="shared" si="49"/>
        <v>0</v>
      </c>
      <c r="AX45" s="192">
        <f t="shared" si="50"/>
        <v>0</v>
      </c>
      <c r="AY45" s="182">
        <f t="shared" si="51"/>
        <v>0</v>
      </c>
      <c r="AZ45" s="116" t="str">
        <f t="shared" si="58"/>
        <v>s. o.</v>
      </c>
      <c r="BA45" s="294" t="str" cm="1">
        <f t="array" ref="BA45">_xlfn.IFS(L45&lt;Listes_deroulantes!$F$55,"s. o.",AND(L45&lt;datevigueur,M45=autre),Listes_deroulantes!$G$4,AND(L45&lt;datevigueur,M45=bureau),Listes_deroulantes!$G$5,AND(L45&lt;datevigueur,M45=cegep),Listes_deroulantes!$G$6,AND(L45&lt;datevigueur,M45=Centre),Listes_deroulantes!$G$7,AND(L45&lt;datevigueur,M45=CHSLD),Listes_deroulantes!$G$8,AND(L45&lt;datevigueur,M45=ecole),Listes_deroulantes!$G$9,AND(L45&lt;datevigueur,M45=ecolesec),Listes_deroulantes!$G$10,AND(L45&lt;datevigueur,M45=Universite),Listes_deroulantes!$G$11,AND(L45&gt;=datevigueur,L45&lt;=Listes_deroulantes!$F$48),New2025Avant,L45&lt;=Listes_deroulantes!$F$49,New2030Avant,L45&gt;Listes_deroulantes!$F$50,"0%")</f>
        <v>s. o.</v>
      </c>
      <c r="BB45" s="35" t="str" cm="1">
        <f t="array" ref="BB45">_xlfn.IFS(AZ45="Aucun combustible","Oui",AND(AZ45="s. o.",BA45="s. o."),"s. o.",AND(BA45="0%",OR(AZ45&lt;&gt;"Aucun combustible",AZ45&lt;&gt;"s. o.")),IF(AZ45&lt;=0%,"Oui","Non"),AND(BA45&lt;&gt;"0%",OR(AZ45&lt;&gt;"Aucun combustible",AZ45&lt;&gt;"s. o.")),IF(AZ45&lt;BA45,"Oui","Non"))</f>
        <v>s. o.</v>
      </c>
      <c r="BC45" s="35" t="str">
        <f t="shared" si="59"/>
        <v>Non</v>
      </c>
      <c r="BD45" s="132"/>
      <c r="BE45" s="313" t="str">
        <f t="shared" si="60"/>
        <v>s. o.</v>
      </c>
      <c r="BF45" s="313" t="str" cm="1">
        <f t="array" ref="BF45">IFERROR(_xlfn.IFS(AND(AO45&gt;0,OR(AY45=0,ISBLANK(AY45)),OR(AW45=0,ISBLANK(AW45))),"100% Énergie renouvelable",AND(OR(AY45=0,ISBLANK(AY45)),AW45&gt;0,),"Non disponible",AY45&gt;0,AY45,AND(AY45=0,AW45=0,AO45=0),"s. o."),"Erreur")</f>
        <v>s. o.</v>
      </c>
      <c r="BG45" s="312" t="str">
        <f t="shared" si="61"/>
        <v>s. o.</v>
      </c>
      <c r="BH45" s="329"/>
      <c r="BI45" s="324"/>
      <c r="BJ45" s="318"/>
      <c r="BK45" s="198"/>
      <c r="BL45" s="180"/>
      <c r="BM45" s="180"/>
      <c r="BN45" s="180"/>
      <c r="BO45" s="180"/>
      <c r="BP45" s="241"/>
      <c r="BQ45" s="199">
        <f t="shared" si="31"/>
        <v>0</v>
      </c>
      <c r="BR45" s="198"/>
      <c r="BS45" s="200">
        <f t="shared" si="32"/>
        <v>0</v>
      </c>
      <c r="BT45" s="198"/>
      <c r="BU45" s="200">
        <f t="shared" si="33"/>
        <v>0</v>
      </c>
      <c r="BV45" s="198"/>
      <c r="BW45" s="200">
        <f t="shared" si="34"/>
        <v>0</v>
      </c>
      <c r="BX45" s="198"/>
      <c r="BY45" s="200">
        <f t="shared" si="35"/>
        <v>0</v>
      </c>
      <c r="BZ45" s="117">
        <f t="shared" si="52"/>
        <v>0</v>
      </c>
      <c r="CA45" s="117">
        <f t="shared" si="53"/>
        <v>0</v>
      </c>
      <c r="CB45" s="154">
        <f t="shared" si="54"/>
        <v>0</v>
      </c>
      <c r="CC45" s="134" t="str">
        <f t="shared" si="62"/>
        <v/>
      </c>
      <c r="CD45" s="147" t="str">
        <f t="shared" si="55"/>
        <v/>
      </c>
      <c r="CE45" s="116" t="str">
        <f t="shared" si="63"/>
        <v>s. o.</v>
      </c>
      <c r="CF45" s="35" t="str" cm="1">
        <f t="array" ref="CF45">_xlfn.IFS(L45&lt;Listes_deroulantes!$F$55,"s. o.",AND(L45&lt;datevigueur,M45=autre),Listes_deroulantes!$H$4,AND(L45&lt;datevigueur,M45=bureau),Listes_deroulantes!$H$5,AND(L45&lt;datevigueur,M45=cegep),Listes_deroulantes!$H$6,AND(L45&lt;datevigueur,M45=Centre),Listes_deroulantes!$H$7,AND(L45&lt;datevigueur,M45=CHSLD),Listes_deroulantes!$H$8,AND(L45&lt;datevigueur,M45=ecole),Listes_deroulantes!$H$9,AND(L45&lt;datevigueur,M45=ecolesec),Listes_deroulantes!$H$10,AND(L45&lt;datevigueur,M45=Universite),Listes_deroulantes!$H$11,AND(L45&gt;=datevigueur,L45&lt;=Listes_deroulantes!$F$48),NEW2025Apres,L45&lt;=Listes_deroulantes!$F$49,New2030Apres,L45&gt;Listes_deroulantes!$F$50,"0%")</f>
        <v>s. o.</v>
      </c>
      <c r="CG45" s="35" t="str" cm="1">
        <f t="array" ref="CG45">_xlfn.IFS(CE45="Aucun combustible","Oui",AND(CE45="s. o.",CF45="s. o."),"s. o.",AND(CF45="0%",OR(CE45&lt;&gt;"Aucun combustible",CE45&lt;&gt;"s. o.")),IF(CE45&lt;=0%,"Oui","Non"),AND(CF45&lt;&gt;"0%",OR(CE45&lt;&gt;"Aucun combustible",CE45&lt;&gt;"s. o.")),IF(CE45&lt;=CF45,"Oui","Non"))</f>
        <v>s. o.</v>
      </c>
      <c r="CH45" s="257"/>
      <c r="CI45" s="314" t="str">
        <f t="shared" si="27"/>
        <v>s. o.</v>
      </c>
      <c r="CJ45" s="316" cm="1">
        <f t="array" ref="CJ45">_xlfn.IFS(CE45="s.o","Non disponible",CE45="Aucun combustible","0",CE45&gt;0,BY45)</f>
        <v>0</v>
      </c>
      <c r="CK45" s="315" t="str">
        <f t="shared" si="28"/>
        <v>Non disponible</v>
      </c>
      <c r="CL45" s="320"/>
    </row>
    <row r="46" spans="1:90" x14ac:dyDescent="0.25">
      <c r="A46" s="122"/>
      <c r="B46" s="33"/>
      <c r="C46" s="32"/>
      <c r="D46" s="32"/>
      <c r="E46" s="32"/>
      <c r="F46" s="32"/>
      <c r="G46" s="32"/>
      <c r="H46" s="32"/>
      <c r="I46" s="41"/>
      <c r="J46" s="34"/>
      <c r="K46" s="32"/>
      <c r="L46" s="278"/>
      <c r="M46" s="32"/>
      <c r="N46" s="32"/>
      <c r="O46" s="34"/>
      <c r="P46" s="339"/>
      <c r="Q46" s="338"/>
      <c r="R46" s="250"/>
      <c r="S46" s="270"/>
      <c r="T46" s="251"/>
      <c r="U46" s="113"/>
      <c r="V46" s="114"/>
      <c r="W46" s="273"/>
      <c r="X46" s="114"/>
      <c r="Y46" s="273"/>
      <c r="Z46" s="115" t="str">
        <f t="shared" si="17"/>
        <v>s.o</v>
      </c>
      <c r="AA46" s="35" t="str" cm="1">
        <f t="array" ref="AA46">_xlfn.IFS(T46=Listes_deroulantes!$B$45,"Indisponible",T46=Listes_deroulantes!$B$43,-10%,T46=Listes_deroulantes!$B$42,-40%,T46=Listes_deroulantes!$B$41,-20%,T46=Listes_deroulantes!$B$40,-20%,T46=Listes_deroulantes!$C$35,"s. o.",T46=Listes_deroulantes!$B$44,-10%)</f>
        <v>s. o.</v>
      </c>
      <c r="AB46" s="62" t="str">
        <f t="shared" si="56"/>
        <v>s. o.</v>
      </c>
      <c r="AC46" s="309" t="str">
        <f t="shared" si="18"/>
        <v>s.o</v>
      </c>
      <c r="AD46" s="62" t="str" cm="1">
        <f t="array" ref="AD46">_xlfn.IFS(T46=Listes_deroulantes!$B$45,"Aucun",T46=Listes_deroulantes!$B$44,"Aucun",T46=Listes_deroulantes!$B$43,-10%,T46=Listes_deroulantes!$B$42,"Aucun",T46=Listes_deroulantes!$B$41,"Aucun",T46=Listes_deroulantes!$B$40,"Aucun",T46=Listes_deroulantes!$C$35,"s. o.")</f>
        <v>s. o.</v>
      </c>
      <c r="AE46" s="62" t="str">
        <f t="shared" si="57"/>
        <v>s. o.</v>
      </c>
      <c r="AF46" s="310"/>
      <c r="AG46" s="131" t="str">
        <f t="shared" si="19"/>
        <v/>
      </c>
      <c r="AH46" s="317">
        <f t="shared" si="30"/>
        <v>0</v>
      </c>
      <c r="AI46" s="177"/>
      <c r="AJ46" s="178"/>
      <c r="AK46" s="179"/>
      <c r="AL46" s="179"/>
      <c r="AM46" s="179"/>
      <c r="AN46" s="179"/>
      <c r="AO46" s="192">
        <f t="shared" si="4"/>
        <v>0</v>
      </c>
      <c r="AP46" s="181"/>
      <c r="AQ46" s="182">
        <f t="shared" si="46"/>
        <v>0</v>
      </c>
      <c r="AR46" s="183"/>
      <c r="AS46" s="182">
        <f t="shared" si="47"/>
        <v>0</v>
      </c>
      <c r="AT46" s="183"/>
      <c r="AU46" s="182">
        <f t="shared" si="48"/>
        <v>0</v>
      </c>
      <c r="AV46" s="183"/>
      <c r="AW46" s="192">
        <f t="shared" si="49"/>
        <v>0</v>
      </c>
      <c r="AX46" s="192">
        <f t="shared" si="50"/>
        <v>0</v>
      </c>
      <c r="AY46" s="182">
        <f t="shared" si="51"/>
        <v>0</v>
      </c>
      <c r="AZ46" s="116" t="str">
        <f t="shared" si="58"/>
        <v>s. o.</v>
      </c>
      <c r="BA46" s="294" t="str" cm="1">
        <f t="array" ref="BA46">_xlfn.IFS(L46&lt;Listes_deroulantes!$F$55,"s. o.",AND(L46&lt;datevigueur,M46=autre),Listes_deroulantes!$G$4,AND(L46&lt;datevigueur,M46=bureau),Listes_deroulantes!$G$5,AND(L46&lt;datevigueur,M46=cegep),Listes_deroulantes!$G$6,AND(L46&lt;datevigueur,M46=Centre),Listes_deroulantes!$G$7,AND(L46&lt;datevigueur,M46=CHSLD),Listes_deroulantes!$G$8,AND(L46&lt;datevigueur,M46=ecole),Listes_deroulantes!$G$9,AND(L46&lt;datevigueur,M46=ecolesec),Listes_deroulantes!$G$10,AND(L46&lt;datevigueur,M46=Universite),Listes_deroulantes!$G$11,AND(L46&gt;=datevigueur,L46&lt;=Listes_deroulantes!$F$48),New2025Avant,L46&lt;=Listes_deroulantes!$F$49,New2030Avant,L46&gt;Listes_deroulantes!$F$50,"0%")</f>
        <v>s. o.</v>
      </c>
      <c r="BB46" s="35" t="str" cm="1">
        <f t="array" ref="BB46">_xlfn.IFS(AZ46="Aucun combustible","Oui",AND(AZ46="s. o.",BA46="s. o."),"s. o.",AND(BA46="0%",OR(AZ46&lt;&gt;"Aucun combustible",AZ46&lt;&gt;"s. o.")),IF(AZ46&lt;=0%,"Oui","Non"),AND(BA46&lt;&gt;"0%",OR(AZ46&lt;&gt;"Aucun combustible",AZ46&lt;&gt;"s. o.")),IF(AZ46&lt;BA46,"Oui","Non"))</f>
        <v>s. o.</v>
      </c>
      <c r="BC46" s="35" t="str">
        <f t="shared" si="59"/>
        <v>Non</v>
      </c>
      <c r="BD46" s="132"/>
      <c r="BE46" s="313" t="str">
        <f t="shared" si="60"/>
        <v>s. o.</v>
      </c>
      <c r="BF46" s="313" t="str" cm="1">
        <f t="array" ref="BF46">IFERROR(_xlfn.IFS(AND(AO46&gt;0,OR(AY46=0,ISBLANK(AY46)),OR(AW46=0,ISBLANK(AW46))),"100% Énergie renouvelable",AND(OR(AY46=0,ISBLANK(AY46)),AW46&gt;0,),"Non disponible",AY46&gt;0,AY46,AND(AY46=0,AW46=0,AO46=0),"s. o."),"Erreur")</f>
        <v>s. o.</v>
      </c>
      <c r="BG46" s="312" t="str">
        <f t="shared" si="61"/>
        <v>s. o.</v>
      </c>
      <c r="BH46" s="329"/>
      <c r="BI46" s="324"/>
      <c r="BJ46" s="318"/>
      <c r="BK46" s="198"/>
      <c r="BL46" s="180"/>
      <c r="BM46" s="180"/>
      <c r="BN46" s="180"/>
      <c r="BO46" s="180"/>
      <c r="BP46" s="241"/>
      <c r="BQ46" s="199">
        <f t="shared" si="31"/>
        <v>0</v>
      </c>
      <c r="BR46" s="198"/>
      <c r="BS46" s="200">
        <f t="shared" si="32"/>
        <v>0</v>
      </c>
      <c r="BT46" s="198"/>
      <c r="BU46" s="200">
        <f t="shared" si="33"/>
        <v>0</v>
      </c>
      <c r="BV46" s="198"/>
      <c r="BW46" s="200">
        <f t="shared" si="34"/>
        <v>0</v>
      </c>
      <c r="BX46" s="198"/>
      <c r="BY46" s="200">
        <f t="shared" si="35"/>
        <v>0</v>
      </c>
      <c r="BZ46" s="117">
        <f t="shared" si="52"/>
        <v>0</v>
      </c>
      <c r="CA46" s="117">
        <f t="shared" si="53"/>
        <v>0</v>
      </c>
      <c r="CB46" s="154">
        <f t="shared" si="54"/>
        <v>0</v>
      </c>
      <c r="CC46" s="134" t="str">
        <f t="shared" si="62"/>
        <v/>
      </c>
      <c r="CD46" s="147" t="str">
        <f t="shared" si="55"/>
        <v/>
      </c>
      <c r="CE46" s="116" t="str">
        <f t="shared" si="63"/>
        <v>s. o.</v>
      </c>
      <c r="CF46" s="35" t="str" cm="1">
        <f t="array" ref="CF46">_xlfn.IFS(L46&lt;Listes_deroulantes!$F$55,"s. o.",AND(L46&lt;datevigueur,M46=autre),Listes_deroulantes!$H$4,AND(L46&lt;datevigueur,M46=bureau),Listes_deroulantes!$H$5,AND(L46&lt;datevigueur,M46=cegep),Listes_deroulantes!$H$6,AND(L46&lt;datevigueur,M46=Centre),Listes_deroulantes!$H$7,AND(L46&lt;datevigueur,M46=CHSLD),Listes_deroulantes!$H$8,AND(L46&lt;datevigueur,M46=ecole),Listes_deroulantes!$H$9,AND(L46&lt;datevigueur,M46=ecolesec),Listes_deroulantes!$H$10,AND(L46&lt;datevigueur,M46=Universite),Listes_deroulantes!$H$11,AND(L46&gt;=datevigueur,L46&lt;=Listes_deroulantes!$F$48),NEW2025Apres,L46&lt;=Listes_deroulantes!$F$49,New2030Apres,L46&gt;Listes_deroulantes!$F$50,"0%")</f>
        <v>s. o.</v>
      </c>
      <c r="CG46" s="35" t="str" cm="1">
        <f t="array" ref="CG46">_xlfn.IFS(CE46="Aucun combustible","Oui",AND(CE46="s. o.",CF46="s. o."),"s. o.",AND(CF46="0%",OR(CE46&lt;&gt;"Aucun combustible",CE46&lt;&gt;"s. o.")),IF(CE46&lt;=0%,"Oui","Non"),AND(CF46&lt;&gt;"0%",OR(CE46&lt;&gt;"Aucun combustible",CE46&lt;&gt;"s. o.")),IF(CE46&lt;=CF46,"Oui","Non"))</f>
        <v>s. o.</v>
      </c>
      <c r="CH46" s="257"/>
      <c r="CI46" s="314" t="str">
        <f t="shared" si="27"/>
        <v>s. o.</v>
      </c>
      <c r="CJ46" s="316" cm="1">
        <f t="array" ref="CJ46">_xlfn.IFS(CE46="s.o","Non disponible",CE46="Aucun combustible","0",CE46&gt;0,BY46)</f>
        <v>0</v>
      </c>
      <c r="CK46" s="315" t="str">
        <f t="shared" si="28"/>
        <v>Non disponible</v>
      </c>
      <c r="CL46" s="320"/>
    </row>
    <row r="47" spans="1:90" x14ac:dyDescent="0.25">
      <c r="A47" s="122"/>
      <c r="B47" s="33"/>
      <c r="C47" s="32"/>
      <c r="D47" s="32"/>
      <c r="E47" s="32"/>
      <c r="F47" s="32"/>
      <c r="G47" s="32"/>
      <c r="H47" s="32"/>
      <c r="I47" s="41"/>
      <c r="J47" s="34"/>
      <c r="K47" s="32"/>
      <c r="L47" s="278"/>
      <c r="M47" s="32"/>
      <c r="N47" s="32"/>
      <c r="O47" s="34"/>
      <c r="P47" s="339"/>
      <c r="Q47" s="338"/>
      <c r="R47" s="250"/>
      <c r="S47" s="270"/>
      <c r="T47" s="251"/>
      <c r="U47" s="113"/>
      <c r="V47" s="114"/>
      <c r="W47" s="273"/>
      <c r="X47" s="114"/>
      <c r="Y47" s="273"/>
      <c r="Z47" s="115" t="str">
        <f t="shared" si="17"/>
        <v>s.o</v>
      </c>
      <c r="AA47" s="35" t="str" cm="1">
        <f t="array" ref="AA47">_xlfn.IFS(T47=Listes_deroulantes!$B$45,"Indisponible",T47=Listes_deroulantes!$B$43,-10%,T47=Listes_deroulantes!$B$42,-40%,T47=Listes_deroulantes!$B$41,-20%,T47=Listes_deroulantes!$B$40,-20%,T47=Listes_deroulantes!$C$35,"s. o.",T47=Listes_deroulantes!$B$44,-10%)</f>
        <v>s. o.</v>
      </c>
      <c r="AB47" s="62" t="str">
        <f t="shared" si="56"/>
        <v>s. o.</v>
      </c>
      <c r="AC47" s="309" t="str">
        <f t="shared" si="18"/>
        <v>s.o</v>
      </c>
      <c r="AD47" s="62" t="str" cm="1">
        <f t="array" ref="AD47">_xlfn.IFS(T47=Listes_deroulantes!$B$45,"Aucun",T47=Listes_deroulantes!$B$44,"Aucun",T47=Listes_deroulantes!$B$43,-10%,T47=Listes_deroulantes!$B$42,"Aucun",T47=Listes_deroulantes!$B$41,"Aucun",T47=Listes_deroulantes!$B$40,"Aucun",T47=Listes_deroulantes!$C$35,"s. o.")</f>
        <v>s. o.</v>
      </c>
      <c r="AE47" s="62" t="str">
        <f t="shared" si="57"/>
        <v>s. o.</v>
      </c>
      <c r="AF47" s="310"/>
      <c r="AG47" s="131" t="str">
        <f t="shared" si="19"/>
        <v/>
      </c>
      <c r="AH47" s="317">
        <f t="shared" si="30"/>
        <v>0</v>
      </c>
      <c r="AI47" s="177"/>
      <c r="AJ47" s="178"/>
      <c r="AK47" s="179"/>
      <c r="AL47" s="179"/>
      <c r="AM47" s="179"/>
      <c r="AN47" s="179"/>
      <c r="AO47" s="192">
        <f t="shared" si="4"/>
        <v>0</v>
      </c>
      <c r="AP47" s="181"/>
      <c r="AQ47" s="182">
        <f t="shared" si="46"/>
        <v>0</v>
      </c>
      <c r="AR47" s="183"/>
      <c r="AS47" s="182">
        <f t="shared" si="47"/>
        <v>0</v>
      </c>
      <c r="AT47" s="183"/>
      <c r="AU47" s="182">
        <f t="shared" si="48"/>
        <v>0</v>
      </c>
      <c r="AV47" s="183"/>
      <c r="AW47" s="192">
        <f t="shared" si="49"/>
        <v>0</v>
      </c>
      <c r="AX47" s="192">
        <f t="shared" si="50"/>
        <v>0</v>
      </c>
      <c r="AY47" s="182">
        <f t="shared" si="51"/>
        <v>0</v>
      </c>
      <c r="AZ47" s="116" t="str">
        <f t="shared" si="58"/>
        <v>s. o.</v>
      </c>
      <c r="BA47" s="294" t="str" cm="1">
        <f t="array" ref="BA47">_xlfn.IFS(L47&lt;Listes_deroulantes!$F$55,"s. o.",AND(L47&lt;datevigueur,M47=autre),Listes_deroulantes!$G$4,AND(L47&lt;datevigueur,M47=bureau),Listes_deroulantes!$G$5,AND(L47&lt;datevigueur,M47=cegep),Listes_deroulantes!$G$6,AND(L47&lt;datevigueur,M47=Centre),Listes_deroulantes!$G$7,AND(L47&lt;datevigueur,M47=CHSLD),Listes_deroulantes!$G$8,AND(L47&lt;datevigueur,M47=ecole),Listes_deroulantes!$G$9,AND(L47&lt;datevigueur,M47=ecolesec),Listes_deroulantes!$G$10,AND(L47&lt;datevigueur,M47=Universite),Listes_deroulantes!$G$11,AND(L47&gt;=datevigueur,L47&lt;=Listes_deroulantes!$F$48),New2025Avant,L47&lt;=Listes_deroulantes!$F$49,New2030Avant,L47&gt;Listes_deroulantes!$F$50,"0%")</f>
        <v>s. o.</v>
      </c>
      <c r="BB47" s="35" t="str" cm="1">
        <f t="array" ref="BB47">_xlfn.IFS(AZ47="Aucun combustible","Oui",AND(AZ47="s. o.",BA47="s. o."),"s. o.",AND(BA47="0%",OR(AZ47&lt;&gt;"Aucun combustible",AZ47&lt;&gt;"s. o.")),IF(AZ47&lt;=0%,"Oui","Non"),AND(BA47&lt;&gt;"0%",OR(AZ47&lt;&gt;"Aucun combustible",AZ47&lt;&gt;"s. o.")),IF(AZ47&lt;BA47,"Oui","Non"))</f>
        <v>s. o.</v>
      </c>
      <c r="BC47" s="35" t="str">
        <f t="shared" si="59"/>
        <v>Non</v>
      </c>
      <c r="BD47" s="132"/>
      <c r="BE47" s="313" t="str">
        <f t="shared" si="60"/>
        <v>s. o.</v>
      </c>
      <c r="BF47" s="313" t="str" cm="1">
        <f t="array" ref="BF47">IFERROR(_xlfn.IFS(AND(AO47&gt;0,OR(AY47=0,ISBLANK(AY47)),OR(AW47=0,ISBLANK(AW47))),"100% Énergie renouvelable",AND(OR(AY47=0,ISBLANK(AY47)),AW47&gt;0,),"Non disponible",AY47&gt;0,AY47,AND(AY47=0,AW47=0,AO47=0),"s. o."),"Erreur")</f>
        <v>s. o.</v>
      </c>
      <c r="BG47" s="312" t="str">
        <f t="shared" si="61"/>
        <v>s. o.</v>
      </c>
      <c r="BH47" s="329"/>
      <c r="BI47" s="324"/>
      <c r="BJ47" s="318"/>
      <c r="BK47" s="198"/>
      <c r="BL47" s="180"/>
      <c r="BM47" s="180"/>
      <c r="BN47" s="180"/>
      <c r="BO47" s="180"/>
      <c r="BP47" s="241"/>
      <c r="BQ47" s="199">
        <f t="shared" si="31"/>
        <v>0</v>
      </c>
      <c r="BR47" s="198"/>
      <c r="BS47" s="200">
        <f t="shared" si="32"/>
        <v>0</v>
      </c>
      <c r="BT47" s="198"/>
      <c r="BU47" s="200">
        <f t="shared" si="33"/>
        <v>0</v>
      </c>
      <c r="BV47" s="198"/>
      <c r="BW47" s="200">
        <f t="shared" si="34"/>
        <v>0</v>
      </c>
      <c r="BX47" s="198"/>
      <c r="BY47" s="200">
        <f t="shared" si="35"/>
        <v>0</v>
      </c>
      <c r="BZ47" s="117">
        <f t="shared" si="52"/>
        <v>0</v>
      </c>
      <c r="CA47" s="117">
        <f t="shared" si="53"/>
        <v>0</v>
      </c>
      <c r="CB47" s="154">
        <f t="shared" si="54"/>
        <v>0</v>
      </c>
      <c r="CC47" s="134" t="str">
        <f t="shared" si="62"/>
        <v/>
      </c>
      <c r="CD47" s="147" t="str">
        <f t="shared" si="55"/>
        <v/>
      </c>
      <c r="CE47" s="116" t="str">
        <f t="shared" si="63"/>
        <v>s. o.</v>
      </c>
      <c r="CF47" s="35" t="str" cm="1">
        <f t="array" ref="CF47">_xlfn.IFS(L47&lt;Listes_deroulantes!$F$55,"s. o.",AND(L47&lt;datevigueur,M47=autre),Listes_deroulantes!$H$4,AND(L47&lt;datevigueur,M47=bureau),Listes_deroulantes!$H$5,AND(L47&lt;datevigueur,M47=cegep),Listes_deroulantes!$H$6,AND(L47&lt;datevigueur,M47=Centre),Listes_deroulantes!$H$7,AND(L47&lt;datevigueur,M47=CHSLD),Listes_deroulantes!$H$8,AND(L47&lt;datevigueur,M47=ecole),Listes_deroulantes!$H$9,AND(L47&lt;datevigueur,M47=ecolesec),Listes_deroulantes!$H$10,AND(L47&lt;datevigueur,M47=Universite),Listes_deroulantes!$H$11,AND(L47&gt;=datevigueur,L47&lt;=Listes_deroulantes!$F$48),NEW2025Apres,L47&lt;=Listes_deroulantes!$F$49,New2030Apres,L47&gt;Listes_deroulantes!$F$50,"0%")</f>
        <v>s. o.</v>
      </c>
      <c r="CG47" s="35" t="str" cm="1">
        <f t="array" ref="CG47">_xlfn.IFS(CE47="Aucun combustible","Oui",AND(CE47="s. o.",CF47="s. o."),"s. o.",AND(CF47="0%",OR(CE47&lt;&gt;"Aucun combustible",CE47&lt;&gt;"s. o.")),IF(CE47&lt;=0%,"Oui","Non"),AND(CF47&lt;&gt;"0%",OR(CE47&lt;&gt;"Aucun combustible",CE47&lt;&gt;"s. o.")),IF(CE47&lt;=CF47,"Oui","Non"))</f>
        <v>s. o.</v>
      </c>
      <c r="CH47" s="257"/>
      <c r="CI47" s="314" t="str">
        <f t="shared" si="27"/>
        <v>s. o.</v>
      </c>
      <c r="CJ47" s="316" cm="1">
        <f t="array" ref="CJ47">_xlfn.IFS(CE47="s.o","Non disponible",CE47="Aucun combustible","0",CE47&gt;0,BY47)</f>
        <v>0</v>
      </c>
      <c r="CK47" s="315" t="str">
        <f t="shared" si="28"/>
        <v>Non disponible</v>
      </c>
      <c r="CL47" s="320"/>
    </row>
    <row r="48" spans="1:90" x14ac:dyDescent="0.25">
      <c r="A48" s="122"/>
      <c r="B48" s="33"/>
      <c r="C48" s="32"/>
      <c r="D48" s="32"/>
      <c r="E48" s="32"/>
      <c r="F48" s="32"/>
      <c r="G48" s="32"/>
      <c r="H48" s="32"/>
      <c r="I48" s="41"/>
      <c r="J48" s="34"/>
      <c r="K48" s="32"/>
      <c r="L48" s="278"/>
      <c r="M48" s="32"/>
      <c r="N48" s="32"/>
      <c r="O48" s="34"/>
      <c r="P48" s="339"/>
      <c r="Q48" s="338"/>
      <c r="R48" s="250"/>
      <c r="S48" s="270"/>
      <c r="T48" s="251"/>
      <c r="U48" s="113"/>
      <c r="V48" s="114"/>
      <c r="W48" s="273"/>
      <c r="X48" s="114"/>
      <c r="Y48" s="273"/>
      <c r="Z48" s="115" t="str">
        <f t="shared" si="17"/>
        <v>s.o</v>
      </c>
      <c r="AA48" s="35" t="str" cm="1">
        <f t="array" ref="AA48">_xlfn.IFS(T48=Listes_deroulantes!$B$45,"Indisponible",T48=Listes_deroulantes!$B$43,-10%,T48=Listes_deroulantes!$B$42,-40%,T48=Listes_deroulantes!$B$41,-20%,T48=Listes_deroulantes!$B$40,-20%,T48=Listes_deroulantes!$C$35,"s. o.",T48=Listes_deroulantes!$B$44,-10%)</f>
        <v>s. o.</v>
      </c>
      <c r="AB48" s="62" t="str">
        <f t="shared" si="56"/>
        <v>s. o.</v>
      </c>
      <c r="AC48" s="309" t="str">
        <f t="shared" si="18"/>
        <v>s.o</v>
      </c>
      <c r="AD48" s="62" t="str" cm="1">
        <f t="array" ref="AD48">_xlfn.IFS(T48=Listes_deroulantes!$B$45,"Aucun",T48=Listes_deroulantes!$B$44,"Aucun",T48=Listes_deroulantes!$B$43,-10%,T48=Listes_deroulantes!$B$42,"Aucun",T48=Listes_deroulantes!$B$41,"Aucun",T48=Listes_deroulantes!$B$40,"Aucun",T48=Listes_deroulantes!$C$35,"s. o.")</f>
        <v>s. o.</v>
      </c>
      <c r="AE48" s="62" t="str">
        <f t="shared" si="57"/>
        <v>s. o.</v>
      </c>
      <c r="AF48" s="310"/>
      <c r="AG48" s="131" t="str">
        <f t="shared" si="19"/>
        <v/>
      </c>
      <c r="AH48" s="317">
        <f t="shared" si="30"/>
        <v>0</v>
      </c>
      <c r="AI48" s="177"/>
      <c r="AJ48" s="178"/>
      <c r="AK48" s="179"/>
      <c r="AL48" s="179"/>
      <c r="AM48" s="179"/>
      <c r="AN48" s="179"/>
      <c r="AO48" s="192">
        <f t="shared" si="4"/>
        <v>0</v>
      </c>
      <c r="AP48" s="181"/>
      <c r="AQ48" s="182">
        <f t="shared" si="46"/>
        <v>0</v>
      </c>
      <c r="AR48" s="183"/>
      <c r="AS48" s="182">
        <f t="shared" si="47"/>
        <v>0</v>
      </c>
      <c r="AT48" s="183"/>
      <c r="AU48" s="182">
        <f t="shared" si="48"/>
        <v>0</v>
      </c>
      <c r="AV48" s="183"/>
      <c r="AW48" s="192">
        <f t="shared" si="49"/>
        <v>0</v>
      </c>
      <c r="AX48" s="192">
        <f t="shared" si="50"/>
        <v>0</v>
      </c>
      <c r="AY48" s="182">
        <f t="shared" si="51"/>
        <v>0</v>
      </c>
      <c r="AZ48" s="116" t="str">
        <f t="shared" si="58"/>
        <v>s. o.</v>
      </c>
      <c r="BA48" s="294" t="str" cm="1">
        <f t="array" ref="BA48">_xlfn.IFS(L48&lt;Listes_deroulantes!$F$55,"s. o.",AND(L48&lt;datevigueur,M48=autre),Listes_deroulantes!$G$4,AND(L48&lt;datevigueur,M48=bureau),Listes_deroulantes!$G$5,AND(L48&lt;datevigueur,M48=cegep),Listes_deroulantes!$G$6,AND(L48&lt;datevigueur,M48=Centre),Listes_deroulantes!$G$7,AND(L48&lt;datevigueur,M48=CHSLD),Listes_deroulantes!$G$8,AND(L48&lt;datevigueur,M48=ecole),Listes_deroulantes!$G$9,AND(L48&lt;datevigueur,M48=ecolesec),Listes_deroulantes!$G$10,AND(L48&lt;datevigueur,M48=Universite),Listes_deroulantes!$G$11,AND(L48&gt;=datevigueur,L48&lt;=Listes_deroulantes!$F$48),New2025Avant,L48&lt;=Listes_deroulantes!$F$49,New2030Avant,L48&gt;Listes_deroulantes!$F$50,"0%")</f>
        <v>s. o.</v>
      </c>
      <c r="BB48" s="35" t="str" cm="1">
        <f t="array" ref="BB48">_xlfn.IFS(AZ48="Aucun combustible","Oui",AND(AZ48="s. o.",BA48="s. o."),"s. o.",AND(BA48="0%",OR(AZ48&lt;&gt;"Aucun combustible",AZ48&lt;&gt;"s. o.")),IF(AZ48&lt;=0%,"Oui","Non"),AND(BA48&lt;&gt;"0%",OR(AZ48&lt;&gt;"Aucun combustible",AZ48&lt;&gt;"s. o.")),IF(AZ48&lt;BA48,"Oui","Non"))</f>
        <v>s. o.</v>
      </c>
      <c r="BC48" s="35" t="str">
        <f t="shared" si="59"/>
        <v>Non</v>
      </c>
      <c r="BD48" s="132"/>
      <c r="BE48" s="313" t="str">
        <f t="shared" si="60"/>
        <v>s. o.</v>
      </c>
      <c r="BF48" s="313" t="str" cm="1">
        <f t="array" ref="BF48">IFERROR(_xlfn.IFS(AND(AO48&gt;0,OR(AY48=0,ISBLANK(AY48)),OR(AW48=0,ISBLANK(AW48))),"100% Énergie renouvelable",AND(OR(AY48=0,ISBLANK(AY48)),AW48&gt;0,),"Non disponible",AY48&gt;0,AY48,AND(AY48=0,AW48=0,AO48=0),"s. o."),"Erreur")</f>
        <v>s. o.</v>
      </c>
      <c r="BG48" s="312" t="str">
        <f t="shared" si="61"/>
        <v>s. o.</v>
      </c>
      <c r="BH48" s="329"/>
      <c r="BI48" s="324"/>
      <c r="BJ48" s="318"/>
      <c r="BK48" s="198"/>
      <c r="BL48" s="180"/>
      <c r="BM48" s="180"/>
      <c r="BN48" s="180"/>
      <c r="BO48" s="180"/>
      <c r="BP48" s="241"/>
      <c r="BQ48" s="199">
        <f t="shared" si="31"/>
        <v>0</v>
      </c>
      <c r="BR48" s="198"/>
      <c r="BS48" s="200">
        <f t="shared" si="32"/>
        <v>0</v>
      </c>
      <c r="BT48" s="198"/>
      <c r="BU48" s="200">
        <f t="shared" si="33"/>
        <v>0</v>
      </c>
      <c r="BV48" s="198"/>
      <c r="BW48" s="200">
        <f t="shared" si="34"/>
        <v>0</v>
      </c>
      <c r="BX48" s="198"/>
      <c r="BY48" s="200">
        <f t="shared" si="35"/>
        <v>0</v>
      </c>
      <c r="BZ48" s="117">
        <f t="shared" si="52"/>
        <v>0</v>
      </c>
      <c r="CA48" s="117">
        <f t="shared" si="53"/>
        <v>0</v>
      </c>
      <c r="CB48" s="154">
        <f t="shared" si="54"/>
        <v>0</v>
      </c>
      <c r="CC48" s="134" t="str">
        <f t="shared" si="62"/>
        <v/>
      </c>
      <c r="CD48" s="147" t="str">
        <f t="shared" si="55"/>
        <v/>
      </c>
      <c r="CE48" s="116" t="str">
        <f t="shared" si="63"/>
        <v>s. o.</v>
      </c>
      <c r="CF48" s="35" t="str" cm="1">
        <f t="array" ref="CF48">_xlfn.IFS(L48&lt;Listes_deroulantes!$F$55,"s. o.",AND(L48&lt;datevigueur,M48=autre),Listes_deroulantes!$H$4,AND(L48&lt;datevigueur,M48=bureau),Listes_deroulantes!$H$5,AND(L48&lt;datevigueur,M48=cegep),Listes_deroulantes!$H$6,AND(L48&lt;datevigueur,M48=Centre),Listes_deroulantes!$H$7,AND(L48&lt;datevigueur,M48=CHSLD),Listes_deroulantes!$H$8,AND(L48&lt;datevigueur,M48=ecole),Listes_deroulantes!$H$9,AND(L48&lt;datevigueur,M48=ecolesec),Listes_deroulantes!$H$10,AND(L48&lt;datevigueur,M48=Universite),Listes_deroulantes!$H$11,AND(L48&gt;=datevigueur,L48&lt;=Listes_deroulantes!$F$48),NEW2025Apres,L48&lt;=Listes_deroulantes!$F$49,New2030Apres,L48&gt;Listes_deroulantes!$F$50,"0%")</f>
        <v>s. o.</v>
      </c>
      <c r="CG48" s="35" t="str" cm="1">
        <f t="array" ref="CG48">_xlfn.IFS(CE48="Aucun combustible","Oui",AND(CE48="s. o.",CF48="s. o."),"s. o.",AND(CF48="0%",OR(CE48&lt;&gt;"Aucun combustible",CE48&lt;&gt;"s. o.")),IF(CE48&lt;=0%,"Oui","Non"),AND(CF48&lt;&gt;"0%",OR(CE48&lt;&gt;"Aucun combustible",CE48&lt;&gt;"s. o.")),IF(CE48&lt;=CF48,"Oui","Non"))</f>
        <v>s. o.</v>
      </c>
      <c r="CH48" s="257"/>
      <c r="CI48" s="314" t="str">
        <f t="shared" si="27"/>
        <v>s. o.</v>
      </c>
      <c r="CJ48" s="316" cm="1">
        <f t="array" ref="CJ48">_xlfn.IFS(CE48="s.o","Non disponible",CE48="Aucun combustible","0",CE48&gt;0,BY48)</f>
        <v>0</v>
      </c>
      <c r="CK48" s="315" t="str">
        <f t="shared" si="28"/>
        <v>Non disponible</v>
      </c>
      <c r="CL48" s="320"/>
    </row>
    <row r="49" spans="1:90" x14ac:dyDescent="0.25">
      <c r="A49" s="122"/>
      <c r="B49" s="33"/>
      <c r="C49" s="32"/>
      <c r="D49" s="32"/>
      <c r="E49" s="32"/>
      <c r="F49" s="32"/>
      <c r="G49" s="32"/>
      <c r="H49" s="32"/>
      <c r="I49" s="41"/>
      <c r="J49" s="34"/>
      <c r="K49" s="32"/>
      <c r="L49" s="278"/>
      <c r="M49" s="32"/>
      <c r="N49" s="32"/>
      <c r="O49" s="34"/>
      <c r="P49" s="339"/>
      <c r="Q49" s="338"/>
      <c r="R49" s="250"/>
      <c r="S49" s="270"/>
      <c r="T49" s="251"/>
      <c r="U49" s="113"/>
      <c r="V49" s="114"/>
      <c r="W49" s="273"/>
      <c r="X49" s="114"/>
      <c r="Y49" s="273"/>
      <c r="Z49" s="115" t="str">
        <f t="shared" si="17"/>
        <v>s.o</v>
      </c>
      <c r="AA49" s="35" t="str" cm="1">
        <f t="array" ref="AA49">_xlfn.IFS(T49=Listes_deroulantes!$B$45,"Indisponible",T49=Listes_deroulantes!$B$43,-10%,T49=Listes_deroulantes!$B$42,-40%,T49=Listes_deroulantes!$B$41,-20%,T49=Listes_deroulantes!$B$40,-20%,T49=Listes_deroulantes!$C$35,"s. o.",T49=Listes_deroulantes!$B$44,-10%)</f>
        <v>s. o.</v>
      </c>
      <c r="AB49" s="62" t="str">
        <f t="shared" si="56"/>
        <v>s. o.</v>
      </c>
      <c r="AC49" s="309" t="str">
        <f t="shared" si="18"/>
        <v>s.o</v>
      </c>
      <c r="AD49" s="62" t="str" cm="1">
        <f t="array" ref="AD49">_xlfn.IFS(T49=Listes_deroulantes!$B$45,"Aucun",T49=Listes_deroulantes!$B$44,"Aucun",T49=Listes_deroulantes!$B$43,-10%,T49=Listes_deroulantes!$B$42,"Aucun",T49=Listes_deroulantes!$B$41,"Aucun",T49=Listes_deroulantes!$B$40,"Aucun",T49=Listes_deroulantes!$C$35,"s. o.")</f>
        <v>s. o.</v>
      </c>
      <c r="AE49" s="62" t="str">
        <f t="shared" si="57"/>
        <v>s. o.</v>
      </c>
      <c r="AF49" s="310"/>
      <c r="AG49" s="131" t="str">
        <f t="shared" si="19"/>
        <v/>
      </c>
      <c r="AH49" s="317">
        <f t="shared" si="30"/>
        <v>0</v>
      </c>
      <c r="AI49" s="177"/>
      <c r="AJ49" s="178"/>
      <c r="AK49" s="179"/>
      <c r="AL49" s="179"/>
      <c r="AM49" s="179"/>
      <c r="AN49" s="179"/>
      <c r="AO49" s="192">
        <f t="shared" si="4"/>
        <v>0</v>
      </c>
      <c r="AP49" s="181"/>
      <c r="AQ49" s="182">
        <f t="shared" si="46"/>
        <v>0</v>
      </c>
      <c r="AR49" s="183"/>
      <c r="AS49" s="182">
        <f t="shared" si="47"/>
        <v>0</v>
      </c>
      <c r="AT49" s="183"/>
      <c r="AU49" s="182">
        <f t="shared" si="48"/>
        <v>0</v>
      </c>
      <c r="AV49" s="183"/>
      <c r="AW49" s="192">
        <f t="shared" si="49"/>
        <v>0</v>
      </c>
      <c r="AX49" s="192">
        <f t="shared" si="50"/>
        <v>0</v>
      </c>
      <c r="AY49" s="182">
        <f t="shared" si="51"/>
        <v>0</v>
      </c>
      <c r="AZ49" s="116" t="str">
        <f t="shared" si="58"/>
        <v>s. o.</v>
      </c>
      <c r="BA49" s="294" t="str" cm="1">
        <f t="array" ref="BA49">_xlfn.IFS(L49&lt;Listes_deroulantes!$F$55,"s. o.",AND(L49&lt;datevigueur,M49=autre),Listes_deroulantes!$G$4,AND(L49&lt;datevigueur,M49=bureau),Listes_deroulantes!$G$5,AND(L49&lt;datevigueur,M49=cegep),Listes_deroulantes!$G$6,AND(L49&lt;datevigueur,M49=Centre),Listes_deroulantes!$G$7,AND(L49&lt;datevigueur,M49=CHSLD),Listes_deroulantes!$G$8,AND(L49&lt;datevigueur,M49=ecole),Listes_deroulantes!$G$9,AND(L49&lt;datevigueur,M49=ecolesec),Listes_deroulantes!$G$10,AND(L49&lt;datevigueur,M49=Universite),Listes_deroulantes!$G$11,AND(L49&gt;=datevigueur,L49&lt;=Listes_deroulantes!$F$48),New2025Avant,L49&lt;=Listes_deroulantes!$F$49,New2030Avant,L49&gt;Listes_deroulantes!$F$50,"0%")</f>
        <v>s. o.</v>
      </c>
      <c r="BB49" s="35" t="str" cm="1">
        <f t="array" ref="BB49">_xlfn.IFS(AZ49="Aucun combustible","Oui",AND(AZ49="s. o.",BA49="s. o."),"s. o.",AND(BA49="0%",OR(AZ49&lt;&gt;"Aucun combustible",AZ49&lt;&gt;"s. o.")),IF(AZ49&lt;=0%,"Oui","Non"),AND(BA49&lt;&gt;"0%",OR(AZ49&lt;&gt;"Aucun combustible",AZ49&lt;&gt;"s. o.")),IF(AZ49&lt;BA49,"Oui","Non"))</f>
        <v>s. o.</v>
      </c>
      <c r="BC49" s="35" t="str">
        <f t="shared" si="59"/>
        <v>Non</v>
      </c>
      <c r="BD49" s="132"/>
      <c r="BE49" s="313" t="str">
        <f t="shared" si="60"/>
        <v>s. o.</v>
      </c>
      <c r="BF49" s="313" t="str" cm="1">
        <f t="array" ref="BF49">IFERROR(_xlfn.IFS(AND(AO49&gt;0,OR(AY49=0,ISBLANK(AY49)),OR(AW49=0,ISBLANK(AW49))),"100% Énergie renouvelable",AND(OR(AY49=0,ISBLANK(AY49)),AW49&gt;0,),"Non disponible",AY49&gt;0,AY49,AND(AY49=0,AW49=0,AO49=0),"s. o."),"Erreur")</f>
        <v>s. o.</v>
      </c>
      <c r="BG49" s="312" t="str">
        <f t="shared" si="61"/>
        <v>s. o.</v>
      </c>
      <c r="BH49" s="329"/>
      <c r="BI49" s="324"/>
      <c r="BJ49" s="318"/>
      <c r="BK49" s="198"/>
      <c r="BL49" s="180"/>
      <c r="BM49" s="180"/>
      <c r="BN49" s="180"/>
      <c r="BO49" s="180"/>
      <c r="BP49" s="241"/>
      <c r="BQ49" s="199">
        <f t="shared" si="31"/>
        <v>0</v>
      </c>
      <c r="BR49" s="198"/>
      <c r="BS49" s="200">
        <f t="shared" si="32"/>
        <v>0</v>
      </c>
      <c r="BT49" s="198"/>
      <c r="BU49" s="200">
        <f t="shared" si="33"/>
        <v>0</v>
      </c>
      <c r="BV49" s="198"/>
      <c r="BW49" s="200">
        <f t="shared" si="34"/>
        <v>0</v>
      </c>
      <c r="BX49" s="198"/>
      <c r="BY49" s="200">
        <f t="shared" si="35"/>
        <v>0</v>
      </c>
      <c r="BZ49" s="117">
        <f t="shared" si="52"/>
        <v>0</v>
      </c>
      <c r="CA49" s="117">
        <f t="shared" si="53"/>
        <v>0</v>
      </c>
      <c r="CB49" s="154">
        <f t="shared" si="54"/>
        <v>0</v>
      </c>
      <c r="CC49" s="134" t="str">
        <f t="shared" si="62"/>
        <v/>
      </c>
      <c r="CD49" s="147" t="str">
        <f t="shared" si="55"/>
        <v/>
      </c>
      <c r="CE49" s="116" t="str">
        <f t="shared" si="63"/>
        <v>s. o.</v>
      </c>
      <c r="CF49" s="35" t="str" cm="1">
        <f t="array" ref="CF49">_xlfn.IFS(L49&lt;Listes_deroulantes!$F$55,"s. o.",AND(L49&lt;datevigueur,M49=autre),Listes_deroulantes!$H$4,AND(L49&lt;datevigueur,M49=bureau),Listes_deroulantes!$H$5,AND(L49&lt;datevigueur,M49=cegep),Listes_deroulantes!$H$6,AND(L49&lt;datevigueur,M49=Centre),Listes_deroulantes!$H$7,AND(L49&lt;datevigueur,M49=CHSLD),Listes_deroulantes!$H$8,AND(L49&lt;datevigueur,M49=ecole),Listes_deroulantes!$H$9,AND(L49&lt;datevigueur,M49=ecolesec),Listes_deroulantes!$H$10,AND(L49&lt;datevigueur,M49=Universite),Listes_deroulantes!$H$11,AND(L49&gt;=datevigueur,L49&lt;=Listes_deroulantes!$F$48),NEW2025Apres,L49&lt;=Listes_deroulantes!$F$49,New2030Apres,L49&gt;Listes_deroulantes!$F$50,"0%")</f>
        <v>s. o.</v>
      </c>
      <c r="CG49" s="35" t="str" cm="1">
        <f t="array" ref="CG49">_xlfn.IFS(CE49="Aucun combustible","Oui",AND(CE49="s. o.",CF49="s. o."),"s. o.",AND(CF49="0%",OR(CE49&lt;&gt;"Aucun combustible",CE49&lt;&gt;"s. o.")),IF(CE49&lt;=0%,"Oui","Non"),AND(CF49&lt;&gt;"0%",OR(CE49&lt;&gt;"Aucun combustible",CE49&lt;&gt;"s. o.")),IF(CE49&lt;=CF49,"Oui","Non"))</f>
        <v>s. o.</v>
      </c>
      <c r="CH49" s="257"/>
      <c r="CI49" s="314" t="str">
        <f t="shared" si="27"/>
        <v>s. o.</v>
      </c>
      <c r="CJ49" s="316" cm="1">
        <f t="array" ref="CJ49">_xlfn.IFS(CE49="s.o","Non disponible",CE49="Aucun combustible","0",CE49&gt;0,BY49)</f>
        <v>0</v>
      </c>
      <c r="CK49" s="315" t="str">
        <f t="shared" si="28"/>
        <v>Non disponible</v>
      </c>
      <c r="CL49" s="320"/>
    </row>
    <row r="50" spans="1:90" x14ac:dyDescent="0.25">
      <c r="A50" s="122"/>
      <c r="B50" s="33"/>
      <c r="C50" s="32"/>
      <c r="D50" s="32"/>
      <c r="E50" s="32"/>
      <c r="F50" s="32"/>
      <c r="G50" s="32"/>
      <c r="H50" s="32"/>
      <c r="I50" s="41"/>
      <c r="J50" s="34"/>
      <c r="K50" s="32"/>
      <c r="L50" s="278"/>
      <c r="M50" s="32"/>
      <c r="N50" s="32"/>
      <c r="O50" s="34"/>
      <c r="P50" s="339"/>
      <c r="Q50" s="338"/>
      <c r="R50" s="250"/>
      <c r="S50" s="270"/>
      <c r="T50" s="251"/>
      <c r="U50" s="113"/>
      <c r="V50" s="114"/>
      <c r="W50" s="273"/>
      <c r="X50" s="114"/>
      <c r="Y50" s="273"/>
      <c r="Z50" s="115" t="str">
        <f t="shared" si="17"/>
        <v>s.o</v>
      </c>
      <c r="AA50" s="35" t="str" cm="1">
        <f t="array" ref="AA50">_xlfn.IFS(T50=Listes_deroulantes!$B$45,"Indisponible",T50=Listes_deroulantes!$B$43,-10%,T50=Listes_deroulantes!$B$42,-40%,T50=Listes_deroulantes!$B$41,-20%,T50=Listes_deroulantes!$B$40,-20%,T50=Listes_deroulantes!$C$35,"s. o.",T50=Listes_deroulantes!$B$44,-10%)</f>
        <v>s. o.</v>
      </c>
      <c r="AB50" s="62" t="str">
        <f t="shared" si="56"/>
        <v>s. o.</v>
      </c>
      <c r="AC50" s="309" t="str">
        <f t="shared" si="18"/>
        <v>s.o</v>
      </c>
      <c r="AD50" s="62" t="str" cm="1">
        <f t="array" ref="AD50">_xlfn.IFS(T50=Listes_deroulantes!$B$45,"Aucun",T50=Listes_deroulantes!$B$44,"Aucun",T50=Listes_deroulantes!$B$43,-10%,T50=Listes_deroulantes!$B$42,"Aucun",T50=Listes_deroulantes!$B$41,"Aucun",T50=Listes_deroulantes!$B$40,"Aucun",T50=Listes_deroulantes!$C$35,"s. o.")</f>
        <v>s. o.</v>
      </c>
      <c r="AE50" s="62" t="str">
        <f t="shared" si="57"/>
        <v>s. o.</v>
      </c>
      <c r="AF50" s="310"/>
      <c r="AG50" s="131" t="str">
        <f t="shared" si="19"/>
        <v/>
      </c>
      <c r="AH50" s="317">
        <f t="shared" si="30"/>
        <v>0</v>
      </c>
      <c r="AI50" s="177"/>
      <c r="AJ50" s="178"/>
      <c r="AK50" s="179"/>
      <c r="AL50" s="179"/>
      <c r="AM50" s="179"/>
      <c r="AN50" s="179"/>
      <c r="AO50" s="192">
        <f t="shared" si="4"/>
        <v>0</v>
      </c>
      <c r="AP50" s="181"/>
      <c r="AQ50" s="182">
        <f t="shared" si="46"/>
        <v>0</v>
      </c>
      <c r="AR50" s="183"/>
      <c r="AS50" s="182">
        <f t="shared" si="47"/>
        <v>0</v>
      </c>
      <c r="AT50" s="183"/>
      <c r="AU50" s="182">
        <f t="shared" si="48"/>
        <v>0</v>
      </c>
      <c r="AV50" s="183"/>
      <c r="AW50" s="192">
        <f t="shared" si="49"/>
        <v>0</v>
      </c>
      <c r="AX50" s="192">
        <f t="shared" si="50"/>
        <v>0</v>
      </c>
      <c r="AY50" s="182">
        <f t="shared" si="51"/>
        <v>0</v>
      </c>
      <c r="AZ50" s="116" t="str">
        <f t="shared" si="58"/>
        <v>s. o.</v>
      </c>
      <c r="BA50" s="294" t="str" cm="1">
        <f t="array" ref="BA50">_xlfn.IFS(L50&lt;Listes_deroulantes!$F$55,"s. o.",AND(L50&lt;datevigueur,M50=autre),Listes_deroulantes!$G$4,AND(L50&lt;datevigueur,M50=bureau),Listes_deroulantes!$G$5,AND(L50&lt;datevigueur,M50=cegep),Listes_deroulantes!$G$6,AND(L50&lt;datevigueur,M50=Centre),Listes_deroulantes!$G$7,AND(L50&lt;datevigueur,M50=CHSLD),Listes_deroulantes!$G$8,AND(L50&lt;datevigueur,M50=ecole),Listes_deroulantes!$G$9,AND(L50&lt;datevigueur,M50=ecolesec),Listes_deroulantes!$G$10,AND(L50&lt;datevigueur,M50=Universite),Listes_deroulantes!$G$11,AND(L50&gt;=datevigueur,L50&lt;=Listes_deroulantes!$F$48),New2025Avant,L50&lt;=Listes_deroulantes!$F$49,New2030Avant,L50&gt;Listes_deroulantes!$F$50,"0%")</f>
        <v>s. o.</v>
      </c>
      <c r="BB50" s="35" t="str" cm="1">
        <f t="array" ref="BB50">_xlfn.IFS(AZ50="Aucun combustible","Oui",AND(AZ50="s. o.",BA50="s. o."),"s. o.",AND(BA50="0%",OR(AZ50&lt;&gt;"Aucun combustible",AZ50&lt;&gt;"s. o.")),IF(AZ50&lt;=0%,"Oui","Non"),AND(BA50&lt;&gt;"0%",OR(AZ50&lt;&gt;"Aucun combustible",AZ50&lt;&gt;"s. o.")),IF(AZ50&lt;BA50,"Oui","Non"))</f>
        <v>s. o.</v>
      </c>
      <c r="BC50" s="35" t="str">
        <f t="shared" si="59"/>
        <v>Non</v>
      </c>
      <c r="BD50" s="132"/>
      <c r="BE50" s="313" t="str">
        <f t="shared" si="60"/>
        <v>s. o.</v>
      </c>
      <c r="BF50" s="313" t="str" cm="1">
        <f t="array" ref="BF50">IFERROR(_xlfn.IFS(AND(AO50&gt;0,OR(AY50=0,ISBLANK(AY50)),OR(AW50=0,ISBLANK(AW50))),"100% Énergie renouvelable",AND(OR(AY50=0,ISBLANK(AY50)),AW50&gt;0,),"Non disponible",AY50&gt;0,AY50,AND(AY50=0,AW50=0,AO50=0),"s. o."),"Erreur")</f>
        <v>s. o.</v>
      </c>
      <c r="BG50" s="312" t="str">
        <f t="shared" si="61"/>
        <v>s. o.</v>
      </c>
      <c r="BH50" s="329"/>
      <c r="BI50" s="324"/>
      <c r="BJ50" s="318"/>
      <c r="BK50" s="198"/>
      <c r="BL50" s="180"/>
      <c r="BM50" s="180"/>
      <c r="BN50" s="180"/>
      <c r="BO50" s="180"/>
      <c r="BP50" s="241"/>
      <c r="BQ50" s="199">
        <f t="shared" si="31"/>
        <v>0</v>
      </c>
      <c r="BR50" s="198"/>
      <c r="BS50" s="200">
        <f t="shared" si="32"/>
        <v>0</v>
      </c>
      <c r="BT50" s="198"/>
      <c r="BU50" s="200">
        <f t="shared" si="33"/>
        <v>0</v>
      </c>
      <c r="BV50" s="198"/>
      <c r="BW50" s="200">
        <f t="shared" si="34"/>
        <v>0</v>
      </c>
      <c r="BX50" s="198"/>
      <c r="BY50" s="200">
        <f t="shared" si="35"/>
        <v>0</v>
      </c>
      <c r="BZ50" s="117">
        <f t="shared" si="52"/>
        <v>0</v>
      </c>
      <c r="CA50" s="117">
        <f t="shared" si="53"/>
        <v>0</v>
      </c>
      <c r="CB50" s="154">
        <f t="shared" si="54"/>
        <v>0</v>
      </c>
      <c r="CC50" s="134" t="str">
        <f t="shared" si="62"/>
        <v/>
      </c>
      <c r="CD50" s="147" t="str">
        <f t="shared" si="55"/>
        <v/>
      </c>
      <c r="CE50" s="116" t="str">
        <f t="shared" si="63"/>
        <v>s. o.</v>
      </c>
      <c r="CF50" s="35" t="str" cm="1">
        <f t="array" ref="CF50">_xlfn.IFS(L50&lt;Listes_deroulantes!$F$55,"s. o.",AND(L50&lt;datevigueur,M50=autre),Listes_deroulantes!$H$4,AND(L50&lt;datevigueur,M50=bureau),Listes_deroulantes!$H$5,AND(L50&lt;datevigueur,M50=cegep),Listes_deroulantes!$H$6,AND(L50&lt;datevigueur,M50=Centre),Listes_deroulantes!$H$7,AND(L50&lt;datevigueur,M50=CHSLD),Listes_deroulantes!$H$8,AND(L50&lt;datevigueur,M50=ecole),Listes_deroulantes!$H$9,AND(L50&lt;datevigueur,M50=ecolesec),Listes_deroulantes!$H$10,AND(L50&lt;datevigueur,M50=Universite),Listes_deroulantes!$H$11,AND(L50&gt;=datevigueur,L50&lt;=Listes_deroulantes!$F$48),NEW2025Apres,L50&lt;=Listes_deroulantes!$F$49,New2030Apres,L50&gt;Listes_deroulantes!$F$50,"0%")</f>
        <v>s. o.</v>
      </c>
      <c r="CG50" s="35" t="str" cm="1">
        <f t="array" ref="CG50">_xlfn.IFS(CE50="Aucun combustible","Oui",AND(CE50="s. o.",CF50="s. o."),"s. o.",AND(CF50="0%",OR(CE50&lt;&gt;"Aucun combustible",CE50&lt;&gt;"s. o.")),IF(CE50&lt;=0%,"Oui","Non"),AND(CF50&lt;&gt;"0%",OR(CE50&lt;&gt;"Aucun combustible",CE50&lt;&gt;"s. o.")),IF(CE50&lt;=CF50,"Oui","Non"))</f>
        <v>s. o.</v>
      </c>
      <c r="CH50" s="257"/>
      <c r="CI50" s="314" t="str">
        <f t="shared" si="27"/>
        <v>s. o.</v>
      </c>
      <c r="CJ50" s="316" cm="1">
        <f t="array" ref="CJ50">_xlfn.IFS(CE50="s.o","Non disponible",CE50="Aucun combustible","0",CE50&gt;0,BY50)</f>
        <v>0</v>
      </c>
      <c r="CK50" s="315" t="str">
        <f t="shared" si="28"/>
        <v>Non disponible</v>
      </c>
      <c r="CL50" s="320"/>
    </row>
    <row r="51" spans="1:90" x14ac:dyDescent="0.25">
      <c r="A51" s="122"/>
      <c r="B51" s="33"/>
      <c r="C51" s="32"/>
      <c r="D51" s="32"/>
      <c r="E51" s="32"/>
      <c r="F51" s="32"/>
      <c r="G51" s="32"/>
      <c r="H51" s="32"/>
      <c r="I51" s="41"/>
      <c r="J51" s="34"/>
      <c r="K51" s="32"/>
      <c r="L51" s="278"/>
      <c r="M51" s="32"/>
      <c r="N51" s="32"/>
      <c r="O51" s="34"/>
      <c r="P51" s="339"/>
      <c r="Q51" s="338"/>
      <c r="R51" s="250"/>
      <c r="S51" s="270"/>
      <c r="T51" s="251"/>
      <c r="U51" s="113"/>
      <c r="V51" s="114"/>
      <c r="W51" s="273"/>
      <c r="X51" s="114"/>
      <c r="Y51" s="273"/>
      <c r="Z51" s="115" t="str">
        <f t="shared" si="17"/>
        <v>s.o</v>
      </c>
      <c r="AA51" s="35" t="str" cm="1">
        <f t="array" ref="AA51">_xlfn.IFS(T51=Listes_deroulantes!$B$45,"Indisponible",T51=Listes_deroulantes!$B$43,-10%,T51=Listes_deroulantes!$B$42,-40%,T51=Listes_deroulantes!$B$41,-20%,T51=Listes_deroulantes!$B$40,-20%,T51=Listes_deroulantes!$C$35,"s. o.",T51=Listes_deroulantes!$B$44,-10%)</f>
        <v>s. o.</v>
      </c>
      <c r="AB51" s="62" t="str">
        <f t="shared" si="56"/>
        <v>s. o.</v>
      </c>
      <c r="AC51" s="309" t="str">
        <f t="shared" si="18"/>
        <v>s.o</v>
      </c>
      <c r="AD51" s="62" t="str" cm="1">
        <f t="array" ref="AD51">_xlfn.IFS(T51=Listes_deroulantes!$B$45,"Aucun",T51=Listes_deroulantes!$B$44,"Aucun",T51=Listes_deroulantes!$B$43,-10%,T51=Listes_deroulantes!$B$42,"Aucun",T51=Listes_deroulantes!$B$41,"Aucun",T51=Listes_deroulantes!$B$40,"Aucun",T51=Listes_deroulantes!$C$35,"s. o.")</f>
        <v>s. o.</v>
      </c>
      <c r="AE51" s="62" t="str">
        <f t="shared" si="57"/>
        <v>s. o.</v>
      </c>
      <c r="AF51" s="310"/>
      <c r="AG51" s="131" t="str">
        <f t="shared" si="19"/>
        <v/>
      </c>
      <c r="AH51" s="317">
        <f t="shared" si="30"/>
        <v>0</v>
      </c>
      <c r="AI51" s="177"/>
      <c r="AJ51" s="178"/>
      <c r="AK51" s="179"/>
      <c r="AL51" s="179"/>
      <c r="AM51" s="179"/>
      <c r="AN51" s="179"/>
      <c r="AO51" s="192">
        <f t="shared" si="4"/>
        <v>0</v>
      </c>
      <c r="AP51" s="181"/>
      <c r="AQ51" s="182">
        <f t="shared" si="46"/>
        <v>0</v>
      </c>
      <c r="AR51" s="183"/>
      <c r="AS51" s="182">
        <f t="shared" si="47"/>
        <v>0</v>
      </c>
      <c r="AT51" s="183"/>
      <c r="AU51" s="182">
        <f t="shared" si="48"/>
        <v>0</v>
      </c>
      <c r="AV51" s="183"/>
      <c r="AW51" s="192">
        <f t="shared" si="49"/>
        <v>0</v>
      </c>
      <c r="AX51" s="192">
        <f t="shared" si="50"/>
        <v>0</v>
      </c>
      <c r="AY51" s="182">
        <f t="shared" si="51"/>
        <v>0</v>
      </c>
      <c r="AZ51" s="116" t="str">
        <f t="shared" si="58"/>
        <v>s. o.</v>
      </c>
      <c r="BA51" s="294" t="str" cm="1">
        <f t="array" ref="BA51">_xlfn.IFS(L51&lt;Listes_deroulantes!$F$55,"s. o.",AND(L51&lt;datevigueur,M51=autre),Listes_deroulantes!$G$4,AND(L51&lt;datevigueur,M51=bureau),Listes_deroulantes!$G$5,AND(L51&lt;datevigueur,M51=cegep),Listes_deroulantes!$G$6,AND(L51&lt;datevigueur,M51=Centre),Listes_deroulantes!$G$7,AND(L51&lt;datevigueur,M51=CHSLD),Listes_deroulantes!$G$8,AND(L51&lt;datevigueur,M51=ecole),Listes_deroulantes!$G$9,AND(L51&lt;datevigueur,M51=ecolesec),Listes_deroulantes!$G$10,AND(L51&lt;datevigueur,M51=Universite),Listes_deroulantes!$G$11,AND(L51&gt;=datevigueur,L51&lt;=Listes_deroulantes!$F$48),New2025Avant,L51&lt;=Listes_deroulantes!$F$49,New2030Avant,L51&gt;Listes_deroulantes!$F$50,"0%")</f>
        <v>s. o.</v>
      </c>
      <c r="BB51" s="35" t="str" cm="1">
        <f t="array" ref="BB51">_xlfn.IFS(AZ51="Aucun combustible","Oui",AND(AZ51="s. o.",BA51="s. o."),"s. o.",AND(BA51="0%",OR(AZ51&lt;&gt;"Aucun combustible",AZ51&lt;&gt;"s. o.")),IF(AZ51&lt;=0%,"Oui","Non"),AND(BA51&lt;&gt;"0%",OR(AZ51&lt;&gt;"Aucun combustible",AZ51&lt;&gt;"s. o.")),IF(AZ51&lt;BA51,"Oui","Non"))</f>
        <v>s. o.</v>
      </c>
      <c r="BC51" s="35" t="str">
        <f t="shared" si="59"/>
        <v>Non</v>
      </c>
      <c r="BD51" s="132"/>
      <c r="BE51" s="313" t="str">
        <f t="shared" si="60"/>
        <v>s. o.</v>
      </c>
      <c r="BF51" s="313" t="str" cm="1">
        <f t="array" ref="BF51">IFERROR(_xlfn.IFS(AND(AO51&gt;0,OR(AY51=0,ISBLANK(AY51)),OR(AW51=0,ISBLANK(AW51))),"100% Énergie renouvelable",AND(OR(AY51=0,ISBLANK(AY51)),AW51&gt;0,),"Non disponible",AY51&gt;0,AY51,AND(AY51=0,AW51=0,AO51=0),"s. o."),"Erreur")</f>
        <v>s. o.</v>
      </c>
      <c r="BG51" s="312" t="str">
        <f t="shared" si="61"/>
        <v>s. o.</v>
      </c>
      <c r="BH51" s="329"/>
      <c r="BI51" s="324"/>
      <c r="BJ51" s="318"/>
      <c r="BK51" s="198"/>
      <c r="BL51" s="180"/>
      <c r="BM51" s="180"/>
      <c r="BN51" s="180"/>
      <c r="BO51" s="180"/>
      <c r="BP51" s="241"/>
      <c r="BQ51" s="199">
        <f t="shared" si="31"/>
        <v>0</v>
      </c>
      <c r="BR51" s="198"/>
      <c r="BS51" s="200">
        <f t="shared" si="32"/>
        <v>0</v>
      </c>
      <c r="BT51" s="198"/>
      <c r="BU51" s="200">
        <f t="shared" si="33"/>
        <v>0</v>
      </c>
      <c r="BV51" s="198"/>
      <c r="BW51" s="200">
        <f t="shared" si="34"/>
        <v>0</v>
      </c>
      <c r="BX51" s="198"/>
      <c r="BY51" s="200">
        <f t="shared" si="35"/>
        <v>0</v>
      </c>
      <c r="BZ51" s="117">
        <f t="shared" si="52"/>
        <v>0</v>
      </c>
      <c r="CA51" s="117">
        <f t="shared" si="53"/>
        <v>0</v>
      </c>
      <c r="CB51" s="154">
        <f t="shared" si="54"/>
        <v>0</v>
      </c>
      <c r="CC51" s="134" t="str">
        <f t="shared" si="62"/>
        <v/>
      </c>
      <c r="CD51" s="147" t="str">
        <f t="shared" si="55"/>
        <v/>
      </c>
      <c r="CE51" s="116" t="str">
        <f t="shared" si="63"/>
        <v>s. o.</v>
      </c>
      <c r="CF51" s="35" t="str" cm="1">
        <f t="array" ref="CF51">_xlfn.IFS(L51&lt;Listes_deroulantes!$F$55,"s. o.",AND(L51&lt;datevigueur,M51=autre),Listes_deroulantes!$H$4,AND(L51&lt;datevigueur,M51=bureau),Listes_deroulantes!$H$5,AND(L51&lt;datevigueur,M51=cegep),Listes_deroulantes!$H$6,AND(L51&lt;datevigueur,M51=Centre),Listes_deroulantes!$H$7,AND(L51&lt;datevigueur,M51=CHSLD),Listes_deroulantes!$H$8,AND(L51&lt;datevigueur,M51=ecole),Listes_deroulantes!$H$9,AND(L51&lt;datevigueur,M51=ecolesec),Listes_deroulantes!$H$10,AND(L51&lt;datevigueur,M51=Universite),Listes_deroulantes!$H$11,AND(L51&gt;=datevigueur,L51&lt;=Listes_deroulantes!$F$48),NEW2025Apres,L51&lt;=Listes_deroulantes!$F$49,New2030Apres,L51&gt;Listes_deroulantes!$F$50,"0%")</f>
        <v>s. o.</v>
      </c>
      <c r="CG51" s="35" t="str" cm="1">
        <f t="array" ref="CG51">_xlfn.IFS(CE51="Aucun combustible","Oui",AND(CE51="s. o.",CF51="s. o."),"s. o.",AND(CF51="0%",OR(CE51&lt;&gt;"Aucun combustible",CE51&lt;&gt;"s. o.")),IF(CE51&lt;=0%,"Oui","Non"),AND(CF51&lt;&gt;"0%",OR(CE51&lt;&gt;"Aucun combustible",CE51&lt;&gt;"s. o.")),IF(CE51&lt;=CF51,"Oui","Non"))</f>
        <v>s. o.</v>
      </c>
      <c r="CH51" s="257"/>
      <c r="CI51" s="314" t="str">
        <f t="shared" si="27"/>
        <v>s. o.</v>
      </c>
      <c r="CJ51" s="316" cm="1">
        <f t="array" ref="CJ51">_xlfn.IFS(CE51="s.o","Non disponible",CE51="Aucun combustible","0",CE51&gt;0,BY51)</f>
        <v>0</v>
      </c>
      <c r="CK51" s="315" t="str">
        <f t="shared" si="28"/>
        <v>Non disponible</v>
      </c>
      <c r="CL51" s="320"/>
    </row>
    <row r="52" spans="1:90" x14ac:dyDescent="0.25">
      <c r="A52" s="122"/>
      <c r="B52" s="33"/>
      <c r="C52" s="32"/>
      <c r="D52" s="32"/>
      <c r="E52" s="32"/>
      <c r="F52" s="32"/>
      <c r="G52" s="32"/>
      <c r="H52" s="32"/>
      <c r="I52" s="41"/>
      <c r="J52" s="34"/>
      <c r="K52" s="32"/>
      <c r="L52" s="278"/>
      <c r="M52" s="32"/>
      <c r="N52" s="32"/>
      <c r="O52" s="34"/>
      <c r="P52" s="339"/>
      <c r="Q52" s="338"/>
      <c r="R52" s="250"/>
      <c r="S52" s="270"/>
      <c r="T52" s="251"/>
      <c r="U52" s="113"/>
      <c r="V52" s="114"/>
      <c r="W52" s="273"/>
      <c r="X52" s="114"/>
      <c r="Y52" s="273"/>
      <c r="Z52" s="115" t="str">
        <f t="shared" si="17"/>
        <v>s.o</v>
      </c>
      <c r="AA52" s="35" t="str" cm="1">
        <f t="array" ref="AA52">_xlfn.IFS(T52=Listes_deroulantes!$B$45,"Indisponible",T52=Listes_deroulantes!$B$43,-10%,T52=Listes_deroulantes!$B$42,-40%,T52=Listes_deroulantes!$B$41,-20%,T52=Listes_deroulantes!$B$40,-20%,T52=Listes_deroulantes!$C$35,"s. o.",T52=Listes_deroulantes!$B$44,-10%)</f>
        <v>s. o.</v>
      </c>
      <c r="AB52" s="62" t="str">
        <f t="shared" si="56"/>
        <v>s. o.</v>
      </c>
      <c r="AC52" s="309" t="str">
        <f t="shared" si="18"/>
        <v>s.o</v>
      </c>
      <c r="AD52" s="62" t="str" cm="1">
        <f t="array" ref="AD52">_xlfn.IFS(T52=Listes_deroulantes!$B$45,"Aucun",T52=Listes_deroulantes!$B$44,"Aucun",T52=Listes_deroulantes!$B$43,-10%,T52=Listes_deroulantes!$B$42,"Aucun",T52=Listes_deroulantes!$B$41,"Aucun",T52=Listes_deroulantes!$B$40,"Aucun",T52=Listes_deroulantes!$C$35,"s. o.")</f>
        <v>s. o.</v>
      </c>
      <c r="AE52" s="62" t="str">
        <f t="shared" si="57"/>
        <v>s. o.</v>
      </c>
      <c r="AF52" s="310"/>
      <c r="AG52" s="131" t="str">
        <f t="shared" si="19"/>
        <v/>
      </c>
      <c r="AH52" s="317">
        <f t="shared" si="30"/>
        <v>0</v>
      </c>
      <c r="AI52" s="177"/>
      <c r="AJ52" s="178"/>
      <c r="AK52" s="179"/>
      <c r="AL52" s="179"/>
      <c r="AM52" s="179"/>
      <c r="AN52" s="179"/>
      <c r="AO52" s="192">
        <f t="shared" si="4"/>
        <v>0</v>
      </c>
      <c r="AP52" s="181"/>
      <c r="AQ52" s="182">
        <f t="shared" si="46"/>
        <v>0</v>
      </c>
      <c r="AR52" s="183"/>
      <c r="AS52" s="182">
        <f t="shared" si="47"/>
        <v>0</v>
      </c>
      <c r="AT52" s="183"/>
      <c r="AU52" s="182">
        <f t="shared" si="48"/>
        <v>0</v>
      </c>
      <c r="AV52" s="183"/>
      <c r="AW52" s="192">
        <f t="shared" si="49"/>
        <v>0</v>
      </c>
      <c r="AX52" s="192">
        <f t="shared" si="50"/>
        <v>0</v>
      </c>
      <c r="AY52" s="182">
        <f t="shared" si="51"/>
        <v>0</v>
      </c>
      <c r="AZ52" s="116" t="str">
        <f t="shared" si="58"/>
        <v>s. o.</v>
      </c>
      <c r="BA52" s="294" t="str" cm="1">
        <f t="array" ref="BA52">_xlfn.IFS(L52&lt;Listes_deroulantes!$F$55,"s. o.",AND(L52&lt;datevigueur,M52=autre),Listes_deroulantes!$G$4,AND(L52&lt;datevigueur,M52=bureau),Listes_deroulantes!$G$5,AND(L52&lt;datevigueur,M52=cegep),Listes_deroulantes!$G$6,AND(L52&lt;datevigueur,M52=Centre),Listes_deroulantes!$G$7,AND(L52&lt;datevigueur,M52=CHSLD),Listes_deroulantes!$G$8,AND(L52&lt;datevigueur,M52=ecole),Listes_deroulantes!$G$9,AND(L52&lt;datevigueur,M52=ecolesec),Listes_deroulantes!$G$10,AND(L52&lt;datevigueur,M52=Universite),Listes_deroulantes!$G$11,AND(L52&gt;=datevigueur,L52&lt;=Listes_deroulantes!$F$48),New2025Avant,L52&lt;=Listes_deroulantes!$F$49,New2030Avant,L52&gt;Listes_deroulantes!$F$50,"0%")</f>
        <v>s. o.</v>
      </c>
      <c r="BB52" s="35" t="str" cm="1">
        <f t="array" ref="BB52">_xlfn.IFS(AZ52="Aucun combustible","Oui",AND(AZ52="s. o.",BA52="s. o."),"s. o.",AND(BA52="0%",OR(AZ52&lt;&gt;"Aucun combustible",AZ52&lt;&gt;"s. o.")),IF(AZ52&lt;=0%,"Oui","Non"),AND(BA52&lt;&gt;"0%",OR(AZ52&lt;&gt;"Aucun combustible",AZ52&lt;&gt;"s. o.")),IF(AZ52&lt;BA52,"Oui","Non"))</f>
        <v>s. o.</v>
      </c>
      <c r="BC52" s="35" t="str">
        <f t="shared" si="59"/>
        <v>Non</v>
      </c>
      <c r="BD52" s="132"/>
      <c r="BE52" s="313" t="str">
        <f t="shared" si="60"/>
        <v>s. o.</v>
      </c>
      <c r="BF52" s="313" t="str" cm="1">
        <f t="array" ref="BF52">IFERROR(_xlfn.IFS(AND(AO52&gt;0,OR(AY52=0,ISBLANK(AY52)),OR(AW52=0,ISBLANK(AW52))),"100% Énergie renouvelable",AND(OR(AY52=0,ISBLANK(AY52)),AW52&gt;0,),"Non disponible",AY52&gt;0,AY52,AND(AY52=0,AW52=0,AO52=0),"s. o."),"Erreur")</f>
        <v>s. o.</v>
      </c>
      <c r="BG52" s="312" t="str">
        <f t="shared" si="61"/>
        <v>s. o.</v>
      </c>
      <c r="BH52" s="329"/>
      <c r="BI52" s="324"/>
      <c r="BJ52" s="318"/>
      <c r="BK52" s="198"/>
      <c r="BL52" s="180"/>
      <c r="BM52" s="180"/>
      <c r="BN52" s="180"/>
      <c r="BO52" s="180"/>
      <c r="BP52" s="241"/>
      <c r="BQ52" s="199">
        <f t="shared" si="31"/>
        <v>0</v>
      </c>
      <c r="BR52" s="198"/>
      <c r="BS52" s="200">
        <f t="shared" si="32"/>
        <v>0</v>
      </c>
      <c r="BT52" s="198"/>
      <c r="BU52" s="200">
        <f t="shared" si="33"/>
        <v>0</v>
      </c>
      <c r="BV52" s="198"/>
      <c r="BW52" s="200">
        <f t="shared" si="34"/>
        <v>0</v>
      </c>
      <c r="BX52" s="198"/>
      <c r="BY52" s="200">
        <f t="shared" si="35"/>
        <v>0</v>
      </c>
      <c r="BZ52" s="117">
        <f t="shared" si="52"/>
        <v>0</v>
      </c>
      <c r="CA52" s="117">
        <f t="shared" si="53"/>
        <v>0</v>
      </c>
      <c r="CB52" s="154">
        <f t="shared" si="54"/>
        <v>0</v>
      </c>
      <c r="CC52" s="134" t="str">
        <f t="shared" si="62"/>
        <v/>
      </c>
      <c r="CD52" s="147" t="str">
        <f t="shared" si="55"/>
        <v/>
      </c>
      <c r="CE52" s="116" t="str">
        <f t="shared" si="63"/>
        <v>s. o.</v>
      </c>
      <c r="CF52" s="35" t="str" cm="1">
        <f t="array" ref="CF52">_xlfn.IFS(L52&lt;Listes_deroulantes!$F$55,"s. o.",AND(L52&lt;datevigueur,M52=autre),Listes_deroulantes!$H$4,AND(L52&lt;datevigueur,M52=bureau),Listes_deroulantes!$H$5,AND(L52&lt;datevigueur,M52=cegep),Listes_deroulantes!$H$6,AND(L52&lt;datevigueur,M52=Centre),Listes_deroulantes!$H$7,AND(L52&lt;datevigueur,M52=CHSLD),Listes_deroulantes!$H$8,AND(L52&lt;datevigueur,M52=ecole),Listes_deroulantes!$H$9,AND(L52&lt;datevigueur,M52=ecolesec),Listes_deroulantes!$H$10,AND(L52&lt;datevigueur,M52=Universite),Listes_deroulantes!$H$11,AND(L52&gt;=datevigueur,L52&lt;=Listes_deroulantes!$F$48),NEW2025Apres,L52&lt;=Listes_deroulantes!$F$49,New2030Apres,L52&gt;Listes_deroulantes!$F$50,"0%")</f>
        <v>s. o.</v>
      </c>
      <c r="CG52" s="35" t="str" cm="1">
        <f t="array" ref="CG52">_xlfn.IFS(CE52="Aucun combustible","Oui",AND(CE52="s. o.",CF52="s. o."),"s. o.",AND(CF52="0%",OR(CE52&lt;&gt;"Aucun combustible",CE52&lt;&gt;"s. o.")),IF(CE52&lt;=0%,"Oui","Non"),AND(CF52&lt;&gt;"0%",OR(CE52&lt;&gt;"Aucun combustible",CE52&lt;&gt;"s. o.")),IF(CE52&lt;=CF52,"Oui","Non"))</f>
        <v>s. o.</v>
      </c>
      <c r="CH52" s="257"/>
      <c r="CI52" s="314" t="str">
        <f t="shared" si="27"/>
        <v>s. o.</v>
      </c>
      <c r="CJ52" s="316" cm="1">
        <f t="array" ref="CJ52">_xlfn.IFS(CE52="s.o","Non disponible",CE52="Aucun combustible","0",CE52&gt;0,BY52)</f>
        <v>0</v>
      </c>
      <c r="CK52" s="315" t="str">
        <f t="shared" si="28"/>
        <v>Non disponible</v>
      </c>
      <c r="CL52" s="320"/>
    </row>
    <row r="53" spans="1:90" x14ac:dyDescent="0.25">
      <c r="A53" s="122"/>
      <c r="B53" s="33"/>
      <c r="C53" s="32"/>
      <c r="D53" s="32"/>
      <c r="E53" s="32"/>
      <c r="F53" s="32"/>
      <c r="G53" s="32"/>
      <c r="H53" s="32"/>
      <c r="I53" s="41"/>
      <c r="J53" s="34"/>
      <c r="K53" s="32"/>
      <c r="L53" s="278"/>
      <c r="M53" s="32"/>
      <c r="N53" s="32"/>
      <c r="O53" s="34"/>
      <c r="P53" s="339"/>
      <c r="Q53" s="338"/>
      <c r="R53" s="250"/>
      <c r="S53" s="270"/>
      <c r="T53" s="251"/>
      <c r="U53" s="113"/>
      <c r="V53" s="114"/>
      <c r="W53" s="273"/>
      <c r="X53" s="114"/>
      <c r="Y53" s="273"/>
      <c r="Z53" s="115" t="str">
        <f t="shared" si="17"/>
        <v>s.o</v>
      </c>
      <c r="AA53" s="35" t="str" cm="1">
        <f t="array" ref="AA53">_xlfn.IFS(T53=Listes_deroulantes!$B$45,"Indisponible",T53=Listes_deroulantes!$B$43,-10%,T53=Listes_deroulantes!$B$42,-40%,T53=Listes_deroulantes!$B$41,-20%,T53=Listes_deroulantes!$B$40,-20%,T53=Listes_deroulantes!$C$35,"s. o.",T53=Listes_deroulantes!$B$44,-10%)</f>
        <v>s. o.</v>
      </c>
      <c r="AB53" s="62" t="str">
        <f t="shared" si="56"/>
        <v>s. o.</v>
      </c>
      <c r="AC53" s="309" t="str">
        <f t="shared" si="18"/>
        <v>s.o</v>
      </c>
      <c r="AD53" s="62" t="str" cm="1">
        <f t="array" ref="AD53">_xlfn.IFS(T53=Listes_deroulantes!$B$45,"Aucun",T53=Listes_deroulantes!$B$44,"Aucun",T53=Listes_deroulantes!$B$43,-10%,T53=Listes_deroulantes!$B$42,"Aucun",T53=Listes_deroulantes!$B$41,"Aucun",T53=Listes_deroulantes!$B$40,"Aucun",T53=Listes_deroulantes!$C$35,"s. o.")</f>
        <v>s. o.</v>
      </c>
      <c r="AE53" s="62" t="str">
        <f t="shared" si="57"/>
        <v>s. o.</v>
      </c>
      <c r="AF53" s="310"/>
      <c r="AG53" s="131" t="str">
        <f t="shared" si="19"/>
        <v/>
      </c>
      <c r="AH53" s="317">
        <f t="shared" si="30"/>
        <v>0</v>
      </c>
      <c r="AI53" s="177"/>
      <c r="AJ53" s="178"/>
      <c r="AK53" s="179"/>
      <c r="AL53" s="179"/>
      <c r="AM53" s="179"/>
      <c r="AN53" s="179"/>
      <c r="AO53" s="192">
        <f t="shared" si="4"/>
        <v>0</v>
      </c>
      <c r="AP53" s="181"/>
      <c r="AQ53" s="182">
        <f t="shared" si="46"/>
        <v>0</v>
      </c>
      <c r="AR53" s="183"/>
      <c r="AS53" s="182">
        <f t="shared" si="47"/>
        <v>0</v>
      </c>
      <c r="AT53" s="183"/>
      <c r="AU53" s="182">
        <f t="shared" si="48"/>
        <v>0</v>
      </c>
      <c r="AV53" s="183"/>
      <c r="AW53" s="192">
        <f t="shared" si="49"/>
        <v>0</v>
      </c>
      <c r="AX53" s="192">
        <f t="shared" si="50"/>
        <v>0</v>
      </c>
      <c r="AY53" s="182">
        <f t="shared" si="51"/>
        <v>0</v>
      </c>
      <c r="AZ53" s="116" t="str">
        <f t="shared" si="58"/>
        <v>s. o.</v>
      </c>
      <c r="BA53" s="294" t="str" cm="1">
        <f t="array" ref="BA53">_xlfn.IFS(L53&lt;Listes_deroulantes!$F$55,"s. o.",AND(L53&lt;datevigueur,M53=autre),Listes_deroulantes!$G$4,AND(L53&lt;datevigueur,M53=bureau),Listes_deroulantes!$G$5,AND(L53&lt;datevigueur,M53=cegep),Listes_deroulantes!$G$6,AND(L53&lt;datevigueur,M53=Centre),Listes_deroulantes!$G$7,AND(L53&lt;datevigueur,M53=CHSLD),Listes_deroulantes!$G$8,AND(L53&lt;datevigueur,M53=ecole),Listes_deroulantes!$G$9,AND(L53&lt;datevigueur,M53=ecolesec),Listes_deroulantes!$G$10,AND(L53&lt;datevigueur,M53=Universite),Listes_deroulantes!$G$11,AND(L53&gt;=datevigueur,L53&lt;=Listes_deroulantes!$F$48),New2025Avant,L53&lt;=Listes_deroulantes!$F$49,New2030Avant,L53&gt;Listes_deroulantes!$F$50,"0%")</f>
        <v>s. o.</v>
      </c>
      <c r="BB53" s="35" t="str" cm="1">
        <f t="array" ref="BB53">_xlfn.IFS(AZ53="Aucun combustible","Oui",AND(AZ53="s. o.",BA53="s. o."),"s. o.",AND(BA53="0%",OR(AZ53&lt;&gt;"Aucun combustible",AZ53&lt;&gt;"s. o.")),IF(AZ53&lt;=0%,"Oui","Non"),AND(BA53&lt;&gt;"0%",OR(AZ53&lt;&gt;"Aucun combustible",AZ53&lt;&gt;"s. o.")),IF(AZ53&lt;BA53,"Oui","Non"))</f>
        <v>s. o.</v>
      </c>
      <c r="BC53" s="35" t="str">
        <f t="shared" si="59"/>
        <v>Non</v>
      </c>
      <c r="BD53" s="132"/>
      <c r="BE53" s="313" t="str">
        <f t="shared" si="60"/>
        <v>s. o.</v>
      </c>
      <c r="BF53" s="313" t="str" cm="1">
        <f t="array" ref="BF53">IFERROR(_xlfn.IFS(AND(AO53&gt;0,OR(AY53=0,ISBLANK(AY53)),OR(AW53=0,ISBLANK(AW53))),"100% Énergie renouvelable",AND(OR(AY53=0,ISBLANK(AY53)),AW53&gt;0,),"Non disponible",AY53&gt;0,AY53,AND(AY53=0,AW53=0,AO53=0),"s. o."),"Erreur")</f>
        <v>s. o.</v>
      </c>
      <c r="BG53" s="312" t="str">
        <f t="shared" si="61"/>
        <v>s. o.</v>
      </c>
      <c r="BH53" s="329"/>
      <c r="BI53" s="324"/>
      <c r="BJ53" s="318"/>
      <c r="BK53" s="198"/>
      <c r="BL53" s="180"/>
      <c r="BM53" s="180"/>
      <c r="BN53" s="180"/>
      <c r="BO53" s="180"/>
      <c r="BP53" s="241"/>
      <c r="BQ53" s="199">
        <f t="shared" si="31"/>
        <v>0</v>
      </c>
      <c r="BR53" s="198"/>
      <c r="BS53" s="200">
        <f t="shared" si="32"/>
        <v>0</v>
      </c>
      <c r="BT53" s="198"/>
      <c r="BU53" s="200">
        <f t="shared" si="33"/>
        <v>0</v>
      </c>
      <c r="BV53" s="198"/>
      <c r="BW53" s="200">
        <f t="shared" si="34"/>
        <v>0</v>
      </c>
      <c r="BX53" s="198"/>
      <c r="BY53" s="200">
        <f t="shared" si="35"/>
        <v>0</v>
      </c>
      <c r="BZ53" s="117">
        <f t="shared" si="52"/>
        <v>0</v>
      </c>
      <c r="CA53" s="117">
        <f t="shared" si="53"/>
        <v>0</v>
      </c>
      <c r="CB53" s="154">
        <f t="shared" si="54"/>
        <v>0</v>
      </c>
      <c r="CC53" s="134" t="str">
        <f t="shared" si="62"/>
        <v/>
      </c>
      <c r="CD53" s="147" t="str">
        <f t="shared" si="55"/>
        <v/>
      </c>
      <c r="CE53" s="116" t="str">
        <f t="shared" si="63"/>
        <v>s. o.</v>
      </c>
      <c r="CF53" s="35" t="str" cm="1">
        <f t="array" ref="CF53">_xlfn.IFS(L53&lt;Listes_deroulantes!$F$55,"s. o.",AND(L53&lt;datevigueur,M53=autre),Listes_deroulantes!$H$4,AND(L53&lt;datevigueur,M53=bureau),Listes_deroulantes!$H$5,AND(L53&lt;datevigueur,M53=cegep),Listes_deroulantes!$H$6,AND(L53&lt;datevigueur,M53=Centre),Listes_deroulantes!$H$7,AND(L53&lt;datevigueur,M53=CHSLD),Listes_deroulantes!$H$8,AND(L53&lt;datevigueur,M53=ecole),Listes_deroulantes!$H$9,AND(L53&lt;datevigueur,M53=ecolesec),Listes_deroulantes!$H$10,AND(L53&lt;datevigueur,M53=Universite),Listes_deroulantes!$H$11,AND(L53&gt;=datevigueur,L53&lt;=Listes_deroulantes!$F$48),NEW2025Apres,L53&lt;=Listes_deroulantes!$F$49,New2030Apres,L53&gt;Listes_deroulantes!$F$50,"0%")</f>
        <v>s. o.</v>
      </c>
      <c r="CG53" s="35" t="str" cm="1">
        <f t="array" ref="CG53">_xlfn.IFS(CE53="Aucun combustible","Oui",AND(CE53="s. o.",CF53="s. o."),"s. o.",AND(CF53="0%",OR(CE53&lt;&gt;"Aucun combustible",CE53&lt;&gt;"s. o.")),IF(CE53&lt;=0%,"Oui","Non"),AND(CF53&lt;&gt;"0%",OR(CE53&lt;&gt;"Aucun combustible",CE53&lt;&gt;"s. o.")),IF(CE53&lt;=CF53,"Oui","Non"))</f>
        <v>s. o.</v>
      </c>
      <c r="CH53" s="257"/>
      <c r="CI53" s="314" t="str">
        <f t="shared" si="27"/>
        <v>s. o.</v>
      </c>
      <c r="CJ53" s="316" cm="1">
        <f t="array" ref="CJ53">_xlfn.IFS(CE53="s.o","Non disponible",CE53="Aucun combustible","0",CE53&gt;0,BY53)</f>
        <v>0</v>
      </c>
      <c r="CK53" s="315" t="str">
        <f t="shared" si="28"/>
        <v>Non disponible</v>
      </c>
      <c r="CL53" s="320"/>
    </row>
    <row r="54" spans="1:90" x14ac:dyDescent="0.25">
      <c r="A54" s="122"/>
      <c r="B54" s="33"/>
      <c r="C54" s="32"/>
      <c r="D54" s="32"/>
      <c r="E54" s="32"/>
      <c r="F54" s="32"/>
      <c r="G54" s="32"/>
      <c r="H54" s="32"/>
      <c r="I54" s="41"/>
      <c r="J54" s="34"/>
      <c r="K54" s="32"/>
      <c r="L54" s="278"/>
      <c r="M54" s="32"/>
      <c r="N54" s="32"/>
      <c r="O54" s="34"/>
      <c r="P54" s="339"/>
      <c r="Q54" s="338"/>
      <c r="R54" s="250"/>
      <c r="S54" s="270"/>
      <c r="T54" s="251"/>
      <c r="U54" s="113"/>
      <c r="V54" s="114"/>
      <c r="W54" s="273"/>
      <c r="X54" s="114"/>
      <c r="Y54" s="273"/>
      <c r="Z54" s="115" t="str">
        <f t="shared" si="17"/>
        <v>s.o</v>
      </c>
      <c r="AA54" s="35" t="str" cm="1">
        <f t="array" ref="AA54">_xlfn.IFS(T54=Listes_deroulantes!$B$45,"Indisponible",T54=Listes_deroulantes!$B$43,-10%,T54=Listes_deroulantes!$B$42,-40%,T54=Listes_deroulantes!$B$41,-20%,T54=Listes_deroulantes!$B$40,-20%,T54=Listes_deroulantes!$C$35,"s. o.",T54=Listes_deroulantes!$B$44,-10%)</f>
        <v>s. o.</v>
      </c>
      <c r="AB54" s="62" t="str">
        <f t="shared" si="56"/>
        <v>s. o.</v>
      </c>
      <c r="AC54" s="309" t="str">
        <f t="shared" si="18"/>
        <v>s.o</v>
      </c>
      <c r="AD54" s="62" t="str" cm="1">
        <f t="array" ref="AD54">_xlfn.IFS(T54=Listes_deroulantes!$B$45,"Aucun",T54=Listes_deroulantes!$B$44,"Aucun",T54=Listes_deroulantes!$B$43,-10%,T54=Listes_deroulantes!$B$42,"Aucun",T54=Listes_deroulantes!$B$41,"Aucun",T54=Listes_deroulantes!$B$40,"Aucun",T54=Listes_deroulantes!$C$35,"s. o.")</f>
        <v>s. o.</v>
      </c>
      <c r="AE54" s="62" t="str">
        <f t="shared" si="57"/>
        <v>s. o.</v>
      </c>
      <c r="AF54" s="310"/>
      <c r="AG54" s="131" t="str">
        <f t="shared" si="19"/>
        <v/>
      </c>
      <c r="AH54" s="317">
        <f t="shared" si="30"/>
        <v>0</v>
      </c>
      <c r="AI54" s="177"/>
      <c r="AJ54" s="178"/>
      <c r="AK54" s="179"/>
      <c r="AL54" s="179"/>
      <c r="AM54" s="179"/>
      <c r="AN54" s="179"/>
      <c r="AO54" s="192">
        <f t="shared" si="4"/>
        <v>0</v>
      </c>
      <c r="AP54" s="181"/>
      <c r="AQ54" s="182">
        <f t="shared" si="46"/>
        <v>0</v>
      </c>
      <c r="AR54" s="183"/>
      <c r="AS54" s="182">
        <f t="shared" si="47"/>
        <v>0</v>
      </c>
      <c r="AT54" s="183"/>
      <c r="AU54" s="182">
        <f t="shared" si="48"/>
        <v>0</v>
      </c>
      <c r="AV54" s="183"/>
      <c r="AW54" s="192">
        <f t="shared" si="49"/>
        <v>0</v>
      </c>
      <c r="AX54" s="192">
        <f t="shared" si="50"/>
        <v>0</v>
      </c>
      <c r="AY54" s="182">
        <f t="shared" si="51"/>
        <v>0</v>
      </c>
      <c r="AZ54" s="116" t="str">
        <f t="shared" si="58"/>
        <v>s. o.</v>
      </c>
      <c r="BA54" s="294" t="str" cm="1">
        <f t="array" ref="BA54">_xlfn.IFS(L54&lt;Listes_deroulantes!$F$55,"s. o.",AND(L54&lt;datevigueur,M54=autre),Listes_deroulantes!$G$4,AND(L54&lt;datevigueur,M54=bureau),Listes_deroulantes!$G$5,AND(L54&lt;datevigueur,M54=cegep),Listes_deroulantes!$G$6,AND(L54&lt;datevigueur,M54=Centre),Listes_deroulantes!$G$7,AND(L54&lt;datevigueur,M54=CHSLD),Listes_deroulantes!$G$8,AND(L54&lt;datevigueur,M54=ecole),Listes_deroulantes!$G$9,AND(L54&lt;datevigueur,M54=ecolesec),Listes_deroulantes!$G$10,AND(L54&lt;datevigueur,M54=Universite),Listes_deroulantes!$G$11,AND(L54&gt;=datevigueur,L54&lt;=Listes_deroulantes!$F$48),New2025Avant,L54&lt;=Listes_deroulantes!$F$49,New2030Avant,L54&gt;Listes_deroulantes!$F$50,"0%")</f>
        <v>s. o.</v>
      </c>
      <c r="BB54" s="35" t="str" cm="1">
        <f t="array" ref="BB54">_xlfn.IFS(AZ54="Aucun combustible","Oui",AND(AZ54="s. o.",BA54="s. o."),"s. o.",AND(BA54="0%",OR(AZ54&lt;&gt;"Aucun combustible",AZ54&lt;&gt;"s. o.")),IF(AZ54&lt;=0%,"Oui","Non"),AND(BA54&lt;&gt;"0%",OR(AZ54&lt;&gt;"Aucun combustible",AZ54&lt;&gt;"s. o.")),IF(AZ54&lt;BA54,"Oui","Non"))</f>
        <v>s. o.</v>
      </c>
      <c r="BC54" s="35" t="str">
        <f t="shared" si="59"/>
        <v>Non</v>
      </c>
      <c r="BD54" s="132"/>
      <c r="BE54" s="313" t="str">
        <f t="shared" si="60"/>
        <v>s. o.</v>
      </c>
      <c r="BF54" s="313" t="str" cm="1">
        <f t="array" ref="BF54">IFERROR(_xlfn.IFS(AND(AO54&gt;0,OR(AY54=0,ISBLANK(AY54)),OR(AW54=0,ISBLANK(AW54))),"100% Énergie renouvelable",AND(OR(AY54=0,ISBLANK(AY54)),AW54&gt;0,),"Non disponible",AY54&gt;0,AY54,AND(AY54=0,AW54=0,AO54=0),"s. o."),"Erreur")</f>
        <v>s. o.</v>
      </c>
      <c r="BG54" s="312" t="str">
        <f t="shared" si="61"/>
        <v>s. o.</v>
      </c>
      <c r="BH54" s="329"/>
      <c r="BI54" s="324"/>
      <c r="BJ54" s="318"/>
      <c r="BK54" s="198"/>
      <c r="BL54" s="180"/>
      <c r="BM54" s="180"/>
      <c r="BN54" s="180"/>
      <c r="BO54" s="180"/>
      <c r="BP54" s="241"/>
      <c r="BQ54" s="199">
        <f t="shared" si="31"/>
        <v>0</v>
      </c>
      <c r="BR54" s="198"/>
      <c r="BS54" s="200">
        <f t="shared" si="32"/>
        <v>0</v>
      </c>
      <c r="BT54" s="198"/>
      <c r="BU54" s="200">
        <f t="shared" si="33"/>
        <v>0</v>
      </c>
      <c r="BV54" s="198"/>
      <c r="BW54" s="200">
        <f t="shared" si="34"/>
        <v>0</v>
      </c>
      <c r="BX54" s="198"/>
      <c r="BY54" s="200">
        <f t="shared" si="35"/>
        <v>0</v>
      </c>
      <c r="BZ54" s="117">
        <f t="shared" si="52"/>
        <v>0</v>
      </c>
      <c r="CA54" s="117">
        <f t="shared" si="53"/>
        <v>0</v>
      </c>
      <c r="CB54" s="154">
        <f t="shared" si="54"/>
        <v>0</v>
      </c>
      <c r="CC54" s="134" t="str">
        <f t="shared" si="62"/>
        <v/>
      </c>
      <c r="CD54" s="147" t="str">
        <f t="shared" si="55"/>
        <v/>
      </c>
      <c r="CE54" s="116" t="str">
        <f t="shared" si="63"/>
        <v>s. o.</v>
      </c>
      <c r="CF54" s="35" t="str" cm="1">
        <f t="array" ref="CF54">_xlfn.IFS(L54&lt;Listes_deroulantes!$F$55,"s. o.",AND(L54&lt;datevigueur,M54=autre),Listes_deroulantes!$H$4,AND(L54&lt;datevigueur,M54=bureau),Listes_deroulantes!$H$5,AND(L54&lt;datevigueur,M54=cegep),Listes_deroulantes!$H$6,AND(L54&lt;datevigueur,M54=Centre),Listes_deroulantes!$H$7,AND(L54&lt;datevigueur,M54=CHSLD),Listes_deroulantes!$H$8,AND(L54&lt;datevigueur,M54=ecole),Listes_deroulantes!$H$9,AND(L54&lt;datevigueur,M54=ecolesec),Listes_deroulantes!$H$10,AND(L54&lt;datevigueur,M54=Universite),Listes_deroulantes!$H$11,AND(L54&gt;=datevigueur,L54&lt;=Listes_deroulantes!$F$48),NEW2025Apres,L54&lt;=Listes_deroulantes!$F$49,New2030Apres,L54&gt;Listes_deroulantes!$F$50,"0%")</f>
        <v>s. o.</v>
      </c>
      <c r="CG54" s="35" t="str" cm="1">
        <f t="array" ref="CG54">_xlfn.IFS(CE54="Aucun combustible","Oui",AND(CE54="s. o.",CF54="s. o."),"s. o.",AND(CF54="0%",OR(CE54&lt;&gt;"Aucun combustible",CE54&lt;&gt;"s. o.")),IF(CE54&lt;=0%,"Oui","Non"),AND(CF54&lt;&gt;"0%",OR(CE54&lt;&gt;"Aucun combustible",CE54&lt;&gt;"s. o.")),IF(CE54&lt;=CF54,"Oui","Non"))</f>
        <v>s. o.</v>
      </c>
      <c r="CH54" s="257"/>
      <c r="CI54" s="314" t="str">
        <f t="shared" si="27"/>
        <v>s. o.</v>
      </c>
      <c r="CJ54" s="316" cm="1">
        <f t="array" ref="CJ54">_xlfn.IFS(CE54="s.o","Non disponible",CE54="Aucun combustible","0",CE54&gt;0,BY54)</f>
        <v>0</v>
      </c>
      <c r="CK54" s="315" t="str">
        <f t="shared" si="28"/>
        <v>Non disponible</v>
      </c>
      <c r="CL54" s="320"/>
    </row>
    <row r="55" spans="1:90" x14ac:dyDescent="0.25">
      <c r="A55" s="122"/>
      <c r="B55" s="33"/>
      <c r="C55" s="32"/>
      <c r="D55" s="32"/>
      <c r="E55" s="32"/>
      <c r="F55" s="32"/>
      <c r="G55" s="32"/>
      <c r="H55" s="32"/>
      <c r="I55" s="41"/>
      <c r="J55" s="34"/>
      <c r="K55" s="32"/>
      <c r="L55" s="278"/>
      <c r="M55" s="32"/>
      <c r="N55" s="32"/>
      <c r="O55" s="34"/>
      <c r="P55" s="339"/>
      <c r="Q55" s="338"/>
      <c r="R55" s="250"/>
      <c r="S55" s="270"/>
      <c r="T55" s="251"/>
      <c r="U55" s="113"/>
      <c r="V55" s="114"/>
      <c r="W55" s="273"/>
      <c r="X55" s="114"/>
      <c r="Y55" s="273"/>
      <c r="Z55" s="115" t="str">
        <f t="shared" si="17"/>
        <v>s.o</v>
      </c>
      <c r="AA55" s="35" t="str" cm="1">
        <f t="array" ref="AA55">_xlfn.IFS(T55=Listes_deroulantes!$B$45,"Indisponible",T55=Listes_deroulantes!$B$43,-10%,T55=Listes_deroulantes!$B$42,-40%,T55=Listes_deroulantes!$B$41,-20%,T55=Listes_deroulantes!$B$40,-20%,T55=Listes_deroulantes!$C$35,"s. o.",T55=Listes_deroulantes!$B$44,-10%)</f>
        <v>s. o.</v>
      </c>
      <c r="AB55" s="62" t="str">
        <f t="shared" si="56"/>
        <v>s. o.</v>
      </c>
      <c r="AC55" s="309" t="str">
        <f t="shared" si="18"/>
        <v>s.o</v>
      </c>
      <c r="AD55" s="62" t="str" cm="1">
        <f t="array" ref="AD55">_xlfn.IFS(T55=Listes_deroulantes!$B$45,"Aucun",T55=Listes_deroulantes!$B$44,"Aucun",T55=Listes_deroulantes!$B$43,-10%,T55=Listes_deroulantes!$B$42,"Aucun",T55=Listes_deroulantes!$B$41,"Aucun",T55=Listes_deroulantes!$B$40,"Aucun",T55=Listes_deroulantes!$C$35,"s. o.")</f>
        <v>s. o.</v>
      </c>
      <c r="AE55" s="62" t="str">
        <f t="shared" si="57"/>
        <v>s. o.</v>
      </c>
      <c r="AF55" s="310"/>
      <c r="AG55" s="131" t="str">
        <f t="shared" si="19"/>
        <v/>
      </c>
      <c r="AH55" s="317">
        <f t="shared" si="30"/>
        <v>0</v>
      </c>
      <c r="AI55" s="177"/>
      <c r="AJ55" s="178"/>
      <c r="AK55" s="179"/>
      <c r="AL55" s="179"/>
      <c r="AM55" s="179"/>
      <c r="AN55" s="179"/>
      <c r="AO55" s="192">
        <f t="shared" si="4"/>
        <v>0</v>
      </c>
      <c r="AP55" s="181"/>
      <c r="AQ55" s="182">
        <f t="shared" si="46"/>
        <v>0</v>
      </c>
      <c r="AR55" s="183"/>
      <c r="AS55" s="182">
        <f t="shared" si="47"/>
        <v>0</v>
      </c>
      <c r="AT55" s="183"/>
      <c r="AU55" s="182">
        <f t="shared" si="48"/>
        <v>0</v>
      </c>
      <c r="AV55" s="183"/>
      <c r="AW55" s="192">
        <f t="shared" si="49"/>
        <v>0</v>
      </c>
      <c r="AX55" s="192">
        <f t="shared" si="50"/>
        <v>0</v>
      </c>
      <c r="AY55" s="182">
        <f t="shared" si="51"/>
        <v>0</v>
      </c>
      <c r="AZ55" s="116" t="str">
        <f t="shared" si="58"/>
        <v>s. o.</v>
      </c>
      <c r="BA55" s="294" t="str" cm="1">
        <f t="array" ref="BA55">_xlfn.IFS(L55&lt;Listes_deroulantes!$F$55,"s. o.",AND(L55&lt;datevigueur,M55=autre),Listes_deroulantes!$G$4,AND(L55&lt;datevigueur,M55=bureau),Listes_deroulantes!$G$5,AND(L55&lt;datevigueur,M55=cegep),Listes_deroulantes!$G$6,AND(L55&lt;datevigueur,M55=Centre),Listes_deroulantes!$G$7,AND(L55&lt;datevigueur,M55=CHSLD),Listes_deroulantes!$G$8,AND(L55&lt;datevigueur,M55=ecole),Listes_deroulantes!$G$9,AND(L55&lt;datevigueur,M55=ecolesec),Listes_deroulantes!$G$10,AND(L55&lt;datevigueur,M55=Universite),Listes_deroulantes!$G$11,AND(L55&gt;=datevigueur,L55&lt;=Listes_deroulantes!$F$48),New2025Avant,L55&lt;=Listes_deroulantes!$F$49,New2030Avant,L55&gt;Listes_deroulantes!$F$50,"0%")</f>
        <v>s. o.</v>
      </c>
      <c r="BB55" s="35" t="str" cm="1">
        <f t="array" ref="BB55">_xlfn.IFS(AZ55="Aucun combustible","Oui",AND(AZ55="s. o.",BA55="s. o."),"s. o.",AND(BA55="0%",OR(AZ55&lt;&gt;"Aucun combustible",AZ55&lt;&gt;"s. o.")),IF(AZ55&lt;=0%,"Oui","Non"),AND(BA55&lt;&gt;"0%",OR(AZ55&lt;&gt;"Aucun combustible",AZ55&lt;&gt;"s. o.")),IF(AZ55&lt;BA55,"Oui","Non"))</f>
        <v>s. o.</v>
      </c>
      <c r="BC55" s="35" t="str">
        <f t="shared" si="59"/>
        <v>Non</v>
      </c>
      <c r="BD55" s="132"/>
      <c r="BE55" s="313" t="str">
        <f t="shared" si="60"/>
        <v>s. o.</v>
      </c>
      <c r="BF55" s="313" t="str" cm="1">
        <f t="array" ref="BF55">IFERROR(_xlfn.IFS(AND(AO55&gt;0,OR(AY55=0,ISBLANK(AY55)),OR(AW55=0,ISBLANK(AW55))),"100% Énergie renouvelable",AND(OR(AY55=0,ISBLANK(AY55)),AW55&gt;0,),"Non disponible",AY55&gt;0,AY55,AND(AY55=0,AW55=0,AO55=0),"s. o."),"Erreur")</f>
        <v>s. o.</v>
      </c>
      <c r="BG55" s="312" t="str">
        <f t="shared" si="61"/>
        <v>s. o.</v>
      </c>
      <c r="BH55" s="329"/>
      <c r="BI55" s="324"/>
      <c r="BJ55" s="318"/>
      <c r="BK55" s="198"/>
      <c r="BL55" s="180"/>
      <c r="BM55" s="180"/>
      <c r="BN55" s="180"/>
      <c r="BO55" s="180"/>
      <c r="BP55" s="241"/>
      <c r="BQ55" s="199">
        <f t="shared" si="31"/>
        <v>0</v>
      </c>
      <c r="BR55" s="198"/>
      <c r="BS55" s="200">
        <f t="shared" si="32"/>
        <v>0</v>
      </c>
      <c r="BT55" s="198"/>
      <c r="BU55" s="200">
        <f t="shared" si="33"/>
        <v>0</v>
      </c>
      <c r="BV55" s="198"/>
      <c r="BW55" s="200">
        <f t="shared" si="34"/>
        <v>0</v>
      </c>
      <c r="BX55" s="198"/>
      <c r="BY55" s="200">
        <f t="shared" si="35"/>
        <v>0</v>
      </c>
      <c r="BZ55" s="117">
        <f t="shared" si="52"/>
        <v>0</v>
      </c>
      <c r="CA55" s="117">
        <f t="shared" si="53"/>
        <v>0</v>
      </c>
      <c r="CB55" s="154">
        <f t="shared" si="54"/>
        <v>0</v>
      </c>
      <c r="CC55" s="134" t="str">
        <f t="shared" si="62"/>
        <v/>
      </c>
      <c r="CD55" s="147" t="str">
        <f t="shared" si="55"/>
        <v/>
      </c>
      <c r="CE55" s="116" t="str">
        <f t="shared" si="63"/>
        <v>s. o.</v>
      </c>
      <c r="CF55" s="35" t="str" cm="1">
        <f t="array" ref="CF55">_xlfn.IFS(L55&lt;Listes_deroulantes!$F$55,"s. o.",AND(L55&lt;datevigueur,M55=autre),Listes_deroulantes!$H$4,AND(L55&lt;datevigueur,M55=bureau),Listes_deroulantes!$H$5,AND(L55&lt;datevigueur,M55=cegep),Listes_deroulantes!$H$6,AND(L55&lt;datevigueur,M55=Centre),Listes_deroulantes!$H$7,AND(L55&lt;datevigueur,M55=CHSLD),Listes_deroulantes!$H$8,AND(L55&lt;datevigueur,M55=ecole),Listes_deroulantes!$H$9,AND(L55&lt;datevigueur,M55=ecolesec),Listes_deroulantes!$H$10,AND(L55&lt;datevigueur,M55=Universite),Listes_deroulantes!$H$11,AND(L55&gt;=datevigueur,L55&lt;=Listes_deroulantes!$F$48),NEW2025Apres,L55&lt;=Listes_deroulantes!$F$49,New2030Apres,L55&gt;Listes_deroulantes!$F$50,"0%")</f>
        <v>s. o.</v>
      </c>
      <c r="CG55" s="35" t="str" cm="1">
        <f t="array" ref="CG55">_xlfn.IFS(CE55="Aucun combustible","Oui",AND(CE55="s. o.",CF55="s. o."),"s. o.",AND(CF55="0%",OR(CE55&lt;&gt;"Aucun combustible",CE55&lt;&gt;"s. o.")),IF(CE55&lt;=0%,"Oui","Non"),AND(CF55&lt;&gt;"0%",OR(CE55&lt;&gt;"Aucun combustible",CE55&lt;&gt;"s. o.")),IF(CE55&lt;=CF55,"Oui","Non"))</f>
        <v>s. o.</v>
      </c>
      <c r="CH55" s="257"/>
      <c r="CI55" s="314" t="str">
        <f t="shared" si="27"/>
        <v>s. o.</v>
      </c>
      <c r="CJ55" s="316" cm="1">
        <f t="array" ref="CJ55">_xlfn.IFS(CE55="s.o","Non disponible",CE55="Aucun combustible","0",CE55&gt;0,BY55)</f>
        <v>0</v>
      </c>
      <c r="CK55" s="315" t="str">
        <f t="shared" si="28"/>
        <v>Non disponible</v>
      </c>
      <c r="CL55" s="320"/>
    </row>
    <row r="56" spans="1:90" x14ac:dyDescent="0.25">
      <c r="A56" s="122"/>
      <c r="B56" s="33"/>
      <c r="C56" s="32"/>
      <c r="D56" s="32"/>
      <c r="E56" s="32"/>
      <c r="F56" s="32"/>
      <c r="G56" s="32"/>
      <c r="H56" s="32"/>
      <c r="I56" s="41"/>
      <c r="J56" s="34"/>
      <c r="K56" s="32"/>
      <c r="L56" s="278"/>
      <c r="M56" s="32"/>
      <c r="N56" s="32"/>
      <c r="O56" s="34"/>
      <c r="P56" s="339"/>
      <c r="Q56" s="338"/>
      <c r="R56" s="250"/>
      <c r="S56" s="270"/>
      <c r="T56" s="251"/>
      <c r="U56" s="113"/>
      <c r="V56" s="114"/>
      <c r="W56" s="273"/>
      <c r="X56" s="114"/>
      <c r="Y56" s="273"/>
      <c r="Z56" s="115" t="str">
        <f t="shared" si="17"/>
        <v>s.o</v>
      </c>
      <c r="AA56" s="35" t="str" cm="1">
        <f t="array" ref="AA56">_xlfn.IFS(T56=Listes_deroulantes!$B$45,"Indisponible",T56=Listes_deroulantes!$B$43,-10%,T56=Listes_deroulantes!$B$42,-40%,T56=Listes_deroulantes!$B$41,-20%,T56=Listes_deroulantes!$B$40,-20%,T56=Listes_deroulantes!$C$35,"s. o.",T56=Listes_deroulantes!$B$44,-10%)</f>
        <v>s. o.</v>
      </c>
      <c r="AB56" s="62" t="str">
        <f t="shared" si="56"/>
        <v>s. o.</v>
      </c>
      <c r="AC56" s="309" t="str">
        <f t="shared" si="18"/>
        <v>s.o</v>
      </c>
      <c r="AD56" s="62" t="str" cm="1">
        <f t="array" ref="AD56">_xlfn.IFS(T56=Listes_deroulantes!$B$45,"Aucun",T56=Listes_deroulantes!$B$44,"Aucun",T56=Listes_deroulantes!$B$43,-10%,T56=Listes_deroulantes!$B$42,"Aucun",T56=Listes_deroulantes!$B$41,"Aucun",T56=Listes_deroulantes!$B$40,"Aucun",T56=Listes_deroulantes!$C$35,"s. o.")</f>
        <v>s. o.</v>
      </c>
      <c r="AE56" s="62" t="str">
        <f t="shared" si="57"/>
        <v>s. o.</v>
      </c>
      <c r="AF56" s="310"/>
      <c r="AG56" s="131" t="str">
        <f t="shared" si="19"/>
        <v/>
      </c>
      <c r="AH56" s="317">
        <f t="shared" si="30"/>
        <v>0</v>
      </c>
      <c r="AI56" s="177"/>
      <c r="AJ56" s="178"/>
      <c r="AK56" s="179"/>
      <c r="AL56" s="179"/>
      <c r="AM56" s="179"/>
      <c r="AN56" s="179"/>
      <c r="AO56" s="192">
        <f t="shared" si="4"/>
        <v>0</v>
      </c>
      <c r="AP56" s="181"/>
      <c r="AQ56" s="182">
        <f t="shared" si="46"/>
        <v>0</v>
      </c>
      <c r="AR56" s="183"/>
      <c r="AS56" s="182">
        <f t="shared" si="47"/>
        <v>0</v>
      </c>
      <c r="AT56" s="183"/>
      <c r="AU56" s="182">
        <f t="shared" si="48"/>
        <v>0</v>
      </c>
      <c r="AV56" s="183"/>
      <c r="AW56" s="192">
        <f t="shared" si="49"/>
        <v>0</v>
      </c>
      <c r="AX56" s="192">
        <f t="shared" si="50"/>
        <v>0</v>
      </c>
      <c r="AY56" s="182">
        <f t="shared" si="51"/>
        <v>0</v>
      </c>
      <c r="AZ56" s="116" t="str">
        <f t="shared" si="58"/>
        <v>s. o.</v>
      </c>
      <c r="BA56" s="294" t="str" cm="1">
        <f t="array" ref="BA56">_xlfn.IFS(L56&lt;Listes_deroulantes!$F$55,"s. o.",AND(L56&lt;datevigueur,M56=autre),Listes_deroulantes!$G$4,AND(L56&lt;datevigueur,M56=bureau),Listes_deroulantes!$G$5,AND(L56&lt;datevigueur,M56=cegep),Listes_deroulantes!$G$6,AND(L56&lt;datevigueur,M56=Centre),Listes_deroulantes!$G$7,AND(L56&lt;datevigueur,M56=CHSLD),Listes_deroulantes!$G$8,AND(L56&lt;datevigueur,M56=ecole),Listes_deroulantes!$G$9,AND(L56&lt;datevigueur,M56=ecolesec),Listes_deroulantes!$G$10,AND(L56&lt;datevigueur,M56=Universite),Listes_deroulantes!$G$11,AND(L56&gt;=datevigueur,L56&lt;=Listes_deroulantes!$F$48),New2025Avant,L56&lt;=Listes_deroulantes!$F$49,New2030Avant,L56&gt;Listes_deroulantes!$F$50,"0%")</f>
        <v>s. o.</v>
      </c>
      <c r="BB56" s="35" t="str" cm="1">
        <f t="array" ref="BB56">_xlfn.IFS(AZ56="Aucun combustible","Oui",AND(AZ56="s. o.",BA56="s. o."),"s. o.",AND(BA56="0%",OR(AZ56&lt;&gt;"Aucun combustible",AZ56&lt;&gt;"s. o.")),IF(AZ56&lt;=0%,"Oui","Non"),AND(BA56&lt;&gt;"0%",OR(AZ56&lt;&gt;"Aucun combustible",AZ56&lt;&gt;"s. o.")),IF(AZ56&lt;BA56,"Oui","Non"))</f>
        <v>s. o.</v>
      </c>
      <c r="BC56" s="35" t="str">
        <f t="shared" si="59"/>
        <v>Non</v>
      </c>
      <c r="BD56" s="132"/>
      <c r="BE56" s="313" t="str">
        <f t="shared" si="60"/>
        <v>s. o.</v>
      </c>
      <c r="BF56" s="313" t="str" cm="1">
        <f t="array" ref="BF56">IFERROR(_xlfn.IFS(AND(AO56&gt;0,OR(AY56=0,ISBLANK(AY56)),OR(AW56=0,ISBLANK(AW56))),"100% Énergie renouvelable",AND(OR(AY56=0,ISBLANK(AY56)),AW56&gt;0,),"Non disponible",AY56&gt;0,AY56,AND(AY56=0,AW56=0,AO56=0),"s. o."),"Erreur")</f>
        <v>s. o.</v>
      </c>
      <c r="BG56" s="312" t="str">
        <f t="shared" si="61"/>
        <v>s. o.</v>
      </c>
      <c r="BH56" s="329"/>
      <c r="BI56" s="324"/>
      <c r="BJ56" s="318"/>
      <c r="BK56" s="198"/>
      <c r="BL56" s="180"/>
      <c r="BM56" s="180"/>
      <c r="BN56" s="180"/>
      <c r="BO56" s="180"/>
      <c r="BP56" s="241"/>
      <c r="BQ56" s="199">
        <f t="shared" si="31"/>
        <v>0</v>
      </c>
      <c r="BR56" s="198"/>
      <c r="BS56" s="200">
        <f t="shared" si="32"/>
        <v>0</v>
      </c>
      <c r="BT56" s="198"/>
      <c r="BU56" s="200">
        <f t="shared" si="33"/>
        <v>0</v>
      </c>
      <c r="BV56" s="198"/>
      <c r="BW56" s="200">
        <f t="shared" si="34"/>
        <v>0</v>
      </c>
      <c r="BX56" s="198"/>
      <c r="BY56" s="200">
        <f t="shared" si="35"/>
        <v>0</v>
      </c>
      <c r="BZ56" s="117">
        <f t="shared" si="52"/>
        <v>0</v>
      </c>
      <c r="CA56" s="117">
        <f t="shared" si="53"/>
        <v>0</v>
      </c>
      <c r="CB56" s="154">
        <f t="shared" si="54"/>
        <v>0</v>
      </c>
      <c r="CC56" s="134" t="str">
        <f t="shared" si="62"/>
        <v/>
      </c>
      <c r="CD56" s="147" t="str">
        <f t="shared" si="55"/>
        <v/>
      </c>
      <c r="CE56" s="116" t="str">
        <f t="shared" si="63"/>
        <v>s. o.</v>
      </c>
      <c r="CF56" s="35" t="str" cm="1">
        <f t="array" ref="CF56">_xlfn.IFS(L56&lt;Listes_deroulantes!$F$55,"s. o.",AND(L56&lt;datevigueur,M56=autre),Listes_deroulantes!$H$4,AND(L56&lt;datevigueur,M56=bureau),Listes_deroulantes!$H$5,AND(L56&lt;datevigueur,M56=cegep),Listes_deroulantes!$H$6,AND(L56&lt;datevigueur,M56=Centre),Listes_deroulantes!$H$7,AND(L56&lt;datevigueur,M56=CHSLD),Listes_deroulantes!$H$8,AND(L56&lt;datevigueur,M56=ecole),Listes_deroulantes!$H$9,AND(L56&lt;datevigueur,M56=ecolesec),Listes_deroulantes!$H$10,AND(L56&lt;datevigueur,M56=Universite),Listes_deroulantes!$H$11,AND(L56&gt;=datevigueur,L56&lt;=Listes_deroulantes!$F$48),NEW2025Apres,L56&lt;=Listes_deroulantes!$F$49,New2030Apres,L56&gt;Listes_deroulantes!$F$50,"0%")</f>
        <v>s. o.</v>
      </c>
      <c r="CG56" s="35" t="str" cm="1">
        <f t="array" ref="CG56">_xlfn.IFS(CE56="Aucun combustible","Oui",AND(CE56="s. o.",CF56="s. o."),"s. o.",AND(CF56="0%",OR(CE56&lt;&gt;"Aucun combustible",CE56&lt;&gt;"s. o.")),IF(CE56&lt;=0%,"Oui","Non"),AND(CF56&lt;&gt;"0%",OR(CE56&lt;&gt;"Aucun combustible",CE56&lt;&gt;"s. o.")),IF(CE56&lt;=CF56,"Oui","Non"))</f>
        <v>s. o.</v>
      </c>
      <c r="CH56" s="257"/>
      <c r="CI56" s="314" t="str">
        <f t="shared" si="27"/>
        <v>s. o.</v>
      </c>
      <c r="CJ56" s="316" cm="1">
        <f t="array" ref="CJ56">_xlfn.IFS(CE56="s.o","Non disponible",CE56="Aucun combustible","0",CE56&gt;0,BY56)</f>
        <v>0</v>
      </c>
      <c r="CK56" s="315" t="str">
        <f t="shared" si="28"/>
        <v>Non disponible</v>
      </c>
      <c r="CL56" s="320"/>
    </row>
    <row r="57" spans="1:90" x14ac:dyDescent="0.25">
      <c r="A57" s="122"/>
      <c r="B57" s="33"/>
      <c r="C57" s="32"/>
      <c r="D57" s="32"/>
      <c r="E57" s="32"/>
      <c r="F57" s="32"/>
      <c r="G57" s="32"/>
      <c r="H57" s="32"/>
      <c r="I57" s="41"/>
      <c r="J57" s="34"/>
      <c r="K57" s="32"/>
      <c r="L57" s="278"/>
      <c r="M57" s="32"/>
      <c r="N57" s="32"/>
      <c r="O57" s="34"/>
      <c r="P57" s="339"/>
      <c r="Q57" s="338"/>
      <c r="R57" s="250"/>
      <c r="S57" s="270"/>
      <c r="T57" s="251"/>
      <c r="U57" s="113"/>
      <c r="V57" s="114"/>
      <c r="W57" s="273"/>
      <c r="X57" s="114"/>
      <c r="Y57" s="273"/>
      <c r="Z57" s="115" t="str">
        <f t="shared" si="17"/>
        <v>s.o</v>
      </c>
      <c r="AA57" s="35" t="str" cm="1">
        <f t="array" ref="AA57">_xlfn.IFS(T57=Listes_deroulantes!$B$45,"Indisponible",T57=Listes_deroulantes!$B$43,-10%,T57=Listes_deroulantes!$B$42,-40%,T57=Listes_deroulantes!$B$41,-20%,T57=Listes_deroulantes!$B$40,-20%,T57=Listes_deroulantes!$C$35,"s. o.",T57=Listes_deroulantes!$B$44,-10%)</f>
        <v>s. o.</v>
      </c>
      <c r="AB57" s="62" t="str">
        <f t="shared" si="56"/>
        <v>s. o.</v>
      </c>
      <c r="AC57" s="309" t="str">
        <f t="shared" si="18"/>
        <v>s.o</v>
      </c>
      <c r="AD57" s="62" t="str" cm="1">
        <f t="array" ref="AD57">_xlfn.IFS(T57=Listes_deroulantes!$B$45,"Aucun",T57=Listes_deroulantes!$B$44,"Aucun",T57=Listes_deroulantes!$B$43,-10%,T57=Listes_deroulantes!$B$42,"Aucun",T57=Listes_deroulantes!$B$41,"Aucun",T57=Listes_deroulantes!$B$40,"Aucun",T57=Listes_deroulantes!$C$35,"s. o.")</f>
        <v>s. o.</v>
      </c>
      <c r="AE57" s="62" t="str">
        <f t="shared" si="57"/>
        <v>s. o.</v>
      </c>
      <c r="AF57" s="310"/>
      <c r="AG57" s="131" t="str">
        <f t="shared" si="19"/>
        <v/>
      </c>
      <c r="AH57" s="317">
        <f t="shared" si="30"/>
        <v>0</v>
      </c>
      <c r="AI57" s="177"/>
      <c r="AJ57" s="178"/>
      <c r="AK57" s="179"/>
      <c r="AL57" s="179"/>
      <c r="AM57" s="179"/>
      <c r="AN57" s="179"/>
      <c r="AO57" s="192">
        <f t="shared" si="4"/>
        <v>0</v>
      </c>
      <c r="AP57" s="181"/>
      <c r="AQ57" s="182">
        <f t="shared" si="46"/>
        <v>0</v>
      </c>
      <c r="AR57" s="183"/>
      <c r="AS57" s="182">
        <f t="shared" si="47"/>
        <v>0</v>
      </c>
      <c r="AT57" s="183"/>
      <c r="AU57" s="182">
        <f t="shared" si="48"/>
        <v>0</v>
      </c>
      <c r="AV57" s="183"/>
      <c r="AW57" s="192">
        <f t="shared" si="49"/>
        <v>0</v>
      </c>
      <c r="AX57" s="192">
        <f t="shared" si="50"/>
        <v>0</v>
      </c>
      <c r="AY57" s="182">
        <f t="shared" si="51"/>
        <v>0</v>
      </c>
      <c r="AZ57" s="116" t="str">
        <f t="shared" si="58"/>
        <v>s. o.</v>
      </c>
      <c r="BA57" s="294" t="str" cm="1">
        <f t="array" ref="BA57">_xlfn.IFS(L57&lt;Listes_deroulantes!$F$55,"s. o.",AND(L57&lt;datevigueur,M57=autre),Listes_deroulantes!$G$4,AND(L57&lt;datevigueur,M57=bureau),Listes_deroulantes!$G$5,AND(L57&lt;datevigueur,M57=cegep),Listes_deroulantes!$G$6,AND(L57&lt;datevigueur,M57=Centre),Listes_deroulantes!$G$7,AND(L57&lt;datevigueur,M57=CHSLD),Listes_deroulantes!$G$8,AND(L57&lt;datevigueur,M57=ecole),Listes_deroulantes!$G$9,AND(L57&lt;datevigueur,M57=ecolesec),Listes_deroulantes!$G$10,AND(L57&lt;datevigueur,M57=Universite),Listes_deroulantes!$G$11,AND(L57&gt;=datevigueur,L57&lt;=Listes_deroulantes!$F$48),New2025Avant,L57&lt;=Listes_deroulantes!$F$49,New2030Avant,L57&gt;Listes_deroulantes!$F$50,"0%")</f>
        <v>s. o.</v>
      </c>
      <c r="BB57" s="35" t="str" cm="1">
        <f t="array" ref="BB57">_xlfn.IFS(AZ57="Aucun combustible","Oui",AND(AZ57="s. o.",BA57="s. o."),"s. o.",AND(BA57="0%",OR(AZ57&lt;&gt;"Aucun combustible",AZ57&lt;&gt;"s. o.")),IF(AZ57&lt;=0%,"Oui","Non"),AND(BA57&lt;&gt;"0%",OR(AZ57&lt;&gt;"Aucun combustible",AZ57&lt;&gt;"s. o.")),IF(AZ57&lt;BA57,"Oui","Non"))</f>
        <v>s. o.</v>
      </c>
      <c r="BC57" s="35" t="str">
        <f t="shared" si="59"/>
        <v>Non</v>
      </c>
      <c r="BD57" s="132"/>
      <c r="BE57" s="313" t="str">
        <f t="shared" si="60"/>
        <v>s. o.</v>
      </c>
      <c r="BF57" s="313" t="str" cm="1">
        <f t="array" ref="BF57">IFERROR(_xlfn.IFS(AND(AO57&gt;0,OR(AY57=0,ISBLANK(AY57)),OR(AW57=0,ISBLANK(AW57))),"100% Énergie renouvelable",AND(OR(AY57=0,ISBLANK(AY57)),AW57&gt;0,),"Non disponible",AY57&gt;0,AY57,AND(AY57=0,AW57=0,AO57=0),"s. o."),"Erreur")</f>
        <v>s. o.</v>
      </c>
      <c r="BG57" s="312" t="str">
        <f t="shared" si="61"/>
        <v>s. o.</v>
      </c>
      <c r="BH57" s="329"/>
      <c r="BI57" s="324"/>
      <c r="BJ57" s="318"/>
      <c r="BK57" s="198"/>
      <c r="BL57" s="180"/>
      <c r="BM57" s="180"/>
      <c r="BN57" s="180"/>
      <c r="BO57" s="180"/>
      <c r="BP57" s="241"/>
      <c r="BQ57" s="199">
        <f t="shared" si="31"/>
        <v>0</v>
      </c>
      <c r="BR57" s="198"/>
      <c r="BS57" s="200">
        <f t="shared" si="32"/>
        <v>0</v>
      </c>
      <c r="BT57" s="198"/>
      <c r="BU57" s="200">
        <f t="shared" si="33"/>
        <v>0</v>
      </c>
      <c r="BV57" s="198"/>
      <c r="BW57" s="200">
        <f t="shared" si="34"/>
        <v>0</v>
      </c>
      <c r="BX57" s="198"/>
      <c r="BY57" s="200">
        <f t="shared" si="35"/>
        <v>0</v>
      </c>
      <c r="BZ57" s="117">
        <f t="shared" si="52"/>
        <v>0</v>
      </c>
      <c r="CA57" s="117">
        <f t="shared" si="53"/>
        <v>0</v>
      </c>
      <c r="CB57" s="154">
        <f t="shared" si="54"/>
        <v>0</v>
      </c>
      <c r="CC57" s="134" t="str">
        <f t="shared" si="62"/>
        <v/>
      </c>
      <c r="CD57" s="147" t="str">
        <f t="shared" si="55"/>
        <v/>
      </c>
      <c r="CE57" s="116" t="str">
        <f t="shared" si="63"/>
        <v>s. o.</v>
      </c>
      <c r="CF57" s="35" t="str" cm="1">
        <f t="array" ref="CF57">_xlfn.IFS(L57&lt;Listes_deroulantes!$F$55,"s. o.",AND(L57&lt;datevigueur,M57=autre),Listes_deroulantes!$H$4,AND(L57&lt;datevigueur,M57=bureau),Listes_deroulantes!$H$5,AND(L57&lt;datevigueur,M57=cegep),Listes_deroulantes!$H$6,AND(L57&lt;datevigueur,M57=Centre),Listes_deroulantes!$H$7,AND(L57&lt;datevigueur,M57=CHSLD),Listes_deroulantes!$H$8,AND(L57&lt;datevigueur,M57=ecole),Listes_deroulantes!$H$9,AND(L57&lt;datevigueur,M57=ecolesec),Listes_deroulantes!$H$10,AND(L57&lt;datevigueur,M57=Universite),Listes_deroulantes!$H$11,AND(L57&gt;=datevigueur,L57&lt;=Listes_deroulantes!$F$48),NEW2025Apres,L57&lt;=Listes_deroulantes!$F$49,New2030Apres,L57&gt;Listes_deroulantes!$F$50,"0%")</f>
        <v>s. o.</v>
      </c>
      <c r="CG57" s="35" t="str" cm="1">
        <f t="array" ref="CG57">_xlfn.IFS(CE57="Aucun combustible","Oui",AND(CE57="s. o.",CF57="s. o."),"s. o.",AND(CF57="0%",OR(CE57&lt;&gt;"Aucun combustible",CE57&lt;&gt;"s. o.")),IF(CE57&lt;=0%,"Oui","Non"),AND(CF57&lt;&gt;"0%",OR(CE57&lt;&gt;"Aucun combustible",CE57&lt;&gt;"s. o.")),IF(CE57&lt;=CF57,"Oui","Non"))</f>
        <v>s. o.</v>
      </c>
      <c r="CH57" s="257"/>
      <c r="CI57" s="314" t="str">
        <f t="shared" si="27"/>
        <v>s. o.</v>
      </c>
      <c r="CJ57" s="316" cm="1">
        <f t="array" ref="CJ57">_xlfn.IFS(CE57="s.o","Non disponible",CE57="Aucun combustible","0",CE57&gt;0,BY57)</f>
        <v>0</v>
      </c>
      <c r="CK57" s="315" t="str">
        <f t="shared" si="28"/>
        <v>Non disponible</v>
      </c>
      <c r="CL57" s="320"/>
    </row>
    <row r="58" spans="1:90" x14ac:dyDescent="0.25">
      <c r="A58" s="122"/>
      <c r="B58" s="33"/>
      <c r="C58" s="32"/>
      <c r="D58" s="32"/>
      <c r="E58" s="32"/>
      <c r="F58" s="32"/>
      <c r="G58" s="32"/>
      <c r="H58" s="32"/>
      <c r="I58" s="41"/>
      <c r="J58" s="34"/>
      <c r="K58" s="32"/>
      <c r="L58" s="278"/>
      <c r="M58" s="32"/>
      <c r="N58" s="32"/>
      <c r="O58" s="34"/>
      <c r="P58" s="339"/>
      <c r="Q58" s="338"/>
      <c r="R58" s="250"/>
      <c r="S58" s="270"/>
      <c r="T58" s="251"/>
      <c r="U58" s="113"/>
      <c r="V58" s="114"/>
      <c r="W58" s="273"/>
      <c r="X58" s="114"/>
      <c r="Y58" s="273"/>
      <c r="Z58" s="115" t="str">
        <f t="shared" si="17"/>
        <v>s.o</v>
      </c>
      <c r="AA58" s="35" t="str" cm="1">
        <f t="array" ref="AA58">_xlfn.IFS(T58=Listes_deroulantes!$B$45,"Indisponible",T58=Listes_deroulantes!$B$43,-10%,T58=Listes_deroulantes!$B$42,-40%,T58=Listes_deroulantes!$B$41,-20%,T58=Listes_deroulantes!$B$40,-20%,T58=Listes_deroulantes!$C$35,"s. o.",T58=Listes_deroulantes!$B$44,-10%)</f>
        <v>s. o.</v>
      </c>
      <c r="AB58" s="62" t="str">
        <f t="shared" si="56"/>
        <v>s. o.</v>
      </c>
      <c r="AC58" s="309" t="str">
        <f t="shared" si="18"/>
        <v>s.o</v>
      </c>
      <c r="AD58" s="62" t="str" cm="1">
        <f t="array" ref="AD58">_xlfn.IFS(T58=Listes_deroulantes!$B$45,"Aucun",T58=Listes_deroulantes!$B$44,"Aucun",T58=Listes_deroulantes!$B$43,-10%,T58=Listes_deroulantes!$B$42,"Aucun",T58=Listes_deroulantes!$B$41,"Aucun",T58=Listes_deroulantes!$B$40,"Aucun",T58=Listes_deroulantes!$C$35,"s. o.")</f>
        <v>s. o.</v>
      </c>
      <c r="AE58" s="62" t="str">
        <f t="shared" si="57"/>
        <v>s. o.</v>
      </c>
      <c r="AF58" s="310"/>
      <c r="AG58" s="131" t="str">
        <f t="shared" si="19"/>
        <v/>
      </c>
      <c r="AH58" s="317">
        <f t="shared" si="30"/>
        <v>0</v>
      </c>
      <c r="AI58" s="177"/>
      <c r="AJ58" s="178"/>
      <c r="AK58" s="179"/>
      <c r="AL58" s="179"/>
      <c r="AM58" s="179"/>
      <c r="AN58" s="179"/>
      <c r="AO58" s="192">
        <f t="shared" si="4"/>
        <v>0</v>
      </c>
      <c r="AP58" s="181"/>
      <c r="AQ58" s="182">
        <f t="shared" si="46"/>
        <v>0</v>
      </c>
      <c r="AR58" s="183"/>
      <c r="AS58" s="182">
        <f t="shared" si="47"/>
        <v>0</v>
      </c>
      <c r="AT58" s="183"/>
      <c r="AU58" s="182">
        <f t="shared" si="48"/>
        <v>0</v>
      </c>
      <c r="AV58" s="183"/>
      <c r="AW58" s="192">
        <f t="shared" si="49"/>
        <v>0</v>
      </c>
      <c r="AX58" s="192">
        <f t="shared" si="50"/>
        <v>0</v>
      </c>
      <c r="AY58" s="182">
        <f t="shared" si="51"/>
        <v>0</v>
      </c>
      <c r="AZ58" s="116" t="str">
        <f t="shared" si="58"/>
        <v>s. o.</v>
      </c>
      <c r="BA58" s="294" t="str" cm="1">
        <f t="array" ref="BA58">_xlfn.IFS(L58&lt;Listes_deroulantes!$F$55,"s. o.",AND(L58&lt;datevigueur,M58=autre),Listes_deroulantes!$G$4,AND(L58&lt;datevigueur,M58=bureau),Listes_deroulantes!$G$5,AND(L58&lt;datevigueur,M58=cegep),Listes_deroulantes!$G$6,AND(L58&lt;datevigueur,M58=Centre),Listes_deroulantes!$G$7,AND(L58&lt;datevigueur,M58=CHSLD),Listes_deroulantes!$G$8,AND(L58&lt;datevigueur,M58=ecole),Listes_deroulantes!$G$9,AND(L58&lt;datevigueur,M58=ecolesec),Listes_deroulantes!$G$10,AND(L58&lt;datevigueur,M58=Universite),Listes_deroulantes!$G$11,AND(L58&gt;=datevigueur,L58&lt;=Listes_deroulantes!$F$48),New2025Avant,L58&lt;=Listes_deroulantes!$F$49,New2030Avant,L58&gt;Listes_deroulantes!$F$50,"0%")</f>
        <v>s. o.</v>
      </c>
      <c r="BB58" s="35" t="str" cm="1">
        <f t="array" ref="BB58">_xlfn.IFS(AZ58="Aucun combustible","Oui",AND(AZ58="s. o.",BA58="s. o."),"s. o.",AND(BA58="0%",OR(AZ58&lt;&gt;"Aucun combustible",AZ58&lt;&gt;"s. o.")),IF(AZ58&lt;=0%,"Oui","Non"),AND(BA58&lt;&gt;"0%",OR(AZ58&lt;&gt;"Aucun combustible",AZ58&lt;&gt;"s. o.")),IF(AZ58&lt;BA58,"Oui","Non"))</f>
        <v>s. o.</v>
      </c>
      <c r="BC58" s="35" t="str">
        <f t="shared" si="59"/>
        <v>Non</v>
      </c>
      <c r="BD58" s="132"/>
      <c r="BE58" s="313" t="str">
        <f t="shared" si="60"/>
        <v>s. o.</v>
      </c>
      <c r="BF58" s="313" t="str" cm="1">
        <f t="array" ref="BF58">IFERROR(_xlfn.IFS(AND(AO58&gt;0,OR(AY58=0,ISBLANK(AY58)),OR(AW58=0,ISBLANK(AW58))),"100% Énergie renouvelable",AND(OR(AY58=0,ISBLANK(AY58)),AW58&gt;0,),"Non disponible",AY58&gt;0,AY58,AND(AY58=0,AW58=0,AO58=0),"s. o."),"Erreur")</f>
        <v>s. o.</v>
      </c>
      <c r="BG58" s="312" t="str">
        <f t="shared" si="61"/>
        <v>s. o.</v>
      </c>
      <c r="BH58" s="329"/>
      <c r="BI58" s="324"/>
      <c r="BJ58" s="318"/>
      <c r="BK58" s="198"/>
      <c r="BL58" s="180"/>
      <c r="BM58" s="180"/>
      <c r="BN58" s="180"/>
      <c r="BO58" s="180"/>
      <c r="BP58" s="241"/>
      <c r="BQ58" s="199">
        <f t="shared" si="31"/>
        <v>0</v>
      </c>
      <c r="BR58" s="198"/>
      <c r="BS58" s="200">
        <f t="shared" si="32"/>
        <v>0</v>
      </c>
      <c r="BT58" s="198"/>
      <c r="BU58" s="200">
        <f t="shared" si="33"/>
        <v>0</v>
      </c>
      <c r="BV58" s="198"/>
      <c r="BW58" s="200">
        <f t="shared" si="34"/>
        <v>0</v>
      </c>
      <c r="BX58" s="198"/>
      <c r="BY58" s="200">
        <f t="shared" si="35"/>
        <v>0</v>
      </c>
      <c r="BZ58" s="117">
        <f t="shared" si="52"/>
        <v>0</v>
      </c>
      <c r="CA58" s="117">
        <f t="shared" si="53"/>
        <v>0</v>
      </c>
      <c r="CB58" s="154">
        <f t="shared" si="54"/>
        <v>0</v>
      </c>
      <c r="CC58" s="134" t="str">
        <f t="shared" si="62"/>
        <v/>
      </c>
      <c r="CD58" s="147" t="str">
        <f t="shared" si="55"/>
        <v/>
      </c>
      <c r="CE58" s="116" t="str">
        <f t="shared" si="63"/>
        <v>s. o.</v>
      </c>
      <c r="CF58" s="35" t="str" cm="1">
        <f t="array" ref="CF58">_xlfn.IFS(L58&lt;Listes_deroulantes!$F$55,"s. o.",AND(L58&lt;datevigueur,M58=autre),Listes_deroulantes!$H$4,AND(L58&lt;datevigueur,M58=bureau),Listes_deroulantes!$H$5,AND(L58&lt;datevigueur,M58=cegep),Listes_deroulantes!$H$6,AND(L58&lt;datevigueur,M58=Centre),Listes_deroulantes!$H$7,AND(L58&lt;datevigueur,M58=CHSLD),Listes_deroulantes!$H$8,AND(L58&lt;datevigueur,M58=ecole),Listes_deroulantes!$H$9,AND(L58&lt;datevigueur,M58=ecolesec),Listes_deroulantes!$H$10,AND(L58&lt;datevigueur,M58=Universite),Listes_deroulantes!$H$11,AND(L58&gt;=datevigueur,L58&lt;=Listes_deroulantes!$F$48),NEW2025Apres,L58&lt;=Listes_deroulantes!$F$49,New2030Apres,L58&gt;Listes_deroulantes!$F$50,"0%")</f>
        <v>s. o.</v>
      </c>
      <c r="CG58" s="35" t="str" cm="1">
        <f t="array" ref="CG58">_xlfn.IFS(CE58="Aucun combustible","Oui",AND(CE58="s. o.",CF58="s. o."),"s. o.",AND(CF58="0%",OR(CE58&lt;&gt;"Aucun combustible",CE58&lt;&gt;"s. o.")),IF(CE58&lt;=0%,"Oui","Non"),AND(CF58&lt;&gt;"0%",OR(CE58&lt;&gt;"Aucun combustible",CE58&lt;&gt;"s. o.")),IF(CE58&lt;=CF58,"Oui","Non"))</f>
        <v>s. o.</v>
      </c>
      <c r="CH58" s="257"/>
      <c r="CI58" s="314" t="str">
        <f t="shared" si="27"/>
        <v>s. o.</v>
      </c>
      <c r="CJ58" s="316" cm="1">
        <f t="array" ref="CJ58">_xlfn.IFS(CE58="s.o","Non disponible",CE58="Aucun combustible","0",CE58&gt;0,BY58)</f>
        <v>0</v>
      </c>
      <c r="CK58" s="315" t="str">
        <f t="shared" si="28"/>
        <v>Non disponible</v>
      </c>
      <c r="CL58" s="320"/>
    </row>
    <row r="59" spans="1:90" x14ac:dyDescent="0.25">
      <c r="A59" s="122"/>
      <c r="B59" s="33"/>
      <c r="C59" s="32"/>
      <c r="D59" s="32"/>
      <c r="E59" s="32"/>
      <c r="F59" s="32"/>
      <c r="G59" s="32"/>
      <c r="H59" s="32"/>
      <c r="I59" s="41"/>
      <c r="J59" s="34"/>
      <c r="K59" s="32"/>
      <c r="L59" s="278"/>
      <c r="M59" s="32"/>
      <c r="N59" s="32"/>
      <c r="O59" s="34"/>
      <c r="P59" s="339"/>
      <c r="Q59" s="338"/>
      <c r="R59" s="250"/>
      <c r="S59" s="270"/>
      <c r="T59" s="251"/>
      <c r="U59" s="113"/>
      <c r="V59" s="114"/>
      <c r="W59" s="273"/>
      <c r="X59" s="114"/>
      <c r="Y59" s="273"/>
      <c r="Z59" s="115" t="str">
        <f t="shared" si="17"/>
        <v>s.o</v>
      </c>
      <c r="AA59" s="35" t="str" cm="1">
        <f t="array" ref="AA59">_xlfn.IFS(T59=Listes_deroulantes!$B$45,"Indisponible",T59=Listes_deroulantes!$B$43,-10%,T59=Listes_deroulantes!$B$42,-40%,T59=Listes_deroulantes!$B$41,-20%,T59=Listes_deroulantes!$B$40,-20%,T59=Listes_deroulantes!$C$35,"s. o.",T59=Listes_deroulantes!$B$44,-10%)</f>
        <v>s. o.</v>
      </c>
      <c r="AB59" s="62" t="str">
        <f t="shared" si="56"/>
        <v>s. o.</v>
      </c>
      <c r="AC59" s="309" t="str">
        <f t="shared" si="18"/>
        <v>s.o</v>
      </c>
      <c r="AD59" s="62" t="str" cm="1">
        <f t="array" ref="AD59">_xlfn.IFS(T59=Listes_deroulantes!$B$45,"Aucun",T59=Listes_deroulantes!$B$44,"Aucun",T59=Listes_deroulantes!$B$43,-10%,T59=Listes_deroulantes!$B$42,"Aucun",T59=Listes_deroulantes!$B$41,"Aucun",T59=Listes_deroulantes!$B$40,"Aucun",T59=Listes_deroulantes!$C$35,"s. o.")</f>
        <v>s. o.</v>
      </c>
      <c r="AE59" s="62" t="str">
        <f t="shared" si="57"/>
        <v>s. o.</v>
      </c>
      <c r="AF59" s="310"/>
      <c r="AG59" s="131" t="str">
        <f t="shared" si="19"/>
        <v/>
      </c>
      <c r="AH59" s="317">
        <f t="shared" si="30"/>
        <v>0</v>
      </c>
      <c r="AI59" s="177"/>
      <c r="AJ59" s="178"/>
      <c r="AK59" s="179"/>
      <c r="AL59" s="179"/>
      <c r="AM59" s="179"/>
      <c r="AN59" s="179"/>
      <c r="AO59" s="192">
        <f t="shared" si="4"/>
        <v>0</v>
      </c>
      <c r="AP59" s="181"/>
      <c r="AQ59" s="182">
        <f t="shared" si="46"/>
        <v>0</v>
      </c>
      <c r="AR59" s="183"/>
      <c r="AS59" s="182">
        <f t="shared" si="47"/>
        <v>0</v>
      </c>
      <c r="AT59" s="183"/>
      <c r="AU59" s="182">
        <f t="shared" si="48"/>
        <v>0</v>
      </c>
      <c r="AV59" s="183"/>
      <c r="AW59" s="192">
        <f t="shared" si="49"/>
        <v>0</v>
      </c>
      <c r="AX59" s="192">
        <f t="shared" si="50"/>
        <v>0</v>
      </c>
      <c r="AY59" s="182">
        <f t="shared" si="51"/>
        <v>0</v>
      </c>
      <c r="AZ59" s="116" t="str">
        <f t="shared" si="58"/>
        <v>s. o.</v>
      </c>
      <c r="BA59" s="294" t="str" cm="1">
        <f t="array" ref="BA59">_xlfn.IFS(L59&lt;Listes_deroulantes!$F$55,"s. o.",AND(L59&lt;datevigueur,M59=autre),Listes_deroulantes!$G$4,AND(L59&lt;datevigueur,M59=bureau),Listes_deroulantes!$G$5,AND(L59&lt;datevigueur,M59=cegep),Listes_deroulantes!$G$6,AND(L59&lt;datevigueur,M59=Centre),Listes_deroulantes!$G$7,AND(L59&lt;datevigueur,M59=CHSLD),Listes_deroulantes!$G$8,AND(L59&lt;datevigueur,M59=ecole),Listes_deroulantes!$G$9,AND(L59&lt;datevigueur,M59=ecolesec),Listes_deroulantes!$G$10,AND(L59&lt;datevigueur,M59=Universite),Listes_deroulantes!$G$11,AND(L59&gt;=datevigueur,L59&lt;=Listes_deroulantes!$F$48),New2025Avant,L59&lt;=Listes_deroulantes!$F$49,New2030Avant,L59&gt;Listes_deroulantes!$F$50,"0%")</f>
        <v>s. o.</v>
      </c>
      <c r="BB59" s="35" t="str" cm="1">
        <f t="array" ref="BB59">_xlfn.IFS(AZ59="Aucun combustible","Oui",AND(AZ59="s. o.",BA59="s. o."),"s. o.",AND(BA59="0%",OR(AZ59&lt;&gt;"Aucun combustible",AZ59&lt;&gt;"s. o.")),IF(AZ59&lt;=0%,"Oui","Non"),AND(BA59&lt;&gt;"0%",OR(AZ59&lt;&gt;"Aucun combustible",AZ59&lt;&gt;"s. o.")),IF(AZ59&lt;BA59,"Oui","Non"))</f>
        <v>s. o.</v>
      </c>
      <c r="BC59" s="35" t="str">
        <f t="shared" si="59"/>
        <v>Non</v>
      </c>
      <c r="BD59" s="132"/>
      <c r="BE59" s="313" t="str">
        <f t="shared" si="60"/>
        <v>s. o.</v>
      </c>
      <c r="BF59" s="313" t="str" cm="1">
        <f t="array" ref="BF59">IFERROR(_xlfn.IFS(AND(AO59&gt;0,OR(AY59=0,ISBLANK(AY59)),OR(AW59=0,ISBLANK(AW59))),"100% Énergie renouvelable",AND(OR(AY59=0,ISBLANK(AY59)),AW59&gt;0,),"Non disponible",AY59&gt;0,AY59,AND(AY59=0,AW59=0,AO59=0),"s. o."),"Erreur")</f>
        <v>s. o.</v>
      </c>
      <c r="BG59" s="312" t="str">
        <f t="shared" si="61"/>
        <v>s. o.</v>
      </c>
      <c r="BH59" s="329"/>
      <c r="BI59" s="324"/>
      <c r="BJ59" s="318"/>
      <c r="BK59" s="198"/>
      <c r="BL59" s="180"/>
      <c r="BM59" s="180"/>
      <c r="BN59" s="180"/>
      <c r="BO59" s="180"/>
      <c r="BP59" s="241"/>
      <c r="BQ59" s="199">
        <f t="shared" si="31"/>
        <v>0</v>
      </c>
      <c r="BR59" s="198"/>
      <c r="BS59" s="200">
        <f t="shared" si="32"/>
        <v>0</v>
      </c>
      <c r="BT59" s="198"/>
      <c r="BU59" s="200">
        <f t="shared" si="33"/>
        <v>0</v>
      </c>
      <c r="BV59" s="198"/>
      <c r="BW59" s="200">
        <f t="shared" si="34"/>
        <v>0</v>
      </c>
      <c r="BX59" s="198"/>
      <c r="BY59" s="200">
        <f t="shared" si="35"/>
        <v>0</v>
      </c>
      <c r="BZ59" s="117">
        <f t="shared" si="52"/>
        <v>0</v>
      </c>
      <c r="CA59" s="117">
        <f t="shared" si="53"/>
        <v>0</v>
      </c>
      <c r="CB59" s="154">
        <f t="shared" si="54"/>
        <v>0</v>
      </c>
      <c r="CC59" s="134" t="str">
        <f t="shared" si="62"/>
        <v/>
      </c>
      <c r="CD59" s="147" t="str">
        <f t="shared" si="55"/>
        <v/>
      </c>
      <c r="CE59" s="116" t="str">
        <f t="shared" si="63"/>
        <v>s. o.</v>
      </c>
      <c r="CF59" s="35" t="str" cm="1">
        <f t="array" ref="CF59">_xlfn.IFS(L59&lt;Listes_deroulantes!$F$55,"s. o.",AND(L59&lt;datevigueur,M59=autre),Listes_deroulantes!$H$4,AND(L59&lt;datevigueur,M59=bureau),Listes_deroulantes!$H$5,AND(L59&lt;datevigueur,M59=cegep),Listes_deroulantes!$H$6,AND(L59&lt;datevigueur,M59=Centre),Listes_deroulantes!$H$7,AND(L59&lt;datevigueur,M59=CHSLD),Listes_deroulantes!$H$8,AND(L59&lt;datevigueur,M59=ecole),Listes_deroulantes!$H$9,AND(L59&lt;datevigueur,M59=ecolesec),Listes_deroulantes!$H$10,AND(L59&lt;datevigueur,M59=Universite),Listes_deroulantes!$H$11,AND(L59&gt;=datevigueur,L59&lt;=Listes_deroulantes!$F$48),NEW2025Apres,L59&lt;=Listes_deroulantes!$F$49,New2030Apres,L59&gt;Listes_deroulantes!$F$50,"0%")</f>
        <v>s. o.</v>
      </c>
      <c r="CG59" s="35" t="str" cm="1">
        <f t="array" ref="CG59">_xlfn.IFS(CE59="Aucun combustible","Oui",AND(CE59="s. o.",CF59="s. o."),"s. o.",AND(CF59="0%",OR(CE59&lt;&gt;"Aucun combustible",CE59&lt;&gt;"s. o.")),IF(CE59&lt;=0%,"Oui","Non"),AND(CF59&lt;&gt;"0%",OR(CE59&lt;&gt;"Aucun combustible",CE59&lt;&gt;"s. o.")),IF(CE59&lt;=CF59,"Oui","Non"))</f>
        <v>s. o.</v>
      </c>
      <c r="CH59" s="257"/>
      <c r="CI59" s="314" t="str">
        <f t="shared" si="27"/>
        <v>s. o.</v>
      </c>
      <c r="CJ59" s="316" cm="1">
        <f t="array" ref="CJ59">_xlfn.IFS(CE59="s.o","Non disponible",CE59="Aucun combustible","0",CE59&gt;0,BY59)</f>
        <v>0</v>
      </c>
      <c r="CK59" s="315" t="str">
        <f t="shared" si="28"/>
        <v>Non disponible</v>
      </c>
      <c r="CL59" s="320"/>
    </row>
    <row r="60" spans="1:90" x14ac:dyDescent="0.25">
      <c r="A60" s="122"/>
      <c r="B60" s="33"/>
      <c r="C60" s="32"/>
      <c r="D60" s="32"/>
      <c r="E60" s="32"/>
      <c r="F60" s="32"/>
      <c r="G60" s="32"/>
      <c r="H60" s="32"/>
      <c r="I60" s="41"/>
      <c r="J60" s="34"/>
      <c r="K60" s="32"/>
      <c r="L60" s="278"/>
      <c r="M60" s="32"/>
      <c r="N60" s="32"/>
      <c r="O60" s="34"/>
      <c r="P60" s="339"/>
      <c r="Q60" s="338"/>
      <c r="R60" s="250"/>
      <c r="S60" s="270"/>
      <c r="T60" s="251"/>
      <c r="U60" s="113"/>
      <c r="V60" s="114"/>
      <c r="W60" s="273"/>
      <c r="X60" s="114"/>
      <c r="Y60" s="273"/>
      <c r="Z60" s="115" t="str">
        <f t="shared" si="17"/>
        <v>s.o</v>
      </c>
      <c r="AA60" s="35" t="str" cm="1">
        <f t="array" ref="AA60">_xlfn.IFS(T60=Listes_deroulantes!$B$45,"Indisponible",T60=Listes_deroulantes!$B$43,-10%,T60=Listes_deroulantes!$B$42,-40%,T60=Listes_deroulantes!$B$41,-20%,T60=Listes_deroulantes!$B$40,-20%,T60=Listes_deroulantes!$C$35,"s. o.",T60=Listes_deroulantes!$B$44,-10%)</f>
        <v>s. o.</v>
      </c>
      <c r="AB60" s="62" t="str">
        <f t="shared" si="56"/>
        <v>s. o.</v>
      </c>
      <c r="AC60" s="309" t="str">
        <f t="shared" si="18"/>
        <v>s.o</v>
      </c>
      <c r="AD60" s="62" t="str" cm="1">
        <f t="array" ref="AD60">_xlfn.IFS(T60=Listes_deroulantes!$B$45,"Aucun",T60=Listes_deroulantes!$B$44,"Aucun",T60=Listes_deroulantes!$B$43,-10%,T60=Listes_deroulantes!$B$42,"Aucun",T60=Listes_deroulantes!$B$41,"Aucun",T60=Listes_deroulantes!$B$40,"Aucun",T60=Listes_deroulantes!$C$35,"s. o.")</f>
        <v>s. o.</v>
      </c>
      <c r="AE60" s="62" t="str">
        <f t="shared" si="57"/>
        <v>s. o.</v>
      </c>
      <c r="AF60" s="310"/>
      <c r="AG60" s="131" t="str">
        <f t="shared" si="19"/>
        <v/>
      </c>
      <c r="AH60" s="317">
        <f t="shared" si="30"/>
        <v>0</v>
      </c>
      <c r="AI60" s="177"/>
      <c r="AJ60" s="178"/>
      <c r="AK60" s="179"/>
      <c r="AL60" s="179"/>
      <c r="AM60" s="179"/>
      <c r="AN60" s="179"/>
      <c r="AO60" s="192">
        <f t="shared" si="4"/>
        <v>0</v>
      </c>
      <c r="AP60" s="181"/>
      <c r="AQ60" s="182">
        <f t="shared" si="46"/>
        <v>0</v>
      </c>
      <c r="AR60" s="183"/>
      <c r="AS60" s="182">
        <f t="shared" si="47"/>
        <v>0</v>
      </c>
      <c r="AT60" s="183"/>
      <c r="AU60" s="182">
        <f t="shared" si="48"/>
        <v>0</v>
      </c>
      <c r="AV60" s="183"/>
      <c r="AW60" s="192">
        <f t="shared" si="49"/>
        <v>0</v>
      </c>
      <c r="AX60" s="192">
        <f t="shared" si="50"/>
        <v>0</v>
      </c>
      <c r="AY60" s="182">
        <f t="shared" si="51"/>
        <v>0</v>
      </c>
      <c r="AZ60" s="116" t="str">
        <f t="shared" si="58"/>
        <v>s. o.</v>
      </c>
      <c r="BA60" s="294" t="str" cm="1">
        <f t="array" ref="BA60">_xlfn.IFS(L60&lt;Listes_deroulantes!$F$55,"s. o.",AND(L60&lt;datevigueur,M60=autre),Listes_deroulantes!$G$4,AND(L60&lt;datevigueur,M60=bureau),Listes_deroulantes!$G$5,AND(L60&lt;datevigueur,M60=cegep),Listes_deroulantes!$G$6,AND(L60&lt;datevigueur,M60=Centre),Listes_deroulantes!$G$7,AND(L60&lt;datevigueur,M60=CHSLD),Listes_deroulantes!$G$8,AND(L60&lt;datevigueur,M60=ecole),Listes_deroulantes!$G$9,AND(L60&lt;datevigueur,M60=ecolesec),Listes_deroulantes!$G$10,AND(L60&lt;datevigueur,M60=Universite),Listes_deroulantes!$G$11,AND(L60&gt;=datevigueur,L60&lt;=Listes_deroulantes!$F$48),New2025Avant,L60&lt;=Listes_deroulantes!$F$49,New2030Avant,L60&gt;Listes_deroulantes!$F$50,"0%")</f>
        <v>s. o.</v>
      </c>
      <c r="BB60" s="35" t="str" cm="1">
        <f t="array" ref="BB60">_xlfn.IFS(AZ60="Aucun combustible","Oui",AND(AZ60="s. o.",BA60="s. o."),"s. o.",AND(BA60="0%",OR(AZ60&lt;&gt;"Aucun combustible",AZ60&lt;&gt;"s. o.")),IF(AZ60&lt;=0%,"Oui","Non"),AND(BA60&lt;&gt;"0%",OR(AZ60&lt;&gt;"Aucun combustible",AZ60&lt;&gt;"s. o.")),IF(AZ60&lt;BA60,"Oui","Non"))</f>
        <v>s. o.</v>
      </c>
      <c r="BC60" s="35" t="str">
        <f t="shared" si="59"/>
        <v>Non</v>
      </c>
      <c r="BD60" s="132"/>
      <c r="BE60" s="313" t="str">
        <f t="shared" si="60"/>
        <v>s. o.</v>
      </c>
      <c r="BF60" s="313" t="str" cm="1">
        <f t="array" ref="BF60">IFERROR(_xlfn.IFS(AND(AO60&gt;0,OR(AY60=0,ISBLANK(AY60)),OR(AW60=0,ISBLANK(AW60))),"100% Énergie renouvelable",AND(OR(AY60=0,ISBLANK(AY60)),AW60&gt;0,),"Non disponible",AY60&gt;0,AY60,AND(AY60=0,AW60=0,AO60=0),"s. o."),"Erreur")</f>
        <v>s. o.</v>
      </c>
      <c r="BG60" s="312" t="str">
        <f t="shared" si="61"/>
        <v>s. o.</v>
      </c>
      <c r="BH60" s="329"/>
      <c r="BI60" s="324"/>
      <c r="BJ60" s="318"/>
      <c r="BK60" s="198"/>
      <c r="BL60" s="180"/>
      <c r="BM60" s="180"/>
      <c r="BN60" s="180"/>
      <c r="BO60" s="180"/>
      <c r="BP60" s="241"/>
      <c r="BQ60" s="199">
        <f t="shared" si="31"/>
        <v>0</v>
      </c>
      <c r="BR60" s="198"/>
      <c r="BS60" s="200">
        <f t="shared" si="32"/>
        <v>0</v>
      </c>
      <c r="BT60" s="198"/>
      <c r="BU60" s="200">
        <f t="shared" si="33"/>
        <v>0</v>
      </c>
      <c r="BV60" s="198"/>
      <c r="BW60" s="200">
        <f t="shared" si="34"/>
        <v>0</v>
      </c>
      <c r="BX60" s="198"/>
      <c r="BY60" s="200">
        <f t="shared" si="35"/>
        <v>0</v>
      </c>
      <c r="BZ60" s="117">
        <f t="shared" si="52"/>
        <v>0</v>
      </c>
      <c r="CA60" s="117">
        <f t="shared" si="53"/>
        <v>0</v>
      </c>
      <c r="CB60" s="154">
        <f t="shared" si="54"/>
        <v>0</v>
      </c>
      <c r="CC60" s="134" t="str">
        <f t="shared" si="62"/>
        <v/>
      </c>
      <c r="CD60" s="147" t="str">
        <f t="shared" si="55"/>
        <v/>
      </c>
      <c r="CE60" s="116" t="str">
        <f t="shared" si="63"/>
        <v>s. o.</v>
      </c>
      <c r="CF60" s="35" t="str" cm="1">
        <f t="array" ref="CF60">_xlfn.IFS(L60&lt;Listes_deroulantes!$F$55,"s. o.",AND(L60&lt;datevigueur,M60=autre),Listes_deroulantes!$H$4,AND(L60&lt;datevigueur,M60=bureau),Listes_deroulantes!$H$5,AND(L60&lt;datevigueur,M60=cegep),Listes_deroulantes!$H$6,AND(L60&lt;datevigueur,M60=Centre),Listes_deroulantes!$H$7,AND(L60&lt;datevigueur,M60=CHSLD),Listes_deroulantes!$H$8,AND(L60&lt;datevigueur,M60=ecole),Listes_deroulantes!$H$9,AND(L60&lt;datevigueur,M60=ecolesec),Listes_deroulantes!$H$10,AND(L60&lt;datevigueur,M60=Universite),Listes_deroulantes!$H$11,AND(L60&gt;=datevigueur,L60&lt;=Listes_deroulantes!$F$48),NEW2025Apres,L60&lt;=Listes_deroulantes!$F$49,New2030Apres,L60&gt;Listes_deroulantes!$F$50,"0%")</f>
        <v>s. o.</v>
      </c>
      <c r="CG60" s="35" t="str" cm="1">
        <f t="array" ref="CG60">_xlfn.IFS(CE60="Aucun combustible","Oui",AND(CE60="s. o.",CF60="s. o."),"s. o.",AND(CF60="0%",OR(CE60&lt;&gt;"Aucun combustible",CE60&lt;&gt;"s. o.")),IF(CE60&lt;=0%,"Oui","Non"),AND(CF60&lt;&gt;"0%",OR(CE60&lt;&gt;"Aucun combustible",CE60&lt;&gt;"s. o.")),IF(CE60&lt;=CF60,"Oui","Non"))</f>
        <v>s. o.</v>
      </c>
      <c r="CH60" s="257"/>
      <c r="CI60" s="314" t="str">
        <f t="shared" si="27"/>
        <v>s. o.</v>
      </c>
      <c r="CJ60" s="316" cm="1">
        <f t="array" ref="CJ60">_xlfn.IFS(CE60="s.o","Non disponible",CE60="Aucun combustible","0",CE60&gt;0,BY60)</f>
        <v>0</v>
      </c>
      <c r="CK60" s="315" t="str">
        <f t="shared" si="28"/>
        <v>Non disponible</v>
      </c>
      <c r="CL60" s="320"/>
    </row>
    <row r="61" spans="1:90" x14ac:dyDescent="0.25">
      <c r="A61" s="122"/>
      <c r="B61" s="33"/>
      <c r="C61" s="32"/>
      <c r="D61" s="32"/>
      <c r="E61" s="32"/>
      <c r="F61" s="32"/>
      <c r="G61" s="32"/>
      <c r="H61" s="32"/>
      <c r="I61" s="41"/>
      <c r="J61" s="34"/>
      <c r="K61" s="32"/>
      <c r="L61" s="278"/>
      <c r="M61" s="32"/>
      <c r="N61" s="32"/>
      <c r="O61" s="34"/>
      <c r="P61" s="339"/>
      <c r="Q61" s="338"/>
      <c r="R61" s="250"/>
      <c r="S61" s="270"/>
      <c r="T61" s="251"/>
      <c r="U61" s="113"/>
      <c r="V61" s="114"/>
      <c r="W61" s="273"/>
      <c r="X61" s="114"/>
      <c r="Y61" s="273"/>
      <c r="Z61" s="115" t="str">
        <f t="shared" si="17"/>
        <v>s.o</v>
      </c>
      <c r="AA61" s="35" t="str" cm="1">
        <f t="array" ref="AA61">_xlfn.IFS(T61=Listes_deroulantes!$B$45,"Indisponible",T61=Listes_deroulantes!$B$43,-10%,T61=Listes_deroulantes!$B$42,-40%,T61=Listes_deroulantes!$B$41,-20%,T61=Listes_deroulantes!$B$40,-20%,T61=Listes_deroulantes!$C$35,"s. o.",T61=Listes_deroulantes!$B$44,-10%)</f>
        <v>s. o.</v>
      </c>
      <c r="AB61" s="62" t="str">
        <f t="shared" si="56"/>
        <v>s. o.</v>
      </c>
      <c r="AC61" s="309" t="str">
        <f t="shared" si="18"/>
        <v>s.o</v>
      </c>
      <c r="AD61" s="62" t="str" cm="1">
        <f t="array" ref="AD61">_xlfn.IFS(T61=Listes_deroulantes!$B$45,"Aucun",T61=Listes_deroulantes!$B$44,"Aucun",T61=Listes_deroulantes!$B$43,-10%,T61=Listes_deroulantes!$B$42,"Aucun",T61=Listes_deroulantes!$B$41,"Aucun",T61=Listes_deroulantes!$B$40,"Aucun",T61=Listes_deroulantes!$C$35,"s. o.")</f>
        <v>s. o.</v>
      </c>
      <c r="AE61" s="62" t="str">
        <f t="shared" si="57"/>
        <v>s. o.</v>
      </c>
      <c r="AF61" s="310"/>
      <c r="AG61" s="131" t="str">
        <f t="shared" si="19"/>
        <v/>
      </c>
      <c r="AH61" s="317">
        <f t="shared" si="30"/>
        <v>0</v>
      </c>
      <c r="AI61" s="177"/>
      <c r="AJ61" s="178"/>
      <c r="AK61" s="179"/>
      <c r="AL61" s="179"/>
      <c r="AM61" s="179"/>
      <c r="AN61" s="179"/>
      <c r="AO61" s="192">
        <f t="shared" si="4"/>
        <v>0</v>
      </c>
      <c r="AP61" s="181"/>
      <c r="AQ61" s="182">
        <f t="shared" si="46"/>
        <v>0</v>
      </c>
      <c r="AR61" s="183"/>
      <c r="AS61" s="182">
        <f t="shared" si="47"/>
        <v>0</v>
      </c>
      <c r="AT61" s="183"/>
      <c r="AU61" s="182">
        <f t="shared" si="48"/>
        <v>0</v>
      </c>
      <c r="AV61" s="183"/>
      <c r="AW61" s="192">
        <f t="shared" si="49"/>
        <v>0</v>
      </c>
      <c r="AX61" s="192">
        <f t="shared" si="50"/>
        <v>0</v>
      </c>
      <c r="AY61" s="182">
        <f t="shared" si="51"/>
        <v>0</v>
      </c>
      <c r="AZ61" s="116" t="str">
        <f t="shared" si="58"/>
        <v>s. o.</v>
      </c>
      <c r="BA61" s="294" t="str" cm="1">
        <f t="array" ref="BA61">_xlfn.IFS(L61&lt;Listes_deroulantes!$F$55,"s. o.",AND(L61&lt;datevigueur,M61=autre),Listes_deroulantes!$G$4,AND(L61&lt;datevigueur,M61=bureau),Listes_deroulantes!$G$5,AND(L61&lt;datevigueur,M61=cegep),Listes_deroulantes!$G$6,AND(L61&lt;datevigueur,M61=Centre),Listes_deroulantes!$G$7,AND(L61&lt;datevigueur,M61=CHSLD),Listes_deroulantes!$G$8,AND(L61&lt;datevigueur,M61=ecole),Listes_deroulantes!$G$9,AND(L61&lt;datevigueur,M61=ecolesec),Listes_deroulantes!$G$10,AND(L61&lt;datevigueur,M61=Universite),Listes_deroulantes!$G$11,AND(L61&gt;=datevigueur,L61&lt;=Listes_deroulantes!$F$48),New2025Avant,L61&lt;=Listes_deroulantes!$F$49,New2030Avant,L61&gt;Listes_deroulantes!$F$50,"0%")</f>
        <v>s. o.</v>
      </c>
      <c r="BB61" s="35" t="str" cm="1">
        <f t="array" ref="BB61">_xlfn.IFS(AZ61="Aucun combustible","Oui",AND(AZ61="s. o.",BA61="s. o."),"s. o.",AND(BA61="0%",OR(AZ61&lt;&gt;"Aucun combustible",AZ61&lt;&gt;"s. o.")),IF(AZ61&lt;=0%,"Oui","Non"),AND(BA61&lt;&gt;"0%",OR(AZ61&lt;&gt;"Aucun combustible",AZ61&lt;&gt;"s. o.")),IF(AZ61&lt;BA61,"Oui","Non"))</f>
        <v>s. o.</v>
      </c>
      <c r="BC61" s="35" t="str">
        <f t="shared" si="59"/>
        <v>Non</v>
      </c>
      <c r="BD61" s="132"/>
      <c r="BE61" s="313" t="str">
        <f t="shared" si="60"/>
        <v>s. o.</v>
      </c>
      <c r="BF61" s="313" t="str" cm="1">
        <f t="array" ref="BF61">IFERROR(_xlfn.IFS(AND(AO61&gt;0,OR(AY61=0,ISBLANK(AY61)),OR(AW61=0,ISBLANK(AW61))),"100% Énergie renouvelable",AND(OR(AY61=0,ISBLANK(AY61)),AW61&gt;0,),"Non disponible",AY61&gt;0,AY61,AND(AY61=0,AW61=0,AO61=0),"s. o."),"Erreur")</f>
        <v>s. o.</v>
      </c>
      <c r="BG61" s="312" t="str">
        <f t="shared" si="61"/>
        <v>s. o.</v>
      </c>
      <c r="BH61" s="329"/>
      <c r="BI61" s="324"/>
      <c r="BJ61" s="318"/>
      <c r="BK61" s="198"/>
      <c r="BL61" s="180"/>
      <c r="BM61" s="180"/>
      <c r="BN61" s="180"/>
      <c r="BO61" s="180"/>
      <c r="BP61" s="241"/>
      <c r="BQ61" s="199">
        <f t="shared" si="31"/>
        <v>0</v>
      </c>
      <c r="BR61" s="198"/>
      <c r="BS61" s="200">
        <f t="shared" si="32"/>
        <v>0</v>
      </c>
      <c r="BT61" s="198"/>
      <c r="BU61" s="200">
        <f t="shared" si="33"/>
        <v>0</v>
      </c>
      <c r="BV61" s="198"/>
      <c r="BW61" s="200">
        <f t="shared" si="34"/>
        <v>0</v>
      </c>
      <c r="BX61" s="198"/>
      <c r="BY61" s="200">
        <f t="shared" si="35"/>
        <v>0</v>
      </c>
      <c r="BZ61" s="117">
        <f t="shared" si="52"/>
        <v>0</v>
      </c>
      <c r="CA61" s="117">
        <f t="shared" si="53"/>
        <v>0</v>
      </c>
      <c r="CB61" s="154">
        <f t="shared" si="54"/>
        <v>0</v>
      </c>
      <c r="CC61" s="134" t="str">
        <f t="shared" si="62"/>
        <v/>
      </c>
      <c r="CD61" s="147" t="str">
        <f t="shared" si="55"/>
        <v/>
      </c>
      <c r="CE61" s="116" t="str">
        <f t="shared" si="63"/>
        <v>s. o.</v>
      </c>
      <c r="CF61" s="35" t="str" cm="1">
        <f t="array" ref="CF61">_xlfn.IFS(L61&lt;Listes_deroulantes!$F$55,"s. o.",AND(L61&lt;datevigueur,M61=autre),Listes_deroulantes!$H$4,AND(L61&lt;datevigueur,M61=bureau),Listes_deroulantes!$H$5,AND(L61&lt;datevigueur,M61=cegep),Listes_deroulantes!$H$6,AND(L61&lt;datevigueur,M61=Centre),Listes_deroulantes!$H$7,AND(L61&lt;datevigueur,M61=CHSLD),Listes_deroulantes!$H$8,AND(L61&lt;datevigueur,M61=ecole),Listes_deroulantes!$H$9,AND(L61&lt;datevigueur,M61=ecolesec),Listes_deroulantes!$H$10,AND(L61&lt;datevigueur,M61=Universite),Listes_deroulantes!$H$11,AND(L61&gt;=datevigueur,L61&lt;=Listes_deroulantes!$F$48),NEW2025Apres,L61&lt;=Listes_deroulantes!$F$49,New2030Apres,L61&gt;Listes_deroulantes!$F$50,"0%")</f>
        <v>s. o.</v>
      </c>
      <c r="CG61" s="35" t="str" cm="1">
        <f t="array" ref="CG61">_xlfn.IFS(CE61="Aucun combustible","Oui",AND(CE61="s. o.",CF61="s. o."),"s. o.",AND(CF61="0%",OR(CE61&lt;&gt;"Aucun combustible",CE61&lt;&gt;"s. o.")),IF(CE61&lt;=0%,"Oui","Non"),AND(CF61&lt;&gt;"0%",OR(CE61&lt;&gt;"Aucun combustible",CE61&lt;&gt;"s. o.")),IF(CE61&lt;=CF61,"Oui","Non"))</f>
        <v>s. o.</v>
      </c>
      <c r="CH61" s="257"/>
      <c r="CI61" s="314" t="str">
        <f t="shared" si="27"/>
        <v>s. o.</v>
      </c>
      <c r="CJ61" s="316" cm="1">
        <f t="array" ref="CJ61">_xlfn.IFS(CE61="s.o","Non disponible",CE61="Aucun combustible","0",CE61&gt;0,BY61)</f>
        <v>0</v>
      </c>
      <c r="CK61" s="315" t="str">
        <f t="shared" si="28"/>
        <v>Non disponible</v>
      </c>
      <c r="CL61" s="320"/>
    </row>
    <row r="62" spans="1:90" x14ac:dyDescent="0.25">
      <c r="A62" s="122"/>
      <c r="B62" s="33"/>
      <c r="C62" s="32"/>
      <c r="D62" s="32"/>
      <c r="E62" s="32"/>
      <c r="F62" s="32"/>
      <c r="G62" s="32"/>
      <c r="H62" s="32"/>
      <c r="I62" s="41"/>
      <c r="J62" s="34"/>
      <c r="K62" s="32"/>
      <c r="L62" s="278"/>
      <c r="M62" s="32"/>
      <c r="N62" s="32"/>
      <c r="O62" s="34"/>
      <c r="P62" s="339"/>
      <c r="Q62" s="338"/>
      <c r="R62" s="250"/>
      <c r="S62" s="270"/>
      <c r="T62" s="251"/>
      <c r="U62" s="113"/>
      <c r="V62" s="114"/>
      <c r="W62" s="273"/>
      <c r="X62" s="114"/>
      <c r="Y62" s="273"/>
      <c r="Z62" s="115" t="str">
        <f t="shared" si="17"/>
        <v>s.o</v>
      </c>
      <c r="AA62" s="35" t="str" cm="1">
        <f t="array" ref="AA62">_xlfn.IFS(T62=Listes_deroulantes!$B$45,"Indisponible",T62=Listes_deroulantes!$B$43,-10%,T62=Listes_deroulantes!$B$42,-40%,T62=Listes_deroulantes!$B$41,-20%,T62=Listes_deroulantes!$B$40,-20%,T62=Listes_deroulantes!$C$35,"s. o.",T62=Listes_deroulantes!$B$44,-10%)</f>
        <v>s. o.</v>
      </c>
      <c r="AB62" s="62" t="str">
        <f t="shared" si="56"/>
        <v>s. o.</v>
      </c>
      <c r="AC62" s="309" t="str">
        <f t="shared" si="18"/>
        <v>s.o</v>
      </c>
      <c r="AD62" s="62" t="str" cm="1">
        <f t="array" ref="AD62">_xlfn.IFS(T62=Listes_deroulantes!$B$45,"Aucun",T62=Listes_deroulantes!$B$44,"Aucun",T62=Listes_deroulantes!$B$43,-10%,T62=Listes_deroulantes!$B$42,"Aucun",T62=Listes_deroulantes!$B$41,"Aucun",T62=Listes_deroulantes!$B$40,"Aucun",T62=Listes_deroulantes!$C$35,"s. o.")</f>
        <v>s. o.</v>
      </c>
      <c r="AE62" s="62" t="str">
        <f t="shared" si="57"/>
        <v>s. o.</v>
      </c>
      <c r="AF62" s="310"/>
      <c r="AG62" s="131" t="str">
        <f t="shared" si="19"/>
        <v/>
      </c>
      <c r="AH62" s="317">
        <f t="shared" si="30"/>
        <v>0</v>
      </c>
      <c r="AI62" s="177"/>
      <c r="AJ62" s="178"/>
      <c r="AK62" s="179"/>
      <c r="AL62" s="179"/>
      <c r="AM62" s="179"/>
      <c r="AN62" s="179"/>
      <c r="AO62" s="192">
        <f t="shared" si="4"/>
        <v>0</v>
      </c>
      <c r="AP62" s="181"/>
      <c r="AQ62" s="182">
        <f t="shared" si="46"/>
        <v>0</v>
      </c>
      <c r="AR62" s="183"/>
      <c r="AS62" s="182">
        <f t="shared" si="47"/>
        <v>0</v>
      </c>
      <c r="AT62" s="183"/>
      <c r="AU62" s="182">
        <f t="shared" si="48"/>
        <v>0</v>
      </c>
      <c r="AV62" s="183"/>
      <c r="AW62" s="192">
        <f t="shared" si="49"/>
        <v>0</v>
      </c>
      <c r="AX62" s="192">
        <f t="shared" si="50"/>
        <v>0</v>
      </c>
      <c r="AY62" s="182">
        <f t="shared" si="51"/>
        <v>0</v>
      </c>
      <c r="AZ62" s="116" t="str">
        <f t="shared" si="58"/>
        <v>s. o.</v>
      </c>
      <c r="BA62" s="294" t="str" cm="1">
        <f t="array" ref="BA62">_xlfn.IFS(L62&lt;Listes_deroulantes!$F$55,"s. o.",AND(L62&lt;datevigueur,M62=autre),Listes_deroulantes!$G$4,AND(L62&lt;datevigueur,M62=bureau),Listes_deroulantes!$G$5,AND(L62&lt;datevigueur,M62=cegep),Listes_deroulantes!$G$6,AND(L62&lt;datevigueur,M62=Centre),Listes_deroulantes!$G$7,AND(L62&lt;datevigueur,M62=CHSLD),Listes_deroulantes!$G$8,AND(L62&lt;datevigueur,M62=ecole),Listes_deroulantes!$G$9,AND(L62&lt;datevigueur,M62=ecolesec),Listes_deroulantes!$G$10,AND(L62&lt;datevigueur,M62=Universite),Listes_deroulantes!$G$11,AND(L62&gt;=datevigueur,L62&lt;=Listes_deroulantes!$F$48),New2025Avant,L62&lt;=Listes_deroulantes!$F$49,New2030Avant,L62&gt;Listes_deroulantes!$F$50,"0%")</f>
        <v>s. o.</v>
      </c>
      <c r="BB62" s="35" t="str" cm="1">
        <f t="array" ref="BB62">_xlfn.IFS(AZ62="Aucun combustible","Oui",AND(AZ62="s. o.",BA62="s. o."),"s. o.",AND(BA62="0%",OR(AZ62&lt;&gt;"Aucun combustible",AZ62&lt;&gt;"s. o.")),IF(AZ62&lt;=0%,"Oui","Non"),AND(BA62&lt;&gt;"0%",OR(AZ62&lt;&gt;"Aucun combustible",AZ62&lt;&gt;"s. o.")),IF(AZ62&lt;BA62,"Oui","Non"))</f>
        <v>s. o.</v>
      </c>
      <c r="BC62" s="35" t="str">
        <f t="shared" si="59"/>
        <v>Non</v>
      </c>
      <c r="BD62" s="132"/>
      <c r="BE62" s="313" t="str">
        <f t="shared" si="60"/>
        <v>s. o.</v>
      </c>
      <c r="BF62" s="313" t="str" cm="1">
        <f t="array" ref="BF62">IFERROR(_xlfn.IFS(AND(AO62&gt;0,OR(AY62=0,ISBLANK(AY62)),OR(AW62=0,ISBLANK(AW62))),"100% Énergie renouvelable",AND(OR(AY62=0,ISBLANK(AY62)),AW62&gt;0,),"Non disponible",AY62&gt;0,AY62,AND(AY62=0,AW62=0,AO62=0),"s. o."),"Erreur")</f>
        <v>s. o.</v>
      </c>
      <c r="BG62" s="312" t="str">
        <f t="shared" si="61"/>
        <v>s. o.</v>
      </c>
      <c r="BH62" s="329"/>
      <c r="BI62" s="324"/>
      <c r="BJ62" s="318"/>
      <c r="BK62" s="198"/>
      <c r="BL62" s="180"/>
      <c r="BM62" s="180"/>
      <c r="BN62" s="180"/>
      <c r="BO62" s="180"/>
      <c r="BP62" s="241"/>
      <c r="BQ62" s="199">
        <f t="shared" si="31"/>
        <v>0</v>
      </c>
      <c r="BR62" s="198"/>
      <c r="BS62" s="200">
        <f t="shared" si="32"/>
        <v>0</v>
      </c>
      <c r="BT62" s="198"/>
      <c r="BU62" s="200">
        <f t="shared" si="33"/>
        <v>0</v>
      </c>
      <c r="BV62" s="198"/>
      <c r="BW62" s="200">
        <f t="shared" si="34"/>
        <v>0</v>
      </c>
      <c r="BX62" s="198"/>
      <c r="BY62" s="200">
        <f t="shared" si="35"/>
        <v>0</v>
      </c>
      <c r="BZ62" s="117">
        <f t="shared" si="52"/>
        <v>0</v>
      </c>
      <c r="CA62" s="117">
        <f t="shared" si="53"/>
        <v>0</v>
      </c>
      <c r="CB62" s="154">
        <f t="shared" si="54"/>
        <v>0</v>
      </c>
      <c r="CC62" s="134" t="str">
        <f t="shared" si="62"/>
        <v/>
      </c>
      <c r="CD62" s="147" t="str">
        <f t="shared" si="55"/>
        <v/>
      </c>
      <c r="CE62" s="116" t="str">
        <f t="shared" si="63"/>
        <v>s. o.</v>
      </c>
      <c r="CF62" s="35" t="str" cm="1">
        <f t="array" ref="CF62">_xlfn.IFS(L62&lt;Listes_deroulantes!$F$55,"s. o.",AND(L62&lt;datevigueur,M62=autre),Listes_deroulantes!$H$4,AND(L62&lt;datevigueur,M62=bureau),Listes_deroulantes!$H$5,AND(L62&lt;datevigueur,M62=cegep),Listes_deroulantes!$H$6,AND(L62&lt;datevigueur,M62=Centre),Listes_deroulantes!$H$7,AND(L62&lt;datevigueur,M62=CHSLD),Listes_deroulantes!$H$8,AND(L62&lt;datevigueur,M62=ecole),Listes_deroulantes!$H$9,AND(L62&lt;datevigueur,M62=ecolesec),Listes_deroulantes!$H$10,AND(L62&lt;datevigueur,M62=Universite),Listes_deroulantes!$H$11,AND(L62&gt;=datevigueur,L62&lt;=Listes_deroulantes!$F$48),NEW2025Apres,L62&lt;=Listes_deroulantes!$F$49,New2030Apres,L62&gt;Listes_deroulantes!$F$50,"0%")</f>
        <v>s. o.</v>
      </c>
      <c r="CG62" s="35" t="str" cm="1">
        <f t="array" ref="CG62">_xlfn.IFS(CE62="Aucun combustible","Oui",AND(CE62="s. o.",CF62="s. o."),"s. o.",AND(CF62="0%",OR(CE62&lt;&gt;"Aucun combustible",CE62&lt;&gt;"s. o.")),IF(CE62&lt;=0%,"Oui","Non"),AND(CF62&lt;&gt;"0%",OR(CE62&lt;&gt;"Aucun combustible",CE62&lt;&gt;"s. o.")),IF(CE62&lt;=CF62,"Oui","Non"))</f>
        <v>s. o.</v>
      </c>
      <c r="CH62" s="257"/>
      <c r="CI62" s="314" t="str">
        <f t="shared" si="27"/>
        <v>s. o.</v>
      </c>
      <c r="CJ62" s="316" cm="1">
        <f t="array" ref="CJ62">_xlfn.IFS(CE62="s.o","Non disponible",CE62="Aucun combustible","0",CE62&gt;0,BY62)</f>
        <v>0</v>
      </c>
      <c r="CK62" s="315" t="str">
        <f t="shared" si="28"/>
        <v>Non disponible</v>
      </c>
      <c r="CL62" s="320"/>
    </row>
    <row r="63" spans="1:90" x14ac:dyDescent="0.25">
      <c r="A63" s="122"/>
      <c r="B63" s="33"/>
      <c r="C63" s="32"/>
      <c r="D63" s="32"/>
      <c r="E63" s="32"/>
      <c r="F63" s="32"/>
      <c r="G63" s="32"/>
      <c r="H63" s="32"/>
      <c r="I63" s="41"/>
      <c r="J63" s="34"/>
      <c r="K63" s="32"/>
      <c r="L63" s="278"/>
      <c r="M63" s="32"/>
      <c r="N63" s="32"/>
      <c r="O63" s="34"/>
      <c r="P63" s="339"/>
      <c r="Q63" s="338"/>
      <c r="R63" s="250"/>
      <c r="S63" s="270"/>
      <c r="T63" s="251"/>
      <c r="U63" s="113"/>
      <c r="V63" s="114"/>
      <c r="W63" s="273"/>
      <c r="X63" s="114"/>
      <c r="Y63" s="273"/>
      <c r="Z63" s="115" t="str">
        <f t="shared" si="17"/>
        <v>s.o</v>
      </c>
      <c r="AA63" s="35" t="str" cm="1">
        <f t="array" ref="AA63">_xlfn.IFS(T63=Listes_deroulantes!$B$45,"Indisponible",T63=Listes_deroulantes!$B$43,-10%,T63=Listes_deroulantes!$B$42,-40%,T63=Listes_deroulantes!$B$41,-20%,T63=Listes_deroulantes!$B$40,-20%,T63=Listes_deroulantes!$C$35,"s. o.",T63=Listes_deroulantes!$B$44,-10%)</f>
        <v>s. o.</v>
      </c>
      <c r="AB63" s="62" t="str">
        <f t="shared" si="56"/>
        <v>s. o.</v>
      </c>
      <c r="AC63" s="309" t="str">
        <f t="shared" si="18"/>
        <v>s.o</v>
      </c>
      <c r="AD63" s="62" t="str" cm="1">
        <f t="array" ref="AD63">_xlfn.IFS(T63=Listes_deroulantes!$B$45,"Aucun",T63=Listes_deroulantes!$B$44,"Aucun",T63=Listes_deroulantes!$B$43,-10%,T63=Listes_deroulantes!$B$42,"Aucun",T63=Listes_deroulantes!$B$41,"Aucun",T63=Listes_deroulantes!$B$40,"Aucun",T63=Listes_deroulantes!$C$35,"s. o.")</f>
        <v>s. o.</v>
      </c>
      <c r="AE63" s="62" t="str">
        <f t="shared" si="57"/>
        <v>s. o.</v>
      </c>
      <c r="AF63" s="310"/>
      <c r="AG63" s="131" t="str">
        <f t="shared" si="19"/>
        <v/>
      </c>
      <c r="AH63" s="317">
        <f t="shared" si="30"/>
        <v>0</v>
      </c>
      <c r="AI63" s="177"/>
      <c r="AJ63" s="178"/>
      <c r="AK63" s="179"/>
      <c r="AL63" s="179"/>
      <c r="AM63" s="179"/>
      <c r="AN63" s="179"/>
      <c r="AO63" s="192">
        <f t="shared" si="4"/>
        <v>0</v>
      </c>
      <c r="AP63" s="181"/>
      <c r="AQ63" s="182">
        <f t="shared" si="46"/>
        <v>0</v>
      </c>
      <c r="AR63" s="183"/>
      <c r="AS63" s="182">
        <f t="shared" si="47"/>
        <v>0</v>
      </c>
      <c r="AT63" s="183"/>
      <c r="AU63" s="182">
        <f t="shared" si="48"/>
        <v>0</v>
      </c>
      <c r="AV63" s="183"/>
      <c r="AW63" s="192">
        <f t="shared" si="49"/>
        <v>0</v>
      </c>
      <c r="AX63" s="192">
        <f t="shared" si="50"/>
        <v>0</v>
      </c>
      <c r="AY63" s="182">
        <f t="shared" si="51"/>
        <v>0</v>
      </c>
      <c r="AZ63" s="116" t="str">
        <f t="shared" si="58"/>
        <v>s. o.</v>
      </c>
      <c r="BA63" s="294" t="str" cm="1">
        <f t="array" ref="BA63">_xlfn.IFS(L63&lt;Listes_deroulantes!$F$55,"s. o.",AND(L63&lt;datevigueur,M63=autre),Listes_deroulantes!$G$4,AND(L63&lt;datevigueur,M63=bureau),Listes_deroulantes!$G$5,AND(L63&lt;datevigueur,M63=cegep),Listes_deroulantes!$G$6,AND(L63&lt;datevigueur,M63=Centre),Listes_deroulantes!$G$7,AND(L63&lt;datevigueur,M63=CHSLD),Listes_deroulantes!$G$8,AND(L63&lt;datevigueur,M63=ecole),Listes_deroulantes!$G$9,AND(L63&lt;datevigueur,M63=ecolesec),Listes_deroulantes!$G$10,AND(L63&lt;datevigueur,M63=Universite),Listes_deroulantes!$G$11,AND(L63&gt;=datevigueur,L63&lt;=Listes_deroulantes!$F$48),New2025Avant,L63&lt;=Listes_deroulantes!$F$49,New2030Avant,L63&gt;Listes_deroulantes!$F$50,"0%")</f>
        <v>s. o.</v>
      </c>
      <c r="BB63" s="35" t="str" cm="1">
        <f t="array" ref="BB63">_xlfn.IFS(AZ63="Aucun combustible","Oui",AND(AZ63="s. o.",BA63="s. o."),"s. o.",AND(BA63="0%",OR(AZ63&lt;&gt;"Aucun combustible",AZ63&lt;&gt;"s. o.")),IF(AZ63&lt;=0%,"Oui","Non"),AND(BA63&lt;&gt;"0%",OR(AZ63&lt;&gt;"Aucun combustible",AZ63&lt;&gt;"s. o.")),IF(AZ63&lt;BA63,"Oui","Non"))</f>
        <v>s. o.</v>
      </c>
      <c r="BC63" s="35" t="str">
        <f t="shared" si="59"/>
        <v>Non</v>
      </c>
      <c r="BD63" s="132"/>
      <c r="BE63" s="313" t="str">
        <f t="shared" si="60"/>
        <v>s. o.</v>
      </c>
      <c r="BF63" s="313" t="str" cm="1">
        <f t="array" ref="BF63">IFERROR(_xlfn.IFS(AND(AO63&gt;0,OR(AY63=0,ISBLANK(AY63)),OR(AW63=0,ISBLANK(AW63))),"100% Énergie renouvelable",AND(OR(AY63=0,ISBLANK(AY63)),AW63&gt;0,),"Non disponible",AY63&gt;0,AY63,AND(AY63=0,AW63=0,AO63=0),"s. o."),"Erreur")</f>
        <v>s. o.</v>
      </c>
      <c r="BG63" s="312" t="str">
        <f t="shared" si="61"/>
        <v>s. o.</v>
      </c>
      <c r="BH63" s="329"/>
      <c r="BI63" s="324"/>
      <c r="BJ63" s="318"/>
      <c r="BK63" s="198"/>
      <c r="BL63" s="180"/>
      <c r="BM63" s="180"/>
      <c r="BN63" s="180"/>
      <c r="BO63" s="180"/>
      <c r="BP63" s="241"/>
      <c r="BQ63" s="199">
        <f t="shared" si="31"/>
        <v>0</v>
      </c>
      <c r="BR63" s="198"/>
      <c r="BS63" s="200">
        <f t="shared" si="32"/>
        <v>0</v>
      </c>
      <c r="BT63" s="198"/>
      <c r="BU63" s="200">
        <f t="shared" si="33"/>
        <v>0</v>
      </c>
      <c r="BV63" s="198"/>
      <c r="BW63" s="200">
        <f t="shared" si="34"/>
        <v>0</v>
      </c>
      <c r="BX63" s="198"/>
      <c r="BY63" s="200">
        <f t="shared" si="35"/>
        <v>0</v>
      </c>
      <c r="BZ63" s="117">
        <f t="shared" si="52"/>
        <v>0</v>
      </c>
      <c r="CA63" s="117">
        <f t="shared" si="53"/>
        <v>0</v>
      </c>
      <c r="CB63" s="154">
        <f t="shared" si="54"/>
        <v>0</v>
      </c>
      <c r="CC63" s="134" t="str">
        <f t="shared" si="62"/>
        <v/>
      </c>
      <c r="CD63" s="147" t="str">
        <f t="shared" si="55"/>
        <v/>
      </c>
      <c r="CE63" s="116" t="str">
        <f t="shared" si="63"/>
        <v>s. o.</v>
      </c>
      <c r="CF63" s="35" t="str" cm="1">
        <f t="array" ref="CF63">_xlfn.IFS(L63&lt;Listes_deroulantes!$F$55,"s. o.",AND(L63&lt;datevigueur,M63=autre),Listes_deroulantes!$H$4,AND(L63&lt;datevigueur,M63=bureau),Listes_deroulantes!$H$5,AND(L63&lt;datevigueur,M63=cegep),Listes_deroulantes!$H$6,AND(L63&lt;datevigueur,M63=Centre),Listes_deroulantes!$H$7,AND(L63&lt;datevigueur,M63=CHSLD),Listes_deroulantes!$H$8,AND(L63&lt;datevigueur,M63=ecole),Listes_deroulantes!$H$9,AND(L63&lt;datevigueur,M63=ecolesec),Listes_deroulantes!$H$10,AND(L63&lt;datevigueur,M63=Universite),Listes_deroulantes!$H$11,AND(L63&gt;=datevigueur,L63&lt;=Listes_deroulantes!$F$48),NEW2025Apres,L63&lt;=Listes_deroulantes!$F$49,New2030Apres,L63&gt;Listes_deroulantes!$F$50,"0%")</f>
        <v>s. o.</v>
      </c>
      <c r="CG63" s="35" t="str" cm="1">
        <f t="array" ref="CG63">_xlfn.IFS(CE63="Aucun combustible","Oui",AND(CE63="s. o.",CF63="s. o."),"s. o.",AND(CF63="0%",OR(CE63&lt;&gt;"Aucun combustible",CE63&lt;&gt;"s. o.")),IF(CE63&lt;=0%,"Oui","Non"),AND(CF63&lt;&gt;"0%",OR(CE63&lt;&gt;"Aucun combustible",CE63&lt;&gt;"s. o.")),IF(CE63&lt;=CF63,"Oui","Non"))</f>
        <v>s. o.</v>
      </c>
      <c r="CH63" s="257"/>
      <c r="CI63" s="314" t="str">
        <f t="shared" si="27"/>
        <v>s. o.</v>
      </c>
      <c r="CJ63" s="316" cm="1">
        <f t="array" ref="CJ63">_xlfn.IFS(CE63="s.o","Non disponible",CE63="Aucun combustible","0",CE63&gt;0,BY63)</f>
        <v>0</v>
      </c>
      <c r="CK63" s="315" t="str">
        <f t="shared" si="28"/>
        <v>Non disponible</v>
      </c>
      <c r="CL63" s="320"/>
    </row>
    <row r="64" spans="1:90" x14ac:dyDescent="0.25">
      <c r="A64" s="122"/>
      <c r="B64" s="33"/>
      <c r="C64" s="32"/>
      <c r="D64" s="32"/>
      <c r="E64" s="32"/>
      <c r="F64" s="32"/>
      <c r="G64" s="32"/>
      <c r="H64" s="32"/>
      <c r="I64" s="41"/>
      <c r="J64" s="34"/>
      <c r="K64" s="32"/>
      <c r="L64" s="278"/>
      <c r="M64" s="32"/>
      <c r="N64" s="32"/>
      <c r="O64" s="34"/>
      <c r="P64" s="339"/>
      <c r="Q64" s="338"/>
      <c r="R64" s="250"/>
      <c r="S64" s="270"/>
      <c r="T64" s="251"/>
      <c r="U64" s="113"/>
      <c r="V64" s="114"/>
      <c r="W64" s="273"/>
      <c r="X64" s="114"/>
      <c r="Y64" s="273"/>
      <c r="Z64" s="115" t="str">
        <f t="shared" si="17"/>
        <v>s.o</v>
      </c>
      <c r="AA64" s="35" t="str" cm="1">
        <f t="array" ref="AA64">_xlfn.IFS(T64=Listes_deroulantes!$B$45,"Indisponible",T64=Listes_deroulantes!$B$43,-10%,T64=Listes_deroulantes!$B$42,-40%,T64=Listes_deroulantes!$B$41,-20%,T64=Listes_deroulantes!$B$40,-20%,T64=Listes_deroulantes!$C$35,"s. o.",T64=Listes_deroulantes!$B$44,-10%)</f>
        <v>s. o.</v>
      </c>
      <c r="AB64" s="62" t="str">
        <f t="shared" si="56"/>
        <v>s. o.</v>
      </c>
      <c r="AC64" s="309" t="str">
        <f t="shared" si="18"/>
        <v>s.o</v>
      </c>
      <c r="AD64" s="62" t="str" cm="1">
        <f t="array" ref="AD64">_xlfn.IFS(T64=Listes_deroulantes!$B$45,"Aucun",T64=Listes_deroulantes!$B$44,"Aucun",T64=Listes_deroulantes!$B$43,-10%,T64=Listes_deroulantes!$B$42,"Aucun",T64=Listes_deroulantes!$B$41,"Aucun",T64=Listes_deroulantes!$B$40,"Aucun",T64=Listes_deroulantes!$C$35,"s. o.")</f>
        <v>s. o.</v>
      </c>
      <c r="AE64" s="62" t="str">
        <f t="shared" si="57"/>
        <v>s. o.</v>
      </c>
      <c r="AF64" s="310"/>
      <c r="AG64" s="131" t="str">
        <f t="shared" si="19"/>
        <v/>
      </c>
      <c r="AH64" s="317">
        <f t="shared" si="30"/>
        <v>0</v>
      </c>
      <c r="AI64" s="177"/>
      <c r="AJ64" s="178"/>
      <c r="AK64" s="179"/>
      <c r="AL64" s="179"/>
      <c r="AM64" s="179"/>
      <c r="AN64" s="179"/>
      <c r="AO64" s="192">
        <f t="shared" si="4"/>
        <v>0</v>
      </c>
      <c r="AP64" s="181"/>
      <c r="AQ64" s="182">
        <f t="shared" si="46"/>
        <v>0</v>
      </c>
      <c r="AR64" s="183"/>
      <c r="AS64" s="182">
        <f t="shared" si="47"/>
        <v>0</v>
      </c>
      <c r="AT64" s="183"/>
      <c r="AU64" s="182">
        <f t="shared" si="48"/>
        <v>0</v>
      </c>
      <c r="AV64" s="183"/>
      <c r="AW64" s="192">
        <f t="shared" si="49"/>
        <v>0</v>
      </c>
      <c r="AX64" s="192">
        <f t="shared" si="50"/>
        <v>0</v>
      </c>
      <c r="AY64" s="182">
        <f t="shared" si="51"/>
        <v>0</v>
      </c>
      <c r="AZ64" s="116" t="str">
        <f t="shared" si="58"/>
        <v>s. o.</v>
      </c>
      <c r="BA64" s="294" t="str" cm="1">
        <f t="array" ref="BA64">_xlfn.IFS(L64&lt;Listes_deroulantes!$F$55,"s. o.",AND(L64&lt;datevigueur,M64=autre),Listes_deroulantes!$G$4,AND(L64&lt;datevigueur,M64=bureau),Listes_deroulantes!$G$5,AND(L64&lt;datevigueur,M64=cegep),Listes_deroulantes!$G$6,AND(L64&lt;datevigueur,M64=Centre),Listes_deroulantes!$G$7,AND(L64&lt;datevigueur,M64=CHSLD),Listes_deroulantes!$G$8,AND(L64&lt;datevigueur,M64=ecole),Listes_deroulantes!$G$9,AND(L64&lt;datevigueur,M64=ecolesec),Listes_deroulantes!$G$10,AND(L64&lt;datevigueur,M64=Universite),Listes_deroulantes!$G$11,AND(L64&gt;=datevigueur,L64&lt;=Listes_deroulantes!$F$48),New2025Avant,L64&lt;=Listes_deroulantes!$F$49,New2030Avant,L64&gt;Listes_deroulantes!$F$50,"0%")</f>
        <v>s. o.</v>
      </c>
      <c r="BB64" s="35" t="str" cm="1">
        <f t="array" ref="BB64">_xlfn.IFS(AZ64="Aucun combustible","Oui",AND(AZ64="s. o.",BA64="s. o."),"s. o.",AND(BA64="0%",OR(AZ64&lt;&gt;"Aucun combustible",AZ64&lt;&gt;"s. o.")),IF(AZ64&lt;=0%,"Oui","Non"),AND(BA64&lt;&gt;"0%",OR(AZ64&lt;&gt;"Aucun combustible",AZ64&lt;&gt;"s. o.")),IF(AZ64&lt;BA64,"Oui","Non"))</f>
        <v>s. o.</v>
      </c>
      <c r="BC64" s="35" t="str">
        <f t="shared" si="59"/>
        <v>Non</v>
      </c>
      <c r="BD64" s="132"/>
      <c r="BE64" s="313" t="str">
        <f t="shared" si="60"/>
        <v>s. o.</v>
      </c>
      <c r="BF64" s="313" t="str" cm="1">
        <f t="array" ref="BF64">IFERROR(_xlfn.IFS(AND(AO64&gt;0,OR(AY64=0,ISBLANK(AY64)),OR(AW64=0,ISBLANK(AW64))),"100% Énergie renouvelable",AND(OR(AY64=0,ISBLANK(AY64)),AW64&gt;0,),"Non disponible",AY64&gt;0,AY64,AND(AY64=0,AW64=0,AO64=0),"s. o."),"Erreur")</f>
        <v>s. o.</v>
      </c>
      <c r="BG64" s="312" t="str">
        <f t="shared" si="61"/>
        <v>s. o.</v>
      </c>
      <c r="BH64" s="329"/>
      <c r="BI64" s="324"/>
      <c r="BJ64" s="318"/>
      <c r="BK64" s="198"/>
      <c r="BL64" s="180"/>
      <c r="BM64" s="180"/>
      <c r="BN64" s="180"/>
      <c r="BO64" s="180"/>
      <c r="BP64" s="241"/>
      <c r="BQ64" s="199">
        <f t="shared" si="31"/>
        <v>0</v>
      </c>
      <c r="BR64" s="198"/>
      <c r="BS64" s="200">
        <f t="shared" si="32"/>
        <v>0</v>
      </c>
      <c r="BT64" s="198"/>
      <c r="BU64" s="200">
        <f t="shared" si="33"/>
        <v>0</v>
      </c>
      <c r="BV64" s="198"/>
      <c r="BW64" s="200">
        <f t="shared" si="34"/>
        <v>0</v>
      </c>
      <c r="BX64" s="198"/>
      <c r="BY64" s="200">
        <f t="shared" si="35"/>
        <v>0</v>
      </c>
      <c r="BZ64" s="117">
        <f t="shared" si="52"/>
        <v>0</v>
      </c>
      <c r="CA64" s="117">
        <f t="shared" si="53"/>
        <v>0</v>
      </c>
      <c r="CB64" s="154">
        <f t="shared" si="54"/>
        <v>0</v>
      </c>
      <c r="CC64" s="134" t="str">
        <f t="shared" si="62"/>
        <v/>
      </c>
      <c r="CD64" s="147" t="str">
        <f t="shared" si="55"/>
        <v/>
      </c>
      <c r="CE64" s="116" t="str">
        <f t="shared" si="63"/>
        <v>s. o.</v>
      </c>
      <c r="CF64" s="35" t="str" cm="1">
        <f t="array" ref="CF64">_xlfn.IFS(L64&lt;Listes_deroulantes!$F$55,"s. o.",AND(L64&lt;datevigueur,M64=autre),Listes_deroulantes!$H$4,AND(L64&lt;datevigueur,M64=bureau),Listes_deroulantes!$H$5,AND(L64&lt;datevigueur,M64=cegep),Listes_deroulantes!$H$6,AND(L64&lt;datevigueur,M64=Centre),Listes_deroulantes!$H$7,AND(L64&lt;datevigueur,M64=CHSLD),Listes_deroulantes!$H$8,AND(L64&lt;datevigueur,M64=ecole),Listes_deroulantes!$H$9,AND(L64&lt;datevigueur,M64=ecolesec),Listes_deroulantes!$H$10,AND(L64&lt;datevigueur,M64=Universite),Listes_deroulantes!$H$11,AND(L64&gt;=datevigueur,L64&lt;=Listes_deroulantes!$F$48),NEW2025Apres,L64&lt;=Listes_deroulantes!$F$49,New2030Apres,L64&gt;Listes_deroulantes!$F$50,"0%")</f>
        <v>s. o.</v>
      </c>
      <c r="CG64" s="35" t="str" cm="1">
        <f t="array" ref="CG64">_xlfn.IFS(CE64="Aucun combustible","Oui",AND(CE64="s. o.",CF64="s. o."),"s. o.",AND(CF64="0%",OR(CE64&lt;&gt;"Aucun combustible",CE64&lt;&gt;"s. o.")),IF(CE64&lt;=0%,"Oui","Non"),AND(CF64&lt;&gt;"0%",OR(CE64&lt;&gt;"Aucun combustible",CE64&lt;&gt;"s. o.")),IF(CE64&lt;=CF64,"Oui","Non"))</f>
        <v>s. o.</v>
      </c>
      <c r="CH64" s="257"/>
      <c r="CI64" s="314" t="str">
        <f t="shared" si="27"/>
        <v>s. o.</v>
      </c>
      <c r="CJ64" s="316" cm="1">
        <f t="array" ref="CJ64">_xlfn.IFS(CE64="s.o","Non disponible",CE64="Aucun combustible","0",CE64&gt;0,BY64)</f>
        <v>0</v>
      </c>
      <c r="CK64" s="315" t="str">
        <f t="shared" si="28"/>
        <v>Non disponible</v>
      </c>
      <c r="CL64" s="320"/>
    </row>
    <row r="65" spans="1:90" x14ac:dyDescent="0.25">
      <c r="A65" s="122"/>
      <c r="B65" s="33"/>
      <c r="C65" s="32"/>
      <c r="D65" s="32"/>
      <c r="E65" s="32"/>
      <c r="F65" s="32"/>
      <c r="G65" s="32"/>
      <c r="H65" s="32"/>
      <c r="I65" s="41"/>
      <c r="J65" s="34"/>
      <c r="K65" s="32"/>
      <c r="L65" s="278"/>
      <c r="M65" s="32"/>
      <c r="N65" s="32"/>
      <c r="O65" s="34"/>
      <c r="P65" s="339"/>
      <c r="Q65" s="338"/>
      <c r="R65" s="250"/>
      <c r="S65" s="270"/>
      <c r="T65" s="251"/>
      <c r="U65" s="113"/>
      <c r="V65" s="114"/>
      <c r="W65" s="273"/>
      <c r="X65" s="114"/>
      <c r="Y65" s="273"/>
      <c r="Z65" s="115" t="str">
        <f t="shared" si="17"/>
        <v>s.o</v>
      </c>
      <c r="AA65" s="35" t="str" cm="1">
        <f t="array" ref="AA65">_xlfn.IFS(T65=Listes_deroulantes!$B$45,"Indisponible",T65=Listes_deroulantes!$B$43,-10%,T65=Listes_deroulantes!$B$42,-40%,T65=Listes_deroulantes!$B$41,-20%,T65=Listes_deroulantes!$B$40,-20%,T65=Listes_deroulantes!$C$35,"s. o.",T65=Listes_deroulantes!$B$44,-10%)</f>
        <v>s. o.</v>
      </c>
      <c r="AB65" s="62" t="str">
        <f t="shared" si="56"/>
        <v>s. o.</v>
      </c>
      <c r="AC65" s="309" t="str">
        <f t="shared" si="18"/>
        <v>s.o</v>
      </c>
      <c r="AD65" s="62" t="str" cm="1">
        <f t="array" ref="AD65">_xlfn.IFS(T65=Listes_deroulantes!$B$45,"Aucun",T65=Listes_deroulantes!$B$44,"Aucun",T65=Listes_deroulantes!$B$43,-10%,T65=Listes_deroulantes!$B$42,"Aucun",T65=Listes_deroulantes!$B$41,"Aucun",T65=Listes_deroulantes!$B$40,"Aucun",T65=Listes_deroulantes!$C$35,"s. o.")</f>
        <v>s. o.</v>
      </c>
      <c r="AE65" s="62" t="str">
        <f t="shared" si="57"/>
        <v>s. o.</v>
      </c>
      <c r="AF65" s="310"/>
      <c r="AG65" s="131" t="str">
        <f t="shared" si="19"/>
        <v/>
      </c>
      <c r="AH65" s="317">
        <f t="shared" si="30"/>
        <v>0</v>
      </c>
      <c r="AI65" s="177"/>
      <c r="AJ65" s="178"/>
      <c r="AK65" s="179"/>
      <c r="AL65" s="179"/>
      <c r="AM65" s="179"/>
      <c r="AN65" s="179"/>
      <c r="AO65" s="192">
        <f t="shared" si="4"/>
        <v>0</v>
      </c>
      <c r="AP65" s="181"/>
      <c r="AQ65" s="182">
        <f t="shared" si="46"/>
        <v>0</v>
      </c>
      <c r="AR65" s="183"/>
      <c r="AS65" s="182">
        <f t="shared" si="47"/>
        <v>0</v>
      </c>
      <c r="AT65" s="183"/>
      <c r="AU65" s="182">
        <f t="shared" si="48"/>
        <v>0</v>
      </c>
      <c r="AV65" s="183"/>
      <c r="AW65" s="192">
        <f t="shared" si="49"/>
        <v>0</v>
      </c>
      <c r="AX65" s="192">
        <f t="shared" si="50"/>
        <v>0</v>
      </c>
      <c r="AY65" s="182">
        <f t="shared" si="51"/>
        <v>0</v>
      </c>
      <c r="AZ65" s="116" t="str">
        <f t="shared" si="58"/>
        <v>s. o.</v>
      </c>
      <c r="BA65" s="294" t="str" cm="1">
        <f t="array" ref="BA65">_xlfn.IFS(L65&lt;Listes_deroulantes!$F$55,"s. o.",AND(L65&lt;datevigueur,M65=autre),Listes_deroulantes!$G$4,AND(L65&lt;datevigueur,M65=bureau),Listes_deroulantes!$G$5,AND(L65&lt;datevigueur,M65=cegep),Listes_deroulantes!$G$6,AND(L65&lt;datevigueur,M65=Centre),Listes_deroulantes!$G$7,AND(L65&lt;datevigueur,M65=CHSLD),Listes_deroulantes!$G$8,AND(L65&lt;datevigueur,M65=ecole),Listes_deroulantes!$G$9,AND(L65&lt;datevigueur,M65=ecolesec),Listes_deroulantes!$G$10,AND(L65&lt;datevigueur,M65=Universite),Listes_deroulantes!$G$11,AND(L65&gt;=datevigueur,L65&lt;=Listes_deroulantes!$F$48),New2025Avant,L65&lt;=Listes_deroulantes!$F$49,New2030Avant,L65&gt;Listes_deroulantes!$F$50,"0%")</f>
        <v>s. o.</v>
      </c>
      <c r="BB65" s="35" t="str" cm="1">
        <f t="array" ref="BB65">_xlfn.IFS(AZ65="Aucun combustible","Oui",AND(AZ65="s. o.",BA65="s. o."),"s. o.",AND(BA65="0%",OR(AZ65&lt;&gt;"Aucun combustible",AZ65&lt;&gt;"s. o.")),IF(AZ65&lt;=0%,"Oui","Non"),AND(BA65&lt;&gt;"0%",OR(AZ65&lt;&gt;"Aucun combustible",AZ65&lt;&gt;"s. o.")),IF(AZ65&lt;BA65,"Oui","Non"))</f>
        <v>s. o.</v>
      </c>
      <c r="BC65" s="35" t="str">
        <f t="shared" si="59"/>
        <v>Non</v>
      </c>
      <c r="BD65" s="132"/>
      <c r="BE65" s="313" t="str">
        <f t="shared" si="60"/>
        <v>s. o.</v>
      </c>
      <c r="BF65" s="313" t="str" cm="1">
        <f t="array" ref="BF65">IFERROR(_xlfn.IFS(AND(AO65&gt;0,OR(AY65=0,ISBLANK(AY65)),OR(AW65=0,ISBLANK(AW65))),"100% Énergie renouvelable",AND(OR(AY65=0,ISBLANK(AY65)),AW65&gt;0,),"Non disponible",AY65&gt;0,AY65,AND(AY65=0,AW65=0,AO65=0),"s. o."),"Erreur")</f>
        <v>s. o.</v>
      </c>
      <c r="BG65" s="312" t="str">
        <f t="shared" si="61"/>
        <v>s. o.</v>
      </c>
      <c r="BH65" s="329"/>
      <c r="BI65" s="324"/>
      <c r="BJ65" s="318"/>
      <c r="BK65" s="198"/>
      <c r="BL65" s="180"/>
      <c r="BM65" s="180"/>
      <c r="BN65" s="180"/>
      <c r="BO65" s="180"/>
      <c r="BP65" s="241"/>
      <c r="BQ65" s="199">
        <f t="shared" si="31"/>
        <v>0</v>
      </c>
      <c r="BR65" s="198"/>
      <c r="BS65" s="200">
        <f t="shared" si="32"/>
        <v>0</v>
      </c>
      <c r="BT65" s="198"/>
      <c r="BU65" s="200">
        <f t="shared" si="33"/>
        <v>0</v>
      </c>
      <c r="BV65" s="198"/>
      <c r="BW65" s="200">
        <f t="shared" si="34"/>
        <v>0</v>
      </c>
      <c r="BX65" s="198"/>
      <c r="BY65" s="200">
        <f t="shared" si="35"/>
        <v>0</v>
      </c>
      <c r="BZ65" s="117">
        <f t="shared" si="52"/>
        <v>0</v>
      </c>
      <c r="CA65" s="117">
        <f t="shared" si="53"/>
        <v>0</v>
      </c>
      <c r="CB65" s="154">
        <f t="shared" si="54"/>
        <v>0</v>
      </c>
      <c r="CC65" s="134" t="str">
        <f t="shared" si="62"/>
        <v/>
      </c>
      <c r="CD65" s="147" t="str">
        <f t="shared" si="55"/>
        <v/>
      </c>
      <c r="CE65" s="116" t="str">
        <f t="shared" si="63"/>
        <v>s. o.</v>
      </c>
      <c r="CF65" s="35" t="str" cm="1">
        <f t="array" ref="CF65">_xlfn.IFS(L65&lt;Listes_deroulantes!$F$55,"s. o.",AND(L65&lt;datevigueur,M65=autre),Listes_deroulantes!$H$4,AND(L65&lt;datevigueur,M65=bureau),Listes_deroulantes!$H$5,AND(L65&lt;datevigueur,M65=cegep),Listes_deroulantes!$H$6,AND(L65&lt;datevigueur,M65=Centre),Listes_deroulantes!$H$7,AND(L65&lt;datevigueur,M65=CHSLD),Listes_deroulantes!$H$8,AND(L65&lt;datevigueur,M65=ecole),Listes_deroulantes!$H$9,AND(L65&lt;datevigueur,M65=ecolesec),Listes_deroulantes!$H$10,AND(L65&lt;datevigueur,M65=Universite),Listes_deroulantes!$H$11,AND(L65&gt;=datevigueur,L65&lt;=Listes_deroulantes!$F$48),NEW2025Apres,L65&lt;=Listes_deroulantes!$F$49,New2030Apres,L65&gt;Listes_deroulantes!$F$50,"0%")</f>
        <v>s. o.</v>
      </c>
      <c r="CG65" s="35" t="str" cm="1">
        <f t="array" ref="CG65">_xlfn.IFS(CE65="Aucun combustible","Oui",AND(CE65="s. o.",CF65="s. o."),"s. o.",AND(CF65="0%",OR(CE65&lt;&gt;"Aucun combustible",CE65&lt;&gt;"s. o.")),IF(CE65&lt;=0%,"Oui","Non"),AND(CF65&lt;&gt;"0%",OR(CE65&lt;&gt;"Aucun combustible",CE65&lt;&gt;"s. o.")),IF(CE65&lt;=CF65,"Oui","Non"))</f>
        <v>s. o.</v>
      </c>
      <c r="CH65" s="257"/>
      <c r="CI65" s="314" t="str">
        <f t="shared" si="27"/>
        <v>s. o.</v>
      </c>
      <c r="CJ65" s="316" cm="1">
        <f t="array" ref="CJ65">_xlfn.IFS(CE65="s.o","Non disponible",CE65="Aucun combustible","0",CE65&gt;0,BY65)</f>
        <v>0</v>
      </c>
      <c r="CK65" s="315" t="str">
        <f t="shared" si="28"/>
        <v>Non disponible</v>
      </c>
      <c r="CL65" s="320"/>
    </row>
    <row r="66" spans="1:90" x14ac:dyDescent="0.25">
      <c r="A66" s="122"/>
      <c r="B66" s="33"/>
      <c r="C66" s="32"/>
      <c r="D66" s="32"/>
      <c r="E66" s="32"/>
      <c r="F66" s="32"/>
      <c r="G66" s="32"/>
      <c r="H66" s="32"/>
      <c r="I66" s="41"/>
      <c r="J66" s="34"/>
      <c r="K66" s="32"/>
      <c r="L66" s="278"/>
      <c r="M66" s="32"/>
      <c r="N66" s="32"/>
      <c r="O66" s="34"/>
      <c r="P66" s="339"/>
      <c r="Q66" s="338"/>
      <c r="R66" s="250"/>
      <c r="S66" s="270"/>
      <c r="T66" s="251"/>
      <c r="U66" s="113"/>
      <c r="V66" s="114"/>
      <c r="W66" s="273"/>
      <c r="X66" s="114"/>
      <c r="Y66" s="273"/>
      <c r="Z66" s="115" t="str">
        <f t="shared" si="17"/>
        <v>s.o</v>
      </c>
      <c r="AA66" s="35" t="str" cm="1">
        <f t="array" ref="AA66">_xlfn.IFS(T66=Listes_deroulantes!$B$45,"Indisponible",T66=Listes_deroulantes!$B$43,-10%,T66=Listes_deroulantes!$B$42,-40%,T66=Listes_deroulantes!$B$41,-20%,T66=Listes_deroulantes!$B$40,-20%,T66=Listes_deroulantes!$C$35,"s. o.",T66=Listes_deroulantes!$B$44,-10%)</f>
        <v>s. o.</v>
      </c>
      <c r="AB66" s="62" t="str">
        <f t="shared" si="56"/>
        <v>s. o.</v>
      </c>
      <c r="AC66" s="309" t="str">
        <f t="shared" si="18"/>
        <v>s.o</v>
      </c>
      <c r="AD66" s="62" t="str" cm="1">
        <f t="array" ref="AD66">_xlfn.IFS(T66=Listes_deroulantes!$B$45,"Aucun",T66=Listes_deroulantes!$B$44,"Aucun",T66=Listes_deroulantes!$B$43,-10%,T66=Listes_deroulantes!$B$42,"Aucun",T66=Listes_deroulantes!$B$41,"Aucun",T66=Listes_deroulantes!$B$40,"Aucun",T66=Listes_deroulantes!$C$35,"s. o.")</f>
        <v>s. o.</v>
      </c>
      <c r="AE66" s="62" t="str">
        <f t="shared" si="57"/>
        <v>s. o.</v>
      </c>
      <c r="AF66" s="310"/>
      <c r="AG66" s="131" t="str">
        <f t="shared" si="19"/>
        <v/>
      </c>
      <c r="AH66" s="317">
        <f t="shared" si="30"/>
        <v>0</v>
      </c>
      <c r="AI66" s="177"/>
      <c r="AJ66" s="178"/>
      <c r="AK66" s="179"/>
      <c r="AL66" s="179"/>
      <c r="AM66" s="179"/>
      <c r="AN66" s="179"/>
      <c r="AO66" s="192">
        <f t="shared" si="4"/>
        <v>0</v>
      </c>
      <c r="AP66" s="181"/>
      <c r="AQ66" s="182">
        <f t="shared" si="46"/>
        <v>0</v>
      </c>
      <c r="AR66" s="183"/>
      <c r="AS66" s="182">
        <f t="shared" si="47"/>
        <v>0</v>
      </c>
      <c r="AT66" s="183"/>
      <c r="AU66" s="182">
        <f t="shared" si="48"/>
        <v>0</v>
      </c>
      <c r="AV66" s="183"/>
      <c r="AW66" s="192">
        <f t="shared" si="49"/>
        <v>0</v>
      </c>
      <c r="AX66" s="192">
        <f t="shared" si="50"/>
        <v>0</v>
      </c>
      <c r="AY66" s="182">
        <f t="shared" si="51"/>
        <v>0</v>
      </c>
      <c r="AZ66" s="116" t="str">
        <f t="shared" si="58"/>
        <v>s. o.</v>
      </c>
      <c r="BA66" s="294" t="str" cm="1">
        <f t="array" ref="BA66">_xlfn.IFS(L66&lt;Listes_deroulantes!$F$55,"s. o.",AND(L66&lt;datevigueur,M66=autre),Listes_deroulantes!$G$4,AND(L66&lt;datevigueur,M66=bureau),Listes_deroulantes!$G$5,AND(L66&lt;datevigueur,M66=cegep),Listes_deroulantes!$G$6,AND(L66&lt;datevigueur,M66=Centre),Listes_deroulantes!$G$7,AND(L66&lt;datevigueur,M66=CHSLD),Listes_deroulantes!$G$8,AND(L66&lt;datevigueur,M66=ecole),Listes_deroulantes!$G$9,AND(L66&lt;datevigueur,M66=ecolesec),Listes_deroulantes!$G$10,AND(L66&lt;datevigueur,M66=Universite),Listes_deroulantes!$G$11,AND(L66&gt;=datevigueur,L66&lt;=Listes_deroulantes!$F$48),New2025Avant,L66&lt;=Listes_deroulantes!$F$49,New2030Avant,L66&gt;Listes_deroulantes!$F$50,"0%")</f>
        <v>s. o.</v>
      </c>
      <c r="BB66" s="35" t="str" cm="1">
        <f t="array" ref="BB66">_xlfn.IFS(AZ66="Aucun combustible","Oui",AND(AZ66="s. o.",BA66="s. o."),"s. o.",AND(BA66="0%",OR(AZ66&lt;&gt;"Aucun combustible",AZ66&lt;&gt;"s. o.")),IF(AZ66&lt;=0%,"Oui","Non"),AND(BA66&lt;&gt;"0%",OR(AZ66&lt;&gt;"Aucun combustible",AZ66&lt;&gt;"s. o.")),IF(AZ66&lt;BA66,"Oui","Non"))</f>
        <v>s. o.</v>
      </c>
      <c r="BC66" s="35" t="str">
        <f t="shared" si="59"/>
        <v>Non</v>
      </c>
      <c r="BD66" s="132"/>
      <c r="BE66" s="313" t="str">
        <f t="shared" si="60"/>
        <v>s. o.</v>
      </c>
      <c r="BF66" s="313" t="str" cm="1">
        <f t="array" ref="BF66">IFERROR(_xlfn.IFS(AND(AO66&gt;0,OR(AY66=0,ISBLANK(AY66)),OR(AW66=0,ISBLANK(AW66))),"100% Énergie renouvelable",AND(OR(AY66=0,ISBLANK(AY66)),AW66&gt;0,),"Non disponible",AY66&gt;0,AY66,AND(AY66=0,AW66=0,AO66=0),"s. o."),"Erreur")</f>
        <v>s. o.</v>
      </c>
      <c r="BG66" s="312" t="str">
        <f t="shared" si="61"/>
        <v>s. o.</v>
      </c>
      <c r="BH66" s="329"/>
      <c r="BI66" s="324"/>
      <c r="BJ66" s="318"/>
      <c r="BK66" s="198"/>
      <c r="BL66" s="180"/>
      <c r="BM66" s="180"/>
      <c r="BN66" s="180"/>
      <c r="BO66" s="180"/>
      <c r="BP66" s="241"/>
      <c r="BQ66" s="199">
        <f t="shared" si="31"/>
        <v>0</v>
      </c>
      <c r="BR66" s="198"/>
      <c r="BS66" s="200">
        <f t="shared" si="32"/>
        <v>0</v>
      </c>
      <c r="BT66" s="198"/>
      <c r="BU66" s="200">
        <f t="shared" si="33"/>
        <v>0</v>
      </c>
      <c r="BV66" s="198"/>
      <c r="BW66" s="200">
        <f t="shared" si="34"/>
        <v>0</v>
      </c>
      <c r="BX66" s="198"/>
      <c r="BY66" s="200">
        <f t="shared" si="35"/>
        <v>0</v>
      </c>
      <c r="BZ66" s="117">
        <f t="shared" si="52"/>
        <v>0</v>
      </c>
      <c r="CA66" s="117">
        <f t="shared" si="53"/>
        <v>0</v>
      </c>
      <c r="CB66" s="154">
        <f t="shared" si="54"/>
        <v>0</v>
      </c>
      <c r="CC66" s="134" t="str">
        <f t="shared" si="62"/>
        <v/>
      </c>
      <c r="CD66" s="147" t="str">
        <f t="shared" si="55"/>
        <v/>
      </c>
      <c r="CE66" s="116" t="str">
        <f t="shared" si="63"/>
        <v>s. o.</v>
      </c>
      <c r="CF66" s="35" t="str" cm="1">
        <f t="array" ref="CF66">_xlfn.IFS(L66&lt;Listes_deroulantes!$F$55,"s. o.",AND(L66&lt;datevigueur,M66=autre),Listes_deroulantes!$H$4,AND(L66&lt;datevigueur,M66=bureau),Listes_deroulantes!$H$5,AND(L66&lt;datevigueur,M66=cegep),Listes_deroulantes!$H$6,AND(L66&lt;datevigueur,M66=Centre),Listes_deroulantes!$H$7,AND(L66&lt;datevigueur,M66=CHSLD),Listes_deroulantes!$H$8,AND(L66&lt;datevigueur,M66=ecole),Listes_deroulantes!$H$9,AND(L66&lt;datevigueur,M66=ecolesec),Listes_deroulantes!$H$10,AND(L66&lt;datevigueur,M66=Universite),Listes_deroulantes!$H$11,AND(L66&gt;=datevigueur,L66&lt;=Listes_deroulantes!$F$48),NEW2025Apres,L66&lt;=Listes_deroulantes!$F$49,New2030Apres,L66&gt;Listes_deroulantes!$F$50,"0%")</f>
        <v>s. o.</v>
      </c>
      <c r="CG66" s="35" t="str" cm="1">
        <f t="array" ref="CG66">_xlfn.IFS(CE66="Aucun combustible","Oui",AND(CE66="s. o.",CF66="s. o."),"s. o.",AND(CF66="0%",OR(CE66&lt;&gt;"Aucun combustible",CE66&lt;&gt;"s. o.")),IF(CE66&lt;=0%,"Oui","Non"),AND(CF66&lt;&gt;"0%",OR(CE66&lt;&gt;"Aucun combustible",CE66&lt;&gt;"s. o.")),IF(CE66&lt;=CF66,"Oui","Non"))</f>
        <v>s. o.</v>
      </c>
      <c r="CH66" s="257"/>
      <c r="CI66" s="314" t="str">
        <f t="shared" si="27"/>
        <v>s. o.</v>
      </c>
      <c r="CJ66" s="316" cm="1">
        <f t="array" ref="CJ66">_xlfn.IFS(CE66="s.o","Non disponible",CE66="Aucun combustible","0",CE66&gt;0,BY66)</f>
        <v>0</v>
      </c>
      <c r="CK66" s="315" t="str">
        <f t="shared" si="28"/>
        <v>Non disponible</v>
      </c>
      <c r="CL66" s="320"/>
    </row>
    <row r="67" spans="1:90" x14ac:dyDescent="0.25">
      <c r="A67" s="122"/>
      <c r="B67" s="33"/>
      <c r="C67" s="32"/>
      <c r="D67" s="32"/>
      <c r="E67" s="32"/>
      <c r="F67" s="32"/>
      <c r="G67" s="32"/>
      <c r="H67" s="32"/>
      <c r="I67" s="41"/>
      <c r="J67" s="34"/>
      <c r="K67" s="32"/>
      <c r="L67" s="278"/>
      <c r="M67" s="32"/>
      <c r="N67" s="32"/>
      <c r="O67" s="34"/>
      <c r="P67" s="339"/>
      <c r="Q67" s="338"/>
      <c r="R67" s="250"/>
      <c r="S67" s="270"/>
      <c r="T67" s="251"/>
      <c r="U67" s="113"/>
      <c r="V67" s="114"/>
      <c r="W67" s="273"/>
      <c r="X67" s="114"/>
      <c r="Y67" s="273"/>
      <c r="Z67" s="115" t="str">
        <f t="shared" si="17"/>
        <v>s.o</v>
      </c>
      <c r="AA67" s="35" t="str" cm="1">
        <f t="array" ref="AA67">_xlfn.IFS(T67=Listes_deroulantes!$B$45,"Indisponible",T67=Listes_deroulantes!$B$43,-10%,T67=Listes_deroulantes!$B$42,-40%,T67=Listes_deroulantes!$B$41,-20%,T67=Listes_deroulantes!$B$40,-20%,T67=Listes_deroulantes!$C$35,"s. o.",T67=Listes_deroulantes!$B$44,-10%)</f>
        <v>s. o.</v>
      </c>
      <c r="AB67" s="62" t="str">
        <f t="shared" si="56"/>
        <v>s. o.</v>
      </c>
      <c r="AC67" s="309" t="str">
        <f t="shared" si="18"/>
        <v>s.o</v>
      </c>
      <c r="AD67" s="62" t="str" cm="1">
        <f t="array" ref="AD67">_xlfn.IFS(T67=Listes_deroulantes!$B$45,"Aucun",T67=Listes_deroulantes!$B$44,"Aucun",T67=Listes_deroulantes!$B$43,-10%,T67=Listes_deroulantes!$B$42,"Aucun",T67=Listes_deroulantes!$B$41,"Aucun",T67=Listes_deroulantes!$B$40,"Aucun",T67=Listes_deroulantes!$C$35,"s. o.")</f>
        <v>s. o.</v>
      </c>
      <c r="AE67" s="62" t="str">
        <f t="shared" si="57"/>
        <v>s. o.</v>
      </c>
      <c r="AF67" s="310"/>
      <c r="AG67" s="131" t="str">
        <f t="shared" si="19"/>
        <v/>
      </c>
      <c r="AH67" s="317">
        <f t="shared" si="30"/>
        <v>0</v>
      </c>
      <c r="AI67" s="177"/>
      <c r="AJ67" s="178"/>
      <c r="AK67" s="179"/>
      <c r="AL67" s="179"/>
      <c r="AM67" s="179"/>
      <c r="AN67" s="179"/>
      <c r="AO67" s="192">
        <f t="shared" si="4"/>
        <v>0</v>
      </c>
      <c r="AP67" s="181"/>
      <c r="AQ67" s="182">
        <f t="shared" si="46"/>
        <v>0</v>
      </c>
      <c r="AR67" s="183"/>
      <c r="AS67" s="182">
        <f t="shared" si="47"/>
        <v>0</v>
      </c>
      <c r="AT67" s="183"/>
      <c r="AU67" s="182">
        <f t="shared" si="48"/>
        <v>0</v>
      </c>
      <c r="AV67" s="183"/>
      <c r="AW67" s="192">
        <f t="shared" si="49"/>
        <v>0</v>
      </c>
      <c r="AX67" s="192">
        <f t="shared" si="50"/>
        <v>0</v>
      </c>
      <c r="AY67" s="182">
        <f t="shared" si="51"/>
        <v>0</v>
      </c>
      <c r="AZ67" s="116" t="str">
        <f t="shared" si="58"/>
        <v>s. o.</v>
      </c>
      <c r="BA67" s="294" t="str" cm="1">
        <f t="array" ref="BA67">_xlfn.IFS(L67&lt;Listes_deroulantes!$F$55,"s. o.",AND(L67&lt;datevigueur,M67=autre),Listes_deroulantes!$G$4,AND(L67&lt;datevigueur,M67=bureau),Listes_deroulantes!$G$5,AND(L67&lt;datevigueur,M67=cegep),Listes_deroulantes!$G$6,AND(L67&lt;datevigueur,M67=Centre),Listes_deroulantes!$G$7,AND(L67&lt;datevigueur,M67=CHSLD),Listes_deroulantes!$G$8,AND(L67&lt;datevigueur,M67=ecole),Listes_deroulantes!$G$9,AND(L67&lt;datevigueur,M67=ecolesec),Listes_deroulantes!$G$10,AND(L67&lt;datevigueur,M67=Universite),Listes_deroulantes!$G$11,AND(L67&gt;=datevigueur,L67&lt;=Listes_deroulantes!$F$48),New2025Avant,L67&lt;=Listes_deroulantes!$F$49,New2030Avant,L67&gt;Listes_deroulantes!$F$50,"0%")</f>
        <v>s. o.</v>
      </c>
      <c r="BB67" s="35" t="str" cm="1">
        <f t="array" ref="BB67">_xlfn.IFS(AZ67="Aucun combustible","Oui",AND(AZ67="s. o.",BA67="s. o."),"s. o.",AND(BA67="0%",OR(AZ67&lt;&gt;"Aucun combustible",AZ67&lt;&gt;"s. o.")),IF(AZ67&lt;=0%,"Oui","Non"),AND(BA67&lt;&gt;"0%",OR(AZ67&lt;&gt;"Aucun combustible",AZ67&lt;&gt;"s. o.")),IF(AZ67&lt;BA67,"Oui","Non"))</f>
        <v>s. o.</v>
      </c>
      <c r="BC67" s="35" t="str">
        <f t="shared" si="59"/>
        <v>Non</v>
      </c>
      <c r="BD67" s="132"/>
      <c r="BE67" s="313" t="str">
        <f t="shared" si="60"/>
        <v>s. o.</v>
      </c>
      <c r="BF67" s="313" t="str" cm="1">
        <f t="array" ref="BF67">IFERROR(_xlfn.IFS(AND(AO67&gt;0,OR(AY67=0,ISBLANK(AY67)),OR(AW67=0,ISBLANK(AW67))),"100% Énergie renouvelable",AND(OR(AY67=0,ISBLANK(AY67)),AW67&gt;0,),"Non disponible",AY67&gt;0,AY67,AND(AY67=0,AW67=0,AO67=0),"s. o."),"Erreur")</f>
        <v>s. o.</v>
      </c>
      <c r="BG67" s="312" t="str">
        <f t="shared" si="61"/>
        <v>s. o.</v>
      </c>
      <c r="BH67" s="329"/>
      <c r="BI67" s="324"/>
      <c r="BJ67" s="318"/>
      <c r="BK67" s="198"/>
      <c r="BL67" s="180"/>
      <c r="BM67" s="180"/>
      <c r="BN67" s="180"/>
      <c r="BO67" s="180"/>
      <c r="BP67" s="241"/>
      <c r="BQ67" s="199">
        <f t="shared" si="31"/>
        <v>0</v>
      </c>
      <c r="BR67" s="198"/>
      <c r="BS67" s="200">
        <f t="shared" si="32"/>
        <v>0</v>
      </c>
      <c r="BT67" s="198"/>
      <c r="BU67" s="200">
        <f t="shared" si="33"/>
        <v>0</v>
      </c>
      <c r="BV67" s="198"/>
      <c r="BW67" s="200">
        <f t="shared" si="34"/>
        <v>0</v>
      </c>
      <c r="BX67" s="198"/>
      <c r="BY67" s="200">
        <f t="shared" si="35"/>
        <v>0</v>
      </c>
      <c r="BZ67" s="117">
        <f t="shared" si="52"/>
        <v>0</v>
      </c>
      <c r="CA67" s="117">
        <f t="shared" si="53"/>
        <v>0</v>
      </c>
      <c r="CB67" s="154">
        <f t="shared" si="54"/>
        <v>0</v>
      </c>
      <c r="CC67" s="134" t="str">
        <f t="shared" si="62"/>
        <v/>
      </c>
      <c r="CD67" s="147" t="str">
        <f t="shared" si="55"/>
        <v/>
      </c>
      <c r="CE67" s="116" t="str">
        <f t="shared" si="63"/>
        <v>s. o.</v>
      </c>
      <c r="CF67" s="35" t="str" cm="1">
        <f t="array" ref="CF67">_xlfn.IFS(L67&lt;Listes_deroulantes!$F$55,"s. o.",AND(L67&lt;datevigueur,M67=autre),Listes_deroulantes!$H$4,AND(L67&lt;datevigueur,M67=bureau),Listes_deroulantes!$H$5,AND(L67&lt;datevigueur,M67=cegep),Listes_deroulantes!$H$6,AND(L67&lt;datevigueur,M67=Centre),Listes_deroulantes!$H$7,AND(L67&lt;datevigueur,M67=CHSLD),Listes_deroulantes!$H$8,AND(L67&lt;datevigueur,M67=ecole),Listes_deroulantes!$H$9,AND(L67&lt;datevigueur,M67=ecolesec),Listes_deroulantes!$H$10,AND(L67&lt;datevigueur,M67=Universite),Listes_deroulantes!$H$11,AND(L67&gt;=datevigueur,L67&lt;=Listes_deroulantes!$F$48),NEW2025Apres,L67&lt;=Listes_deroulantes!$F$49,New2030Apres,L67&gt;Listes_deroulantes!$F$50,"0%")</f>
        <v>s. o.</v>
      </c>
      <c r="CG67" s="35" t="str" cm="1">
        <f t="array" ref="CG67">_xlfn.IFS(CE67="Aucun combustible","Oui",AND(CE67="s. o.",CF67="s. o."),"s. o.",AND(CF67="0%",OR(CE67&lt;&gt;"Aucun combustible",CE67&lt;&gt;"s. o.")),IF(CE67&lt;=0%,"Oui","Non"),AND(CF67&lt;&gt;"0%",OR(CE67&lt;&gt;"Aucun combustible",CE67&lt;&gt;"s. o.")),IF(CE67&lt;=CF67,"Oui","Non"))</f>
        <v>s. o.</v>
      </c>
      <c r="CH67" s="257"/>
      <c r="CI67" s="314" t="str">
        <f t="shared" si="27"/>
        <v>s. o.</v>
      </c>
      <c r="CJ67" s="316" cm="1">
        <f t="array" ref="CJ67">_xlfn.IFS(CE67="s.o","Non disponible",CE67="Aucun combustible","0",CE67&gt;0,BY67)</f>
        <v>0</v>
      </c>
      <c r="CK67" s="315" t="str">
        <f t="shared" si="28"/>
        <v>Non disponible</v>
      </c>
      <c r="CL67" s="320"/>
    </row>
    <row r="68" spans="1:90" x14ac:dyDescent="0.25">
      <c r="A68" s="122"/>
      <c r="B68" s="33"/>
      <c r="C68" s="32"/>
      <c r="D68" s="32"/>
      <c r="E68" s="32"/>
      <c r="F68" s="32"/>
      <c r="G68" s="32"/>
      <c r="H68" s="32"/>
      <c r="I68" s="41"/>
      <c r="J68" s="34"/>
      <c r="K68" s="32"/>
      <c r="L68" s="278"/>
      <c r="M68" s="32"/>
      <c r="N68" s="32"/>
      <c r="O68" s="34"/>
      <c r="P68" s="339"/>
      <c r="Q68" s="338"/>
      <c r="R68" s="250"/>
      <c r="S68" s="270"/>
      <c r="T68" s="251"/>
      <c r="U68" s="113"/>
      <c r="V68" s="114"/>
      <c r="W68" s="273"/>
      <c r="X68" s="114"/>
      <c r="Y68" s="273"/>
      <c r="Z68" s="115" t="str">
        <f t="shared" si="17"/>
        <v>s.o</v>
      </c>
      <c r="AA68" s="35" t="str" cm="1">
        <f t="array" ref="AA68">_xlfn.IFS(T68=Listes_deroulantes!$B$45,"Indisponible",T68=Listes_deroulantes!$B$43,-10%,T68=Listes_deroulantes!$B$42,-40%,T68=Listes_deroulantes!$B$41,-20%,T68=Listes_deroulantes!$B$40,-20%,T68=Listes_deroulantes!$C$35,"s. o.",T68=Listes_deroulantes!$B$44,-10%)</f>
        <v>s. o.</v>
      </c>
      <c r="AB68" s="62" t="str">
        <f t="shared" si="56"/>
        <v>s. o.</v>
      </c>
      <c r="AC68" s="309" t="str">
        <f t="shared" si="18"/>
        <v>s.o</v>
      </c>
      <c r="AD68" s="62" t="str" cm="1">
        <f t="array" ref="AD68">_xlfn.IFS(T68=Listes_deroulantes!$B$45,"Aucun",T68=Listes_deroulantes!$B$44,"Aucun",T68=Listes_deroulantes!$B$43,-10%,T68=Listes_deroulantes!$B$42,"Aucun",T68=Listes_deroulantes!$B$41,"Aucun",T68=Listes_deroulantes!$B$40,"Aucun",T68=Listes_deroulantes!$C$35,"s. o.")</f>
        <v>s. o.</v>
      </c>
      <c r="AE68" s="62" t="str">
        <f t="shared" si="57"/>
        <v>s. o.</v>
      </c>
      <c r="AF68" s="310"/>
      <c r="AG68" s="131" t="str">
        <f t="shared" si="19"/>
        <v/>
      </c>
      <c r="AH68" s="317">
        <f t="shared" si="30"/>
        <v>0</v>
      </c>
      <c r="AI68" s="177"/>
      <c r="AJ68" s="178"/>
      <c r="AK68" s="179"/>
      <c r="AL68" s="179"/>
      <c r="AM68" s="179"/>
      <c r="AN68" s="179"/>
      <c r="AO68" s="192">
        <f t="shared" si="4"/>
        <v>0</v>
      </c>
      <c r="AP68" s="181"/>
      <c r="AQ68" s="182">
        <f t="shared" si="46"/>
        <v>0</v>
      </c>
      <c r="AR68" s="183"/>
      <c r="AS68" s="182">
        <f t="shared" si="47"/>
        <v>0</v>
      </c>
      <c r="AT68" s="183"/>
      <c r="AU68" s="182">
        <f t="shared" si="48"/>
        <v>0</v>
      </c>
      <c r="AV68" s="183"/>
      <c r="AW68" s="192">
        <f t="shared" si="49"/>
        <v>0</v>
      </c>
      <c r="AX68" s="192">
        <f t="shared" si="50"/>
        <v>0</v>
      </c>
      <c r="AY68" s="182">
        <f t="shared" si="51"/>
        <v>0</v>
      </c>
      <c r="AZ68" s="116" t="str">
        <f t="shared" si="58"/>
        <v>s. o.</v>
      </c>
      <c r="BA68" s="294" t="str" cm="1">
        <f t="array" ref="BA68">_xlfn.IFS(L68&lt;Listes_deroulantes!$F$55,"s. o.",AND(L68&lt;datevigueur,M68=autre),Listes_deroulantes!$G$4,AND(L68&lt;datevigueur,M68=bureau),Listes_deroulantes!$G$5,AND(L68&lt;datevigueur,M68=cegep),Listes_deroulantes!$G$6,AND(L68&lt;datevigueur,M68=Centre),Listes_deroulantes!$G$7,AND(L68&lt;datevigueur,M68=CHSLD),Listes_deroulantes!$G$8,AND(L68&lt;datevigueur,M68=ecole),Listes_deroulantes!$G$9,AND(L68&lt;datevigueur,M68=ecolesec),Listes_deroulantes!$G$10,AND(L68&lt;datevigueur,M68=Universite),Listes_deroulantes!$G$11,AND(L68&gt;=datevigueur,L68&lt;=Listes_deroulantes!$F$48),New2025Avant,L68&lt;=Listes_deroulantes!$F$49,New2030Avant,L68&gt;Listes_deroulantes!$F$50,"0%")</f>
        <v>s. o.</v>
      </c>
      <c r="BB68" s="35" t="str" cm="1">
        <f t="array" ref="BB68">_xlfn.IFS(AZ68="Aucun combustible","Oui",AND(AZ68="s. o.",BA68="s. o."),"s. o.",AND(BA68="0%",OR(AZ68&lt;&gt;"Aucun combustible",AZ68&lt;&gt;"s. o.")),IF(AZ68&lt;=0%,"Oui","Non"),AND(BA68&lt;&gt;"0%",OR(AZ68&lt;&gt;"Aucun combustible",AZ68&lt;&gt;"s. o.")),IF(AZ68&lt;BA68,"Oui","Non"))</f>
        <v>s. o.</v>
      </c>
      <c r="BC68" s="35" t="str">
        <f t="shared" si="59"/>
        <v>Non</v>
      </c>
      <c r="BD68" s="132"/>
      <c r="BE68" s="313" t="str">
        <f t="shared" si="60"/>
        <v>s. o.</v>
      </c>
      <c r="BF68" s="313" t="str" cm="1">
        <f t="array" ref="BF68">IFERROR(_xlfn.IFS(AND(AO68&gt;0,OR(AY68=0,ISBLANK(AY68)),OR(AW68=0,ISBLANK(AW68))),"100% Énergie renouvelable",AND(OR(AY68=0,ISBLANK(AY68)),AW68&gt;0,),"Non disponible",AY68&gt;0,AY68,AND(AY68=0,AW68=0,AO68=0),"s. o."),"Erreur")</f>
        <v>s. o.</v>
      </c>
      <c r="BG68" s="312" t="str">
        <f t="shared" si="61"/>
        <v>s. o.</v>
      </c>
      <c r="BH68" s="329"/>
      <c r="BI68" s="324"/>
      <c r="BJ68" s="318"/>
      <c r="BK68" s="198"/>
      <c r="BL68" s="180"/>
      <c r="BM68" s="180"/>
      <c r="BN68" s="180"/>
      <c r="BO68" s="180"/>
      <c r="BP68" s="241"/>
      <c r="BQ68" s="199">
        <f t="shared" si="31"/>
        <v>0</v>
      </c>
      <c r="BR68" s="198"/>
      <c r="BS68" s="200">
        <f t="shared" si="32"/>
        <v>0</v>
      </c>
      <c r="BT68" s="198"/>
      <c r="BU68" s="200">
        <f t="shared" si="33"/>
        <v>0</v>
      </c>
      <c r="BV68" s="198"/>
      <c r="BW68" s="200">
        <f t="shared" si="34"/>
        <v>0</v>
      </c>
      <c r="BX68" s="198"/>
      <c r="BY68" s="200">
        <f t="shared" si="35"/>
        <v>0</v>
      </c>
      <c r="BZ68" s="117">
        <f t="shared" si="52"/>
        <v>0</v>
      </c>
      <c r="CA68" s="117">
        <f t="shared" si="53"/>
        <v>0</v>
      </c>
      <c r="CB68" s="154">
        <f t="shared" si="54"/>
        <v>0</v>
      </c>
      <c r="CC68" s="134" t="str">
        <f t="shared" si="62"/>
        <v/>
      </c>
      <c r="CD68" s="147" t="str">
        <f t="shared" si="55"/>
        <v/>
      </c>
      <c r="CE68" s="116" t="str">
        <f t="shared" si="63"/>
        <v>s. o.</v>
      </c>
      <c r="CF68" s="35" t="str" cm="1">
        <f t="array" ref="CF68">_xlfn.IFS(L68&lt;Listes_deroulantes!$F$55,"s. o.",AND(L68&lt;datevigueur,M68=autre),Listes_deroulantes!$H$4,AND(L68&lt;datevigueur,M68=bureau),Listes_deroulantes!$H$5,AND(L68&lt;datevigueur,M68=cegep),Listes_deroulantes!$H$6,AND(L68&lt;datevigueur,M68=Centre),Listes_deroulantes!$H$7,AND(L68&lt;datevigueur,M68=CHSLD),Listes_deroulantes!$H$8,AND(L68&lt;datevigueur,M68=ecole),Listes_deroulantes!$H$9,AND(L68&lt;datevigueur,M68=ecolesec),Listes_deroulantes!$H$10,AND(L68&lt;datevigueur,M68=Universite),Listes_deroulantes!$H$11,AND(L68&gt;=datevigueur,L68&lt;=Listes_deroulantes!$F$48),NEW2025Apres,L68&lt;=Listes_deroulantes!$F$49,New2030Apres,L68&gt;Listes_deroulantes!$F$50,"0%")</f>
        <v>s. o.</v>
      </c>
      <c r="CG68" s="35" t="str" cm="1">
        <f t="array" ref="CG68">_xlfn.IFS(CE68="Aucun combustible","Oui",AND(CE68="s. o.",CF68="s. o."),"s. o.",AND(CF68="0%",OR(CE68&lt;&gt;"Aucun combustible",CE68&lt;&gt;"s. o.")),IF(CE68&lt;=0%,"Oui","Non"),AND(CF68&lt;&gt;"0%",OR(CE68&lt;&gt;"Aucun combustible",CE68&lt;&gt;"s. o.")),IF(CE68&lt;=CF68,"Oui","Non"))</f>
        <v>s. o.</v>
      </c>
      <c r="CH68" s="257"/>
      <c r="CI68" s="314" t="str">
        <f t="shared" si="27"/>
        <v>s. o.</v>
      </c>
      <c r="CJ68" s="316" cm="1">
        <f t="array" ref="CJ68">_xlfn.IFS(CE68="s.o","Non disponible",CE68="Aucun combustible","0",CE68&gt;0,BY68)</f>
        <v>0</v>
      </c>
      <c r="CK68" s="315" t="str">
        <f t="shared" si="28"/>
        <v>Non disponible</v>
      </c>
      <c r="CL68" s="320"/>
    </row>
    <row r="69" spans="1:90" x14ac:dyDescent="0.25">
      <c r="A69" s="122"/>
      <c r="B69" s="33"/>
      <c r="C69" s="32"/>
      <c r="D69" s="32"/>
      <c r="E69" s="32"/>
      <c r="F69" s="32"/>
      <c r="G69" s="32"/>
      <c r="H69" s="32"/>
      <c r="I69" s="41"/>
      <c r="J69" s="34"/>
      <c r="K69" s="32"/>
      <c r="L69" s="278"/>
      <c r="M69" s="32"/>
      <c r="N69" s="32"/>
      <c r="O69" s="34"/>
      <c r="P69" s="339"/>
      <c r="Q69" s="338"/>
      <c r="R69" s="250"/>
      <c r="S69" s="270"/>
      <c r="T69" s="251"/>
      <c r="U69" s="113"/>
      <c r="V69" s="114"/>
      <c r="W69" s="273"/>
      <c r="X69" s="114"/>
      <c r="Y69" s="273"/>
      <c r="Z69" s="115" t="str">
        <f t="shared" si="17"/>
        <v>s.o</v>
      </c>
      <c r="AA69" s="35" t="str" cm="1">
        <f t="array" ref="AA69">_xlfn.IFS(T69=Listes_deroulantes!$B$45,"Indisponible",T69=Listes_deroulantes!$B$43,-10%,T69=Listes_deroulantes!$B$42,-40%,T69=Listes_deroulantes!$B$41,-20%,T69=Listes_deroulantes!$B$40,-20%,T69=Listes_deroulantes!$C$35,"s. o.",T69=Listes_deroulantes!$B$44,-10%)</f>
        <v>s. o.</v>
      </c>
      <c r="AB69" s="62" t="str">
        <f t="shared" ref="AB69:AB100" si="64">IF(OR(Z69="s.o",AA69="Indisponible"),"s. o.",(IF(Z69&gt;=AA69,"Non","Oui")))</f>
        <v>s. o.</v>
      </c>
      <c r="AC69" s="309" t="str">
        <f t="shared" si="18"/>
        <v>s.o</v>
      </c>
      <c r="AD69" s="62" t="str" cm="1">
        <f t="array" ref="AD69">_xlfn.IFS(T69=Listes_deroulantes!$B$45,"Aucun",T69=Listes_deroulantes!$B$44,"Aucun",T69=Listes_deroulantes!$B$43,-10%,T69=Listes_deroulantes!$B$42,"Aucun",T69=Listes_deroulantes!$B$41,"Aucun",T69=Listes_deroulantes!$B$40,"Aucun",T69=Listes_deroulantes!$C$35,"s. o.")</f>
        <v>s. o.</v>
      </c>
      <c r="AE69" s="62" t="str">
        <f t="shared" ref="AE69:AE100" si="65">IF(OR(AC69="s.o",AD69="Aucun"),"s. o.",(IF(OR(AC69&lt;=AD69,AD69="Aucun"),"Oui","Non")))</f>
        <v>s. o.</v>
      </c>
      <c r="AF69" s="310"/>
      <c r="AG69" s="131" t="str">
        <f t="shared" si="19"/>
        <v/>
      </c>
      <c r="AH69" s="317">
        <f t="shared" si="30"/>
        <v>0</v>
      </c>
      <c r="AI69" s="177"/>
      <c r="AJ69" s="178"/>
      <c r="AK69" s="179"/>
      <c r="AL69" s="179"/>
      <c r="AM69" s="179"/>
      <c r="AN69" s="179"/>
      <c r="AO69" s="192">
        <f t="shared" ref="AO69:AO132" si="66">SUM(AI69:AM69)</f>
        <v>0</v>
      </c>
      <c r="AP69" s="181"/>
      <c r="AQ69" s="182">
        <f t="shared" si="46"/>
        <v>0</v>
      </c>
      <c r="AR69" s="183"/>
      <c r="AS69" s="182">
        <f t="shared" si="47"/>
        <v>0</v>
      </c>
      <c r="AT69" s="183"/>
      <c r="AU69" s="182">
        <f t="shared" si="48"/>
        <v>0</v>
      </c>
      <c r="AV69" s="183"/>
      <c r="AW69" s="192">
        <f t="shared" si="49"/>
        <v>0</v>
      </c>
      <c r="AX69" s="192">
        <f t="shared" si="50"/>
        <v>0</v>
      </c>
      <c r="AY69" s="182">
        <f t="shared" si="51"/>
        <v>0</v>
      </c>
      <c r="AZ69" s="116" t="str">
        <f t="shared" ref="AZ69:AZ100" si="67">IF(AX69=0,"s. o.",IF(AW69=0,"Aucun combustible",AW69/AX69))</f>
        <v>s. o.</v>
      </c>
      <c r="BA69" s="294" t="str" cm="1">
        <f t="array" ref="BA69">_xlfn.IFS(L69&lt;Listes_deroulantes!$F$55,"s. o.",AND(L69&lt;datevigueur,M69=autre),Listes_deroulantes!$G$4,AND(L69&lt;datevigueur,M69=bureau),Listes_deroulantes!$G$5,AND(L69&lt;datevigueur,M69=cegep),Listes_deroulantes!$G$6,AND(L69&lt;datevigueur,M69=Centre),Listes_deroulantes!$G$7,AND(L69&lt;datevigueur,M69=CHSLD),Listes_deroulantes!$G$8,AND(L69&lt;datevigueur,M69=ecole),Listes_deroulantes!$G$9,AND(L69&lt;datevigueur,M69=ecolesec),Listes_deroulantes!$G$10,AND(L69&lt;datevigueur,M69=Universite),Listes_deroulantes!$G$11,AND(L69&gt;=datevigueur,L69&lt;=Listes_deroulantes!$F$48),New2025Avant,L69&lt;=Listes_deroulantes!$F$49,New2030Avant,L69&gt;Listes_deroulantes!$F$50,"0%")</f>
        <v>s. o.</v>
      </c>
      <c r="BB69" s="35" t="str" cm="1">
        <f t="array" ref="BB69">_xlfn.IFS(AZ69="Aucun combustible","Oui",AND(AZ69="s. o.",BA69="s. o."),"s. o.",AND(BA69="0%",OR(AZ69&lt;&gt;"Aucun combustible",AZ69&lt;&gt;"s. o.")),IF(AZ69&lt;=0%,"Oui","Non"),AND(BA69&lt;&gt;"0%",OR(AZ69&lt;&gt;"Aucun combustible",AZ69&lt;&gt;"s. o.")),IF(AZ69&lt;BA69,"Oui","Non"))</f>
        <v>s. o.</v>
      </c>
      <c r="BC69" s="35" t="str">
        <f t="shared" ref="BC69:BC100" si="68">IF(AND(AZ69="Aucun combustible",L69&gt;datevigueur),"Oui","Non")</f>
        <v>Non</v>
      </c>
      <c r="BD69" s="132"/>
      <c r="BE69" s="313" t="str">
        <f t="shared" ref="BE69:BE100" si="69">IF(M69="Habitation/Autre vocation","Habitation/Autre vocation",IF(OR(P69=0,ISBLANK(P69)),"s. o.",IF(P69&gt;0,(P69*VLOOKUP(M69,D_GES_BatimentReference,2,FALSE)),"")))</f>
        <v>s. o.</v>
      </c>
      <c r="BF69" s="313" t="str" cm="1">
        <f t="array" ref="BF69">IFERROR(_xlfn.IFS(AND(AO69&gt;0,OR(AY69=0,ISBLANK(AY69)),OR(AW69=0,ISBLANK(AW69))),"100% Énergie renouvelable",AND(OR(AY69=0,ISBLANK(AY69)),AW69&gt;0,),"Non disponible",AY69&gt;0,AY69,AND(AY69=0,AW69=0,AO69=0),"s. o."),"Erreur")</f>
        <v>s. o.</v>
      </c>
      <c r="BG69" s="312" t="str">
        <f t="shared" ref="BG69:BG100" si="70">IFERROR(IF(BF69="100% Énergie renouvelable",BE69,BE69-BF69),"s. o.")</f>
        <v>s. o.</v>
      </c>
      <c r="BH69" s="329"/>
      <c r="BI69" s="324"/>
      <c r="BJ69" s="318"/>
      <c r="BK69" s="198"/>
      <c r="BL69" s="180"/>
      <c r="BM69" s="180"/>
      <c r="BN69" s="180"/>
      <c r="BO69" s="180"/>
      <c r="BP69" s="241"/>
      <c r="BQ69" s="199">
        <f t="shared" si="31"/>
        <v>0</v>
      </c>
      <c r="BR69" s="198"/>
      <c r="BS69" s="200">
        <f t="shared" si="32"/>
        <v>0</v>
      </c>
      <c r="BT69" s="198"/>
      <c r="BU69" s="200">
        <f t="shared" si="33"/>
        <v>0</v>
      </c>
      <c r="BV69" s="198"/>
      <c r="BW69" s="200">
        <f t="shared" si="34"/>
        <v>0</v>
      </c>
      <c r="BX69" s="198"/>
      <c r="BY69" s="200">
        <f t="shared" si="35"/>
        <v>0</v>
      </c>
      <c r="BZ69" s="117">
        <f t="shared" si="52"/>
        <v>0</v>
      </c>
      <c r="CA69" s="117">
        <f t="shared" si="53"/>
        <v>0</v>
      </c>
      <c r="CB69" s="154">
        <f t="shared" si="54"/>
        <v>0</v>
      </c>
      <c r="CC69" s="134" t="str">
        <f t="shared" ref="CC69:CC100" si="71">IFERROR(IF(ISBLANK($BJ69),"",IF($BJ69="GJ",CA69/$P69,IF($BJ69="kWh éq.",CA69*V_GJ_kWh/$P69))),"")</f>
        <v/>
      </c>
      <c r="CD69" s="147" t="str">
        <f t="shared" si="55"/>
        <v/>
      </c>
      <c r="CE69" s="116" t="str">
        <f t="shared" ref="CE69:CE100" si="72">IF(CA69=0,"s. o.",IF(AND(CA69&gt;0,BZ69=0),"Aucun combustible",(BZ69)/CA69))</f>
        <v>s. o.</v>
      </c>
      <c r="CF69" s="35" t="str" cm="1">
        <f t="array" ref="CF69">_xlfn.IFS(L69&lt;Listes_deroulantes!$F$55,"s. o.",AND(L69&lt;datevigueur,M69=autre),Listes_deroulantes!$H$4,AND(L69&lt;datevigueur,M69=bureau),Listes_deroulantes!$H$5,AND(L69&lt;datevigueur,M69=cegep),Listes_deroulantes!$H$6,AND(L69&lt;datevigueur,M69=Centre),Listes_deroulantes!$H$7,AND(L69&lt;datevigueur,M69=CHSLD),Listes_deroulantes!$H$8,AND(L69&lt;datevigueur,M69=ecole),Listes_deroulantes!$H$9,AND(L69&lt;datevigueur,M69=ecolesec),Listes_deroulantes!$H$10,AND(L69&lt;datevigueur,M69=Universite),Listes_deroulantes!$H$11,AND(L69&gt;=datevigueur,L69&lt;=Listes_deroulantes!$F$48),NEW2025Apres,L69&lt;=Listes_deroulantes!$F$49,New2030Apres,L69&gt;Listes_deroulantes!$F$50,"0%")</f>
        <v>s. o.</v>
      </c>
      <c r="CG69" s="35" t="str" cm="1">
        <f t="array" ref="CG69">_xlfn.IFS(CE69="Aucun combustible","Oui",AND(CE69="s. o.",CF69="s. o."),"s. o.",AND(CF69="0%",OR(CE69&lt;&gt;"Aucun combustible",CE69&lt;&gt;"s. o.")),IF(CE69&lt;=0%,"Oui","Non"),AND(CF69&lt;&gt;"0%",OR(CE69&lt;&gt;"Aucun combustible",CE69&lt;&gt;"s. o.")),IF(CE69&lt;=CF69,"Oui","Non"))</f>
        <v>s. o.</v>
      </c>
      <c r="CH69" s="257"/>
      <c r="CI69" s="314" t="str">
        <f t="shared" si="27"/>
        <v>s. o.</v>
      </c>
      <c r="CJ69" s="316" cm="1">
        <f t="array" ref="CJ69">_xlfn.IFS(CE69="s.o","Non disponible",CE69="Aucun combustible","0",CE69&gt;0,BY69)</f>
        <v>0</v>
      </c>
      <c r="CK69" s="315" t="str">
        <f t="shared" si="28"/>
        <v>Non disponible</v>
      </c>
      <c r="CL69" s="320"/>
    </row>
    <row r="70" spans="1:90" x14ac:dyDescent="0.25">
      <c r="A70" s="122"/>
      <c r="B70" s="33"/>
      <c r="C70" s="32"/>
      <c r="D70" s="32"/>
      <c r="E70" s="32"/>
      <c r="F70" s="32"/>
      <c r="G70" s="32"/>
      <c r="H70" s="32"/>
      <c r="I70" s="41"/>
      <c r="J70" s="34"/>
      <c r="K70" s="32"/>
      <c r="L70" s="278"/>
      <c r="M70" s="32"/>
      <c r="N70" s="32"/>
      <c r="O70" s="34"/>
      <c r="P70" s="339"/>
      <c r="Q70" s="338"/>
      <c r="R70" s="250"/>
      <c r="S70" s="270"/>
      <c r="T70" s="251"/>
      <c r="U70" s="113"/>
      <c r="V70" s="114"/>
      <c r="W70" s="273"/>
      <c r="X70" s="114"/>
      <c r="Y70" s="273"/>
      <c r="Z70" s="115" t="str">
        <f t="shared" ref="Z70:Z100" si="73">IF(OR(V70=0,X70=0),"s.o",(-(V70-X70)/V70))</f>
        <v>s.o</v>
      </c>
      <c r="AA70" s="35" t="str" cm="1">
        <f t="array" ref="AA70">_xlfn.IFS(T70=Listes_deroulantes!$B$45,"Indisponible",T70=Listes_deroulantes!$B$43,-10%,T70=Listes_deroulantes!$B$42,-40%,T70=Listes_deroulantes!$B$41,-20%,T70=Listes_deroulantes!$B$40,-20%,T70=Listes_deroulantes!$C$35,"s. o.",T70=Listes_deroulantes!$B$44,-10%)</f>
        <v>s. o.</v>
      </c>
      <c r="AB70" s="62" t="str">
        <f t="shared" si="64"/>
        <v>s. o.</v>
      </c>
      <c r="AC70" s="309" t="str">
        <f t="shared" ref="AC70:AC133" si="74">IF(OR(W70=0,Y70=0),"s.o",(-(W70-Y70)/W70))</f>
        <v>s.o</v>
      </c>
      <c r="AD70" s="62" t="str" cm="1">
        <f t="array" ref="AD70">_xlfn.IFS(T70=Listes_deroulantes!$B$45,"Aucun",T70=Listes_deroulantes!$B$44,"Aucun",T70=Listes_deroulantes!$B$43,-10%,T70=Listes_deroulantes!$B$42,"Aucun",T70=Listes_deroulantes!$B$41,"Aucun",T70=Listes_deroulantes!$B$40,"Aucun",T70=Listes_deroulantes!$C$35,"s. o.")</f>
        <v>s. o.</v>
      </c>
      <c r="AE70" s="62" t="str">
        <f t="shared" si="65"/>
        <v>s. o.</v>
      </c>
      <c r="AF70" s="310"/>
      <c r="AG70" s="131" t="str">
        <f t="shared" ref="AG70:AG133" si="75">IFERROR(IF(ISBLANK($U70),"",IF($U70="GJ",X70/$P70,IF($U70="kWh éq.",X70*V_GJ_kWh/$P70))),"")</f>
        <v/>
      </c>
      <c r="AH70" s="317">
        <f t="shared" si="30"/>
        <v>0</v>
      </c>
      <c r="AI70" s="177"/>
      <c r="AJ70" s="178"/>
      <c r="AK70" s="179"/>
      <c r="AL70" s="179"/>
      <c r="AM70" s="179"/>
      <c r="AN70" s="179"/>
      <c r="AO70" s="192">
        <f t="shared" si="66"/>
        <v>0</v>
      </c>
      <c r="AP70" s="181"/>
      <c r="AQ70" s="182">
        <f t="shared" si="46"/>
        <v>0</v>
      </c>
      <c r="AR70" s="183"/>
      <c r="AS70" s="182">
        <f t="shared" si="47"/>
        <v>0</v>
      </c>
      <c r="AT70" s="183"/>
      <c r="AU70" s="182">
        <f t="shared" si="48"/>
        <v>0</v>
      </c>
      <c r="AV70" s="183"/>
      <c r="AW70" s="192">
        <f t="shared" si="49"/>
        <v>0</v>
      </c>
      <c r="AX70" s="192">
        <f t="shared" si="50"/>
        <v>0</v>
      </c>
      <c r="AY70" s="182">
        <f t="shared" si="51"/>
        <v>0</v>
      </c>
      <c r="AZ70" s="116" t="str">
        <f t="shared" si="67"/>
        <v>s. o.</v>
      </c>
      <c r="BA70" s="294" t="str" cm="1">
        <f t="array" ref="BA70">_xlfn.IFS(L70&lt;Listes_deroulantes!$F$55,"s. o.",AND(L70&lt;datevigueur,M70=autre),Listes_deroulantes!$G$4,AND(L70&lt;datevigueur,M70=bureau),Listes_deroulantes!$G$5,AND(L70&lt;datevigueur,M70=cegep),Listes_deroulantes!$G$6,AND(L70&lt;datevigueur,M70=Centre),Listes_deroulantes!$G$7,AND(L70&lt;datevigueur,M70=CHSLD),Listes_deroulantes!$G$8,AND(L70&lt;datevigueur,M70=ecole),Listes_deroulantes!$G$9,AND(L70&lt;datevigueur,M70=ecolesec),Listes_deroulantes!$G$10,AND(L70&lt;datevigueur,M70=Universite),Listes_deroulantes!$G$11,AND(L70&gt;=datevigueur,L70&lt;=Listes_deroulantes!$F$48),New2025Avant,L70&lt;=Listes_deroulantes!$F$49,New2030Avant,L70&gt;Listes_deroulantes!$F$50,"0%")</f>
        <v>s. o.</v>
      </c>
      <c r="BB70" s="35" t="str" cm="1">
        <f t="array" ref="BB70">_xlfn.IFS(AZ70="Aucun combustible","Oui",AND(AZ70="s. o.",BA70="s. o."),"s. o.",AND(BA70="0%",OR(AZ70&lt;&gt;"Aucun combustible",AZ70&lt;&gt;"s. o.")),IF(AZ70&lt;=0%,"Oui","Non"),AND(BA70&lt;&gt;"0%",OR(AZ70&lt;&gt;"Aucun combustible",AZ70&lt;&gt;"s. o.")),IF(AZ70&lt;BA70,"Oui","Non"))</f>
        <v>s. o.</v>
      </c>
      <c r="BC70" s="35" t="str">
        <f t="shared" si="68"/>
        <v>Non</v>
      </c>
      <c r="BD70" s="132"/>
      <c r="BE70" s="313" t="str">
        <f t="shared" si="69"/>
        <v>s. o.</v>
      </c>
      <c r="BF70" s="313" t="str" cm="1">
        <f t="array" ref="BF70">IFERROR(_xlfn.IFS(AND(AO70&gt;0,OR(AY70=0,ISBLANK(AY70)),OR(AW70=0,ISBLANK(AW70))),"100% Énergie renouvelable",AND(OR(AY70=0,ISBLANK(AY70)),AW70&gt;0,),"Non disponible",AY70&gt;0,AY70,AND(AY70=0,AW70=0,AO70=0),"s. o."),"Erreur")</f>
        <v>s. o.</v>
      </c>
      <c r="BG70" s="312" t="str">
        <f t="shared" si="70"/>
        <v>s. o.</v>
      </c>
      <c r="BH70" s="329"/>
      <c r="BI70" s="324"/>
      <c r="BJ70" s="318"/>
      <c r="BK70" s="198"/>
      <c r="BL70" s="180"/>
      <c r="BM70" s="180"/>
      <c r="BN70" s="180"/>
      <c r="BO70" s="180"/>
      <c r="BP70" s="241"/>
      <c r="BQ70" s="199">
        <f t="shared" si="31"/>
        <v>0</v>
      </c>
      <c r="BR70" s="198"/>
      <c r="BS70" s="200">
        <f t="shared" si="32"/>
        <v>0</v>
      </c>
      <c r="BT70" s="198"/>
      <c r="BU70" s="200">
        <f t="shared" si="33"/>
        <v>0</v>
      </c>
      <c r="BV70" s="198"/>
      <c r="BW70" s="200">
        <f t="shared" si="34"/>
        <v>0</v>
      </c>
      <c r="BX70" s="198"/>
      <c r="BY70" s="200">
        <f t="shared" si="35"/>
        <v>0</v>
      </c>
      <c r="BZ70" s="117">
        <f t="shared" si="52"/>
        <v>0</v>
      </c>
      <c r="CA70" s="117">
        <f t="shared" si="53"/>
        <v>0</v>
      </c>
      <c r="CB70" s="154">
        <f t="shared" si="54"/>
        <v>0</v>
      </c>
      <c r="CC70" s="134" t="str">
        <f t="shared" si="71"/>
        <v/>
      </c>
      <c r="CD70" s="147" t="str">
        <f t="shared" si="55"/>
        <v/>
      </c>
      <c r="CE70" s="116" t="str">
        <f t="shared" si="72"/>
        <v>s. o.</v>
      </c>
      <c r="CF70" s="35" t="str" cm="1">
        <f t="array" ref="CF70">_xlfn.IFS(L70&lt;Listes_deroulantes!$F$55,"s. o.",AND(L70&lt;datevigueur,M70=autre),Listes_deroulantes!$H$4,AND(L70&lt;datevigueur,M70=bureau),Listes_deroulantes!$H$5,AND(L70&lt;datevigueur,M70=cegep),Listes_deroulantes!$H$6,AND(L70&lt;datevigueur,M70=Centre),Listes_deroulantes!$H$7,AND(L70&lt;datevigueur,M70=CHSLD),Listes_deroulantes!$H$8,AND(L70&lt;datevigueur,M70=ecole),Listes_deroulantes!$H$9,AND(L70&lt;datevigueur,M70=ecolesec),Listes_deroulantes!$H$10,AND(L70&lt;datevigueur,M70=Universite),Listes_deroulantes!$H$11,AND(L70&gt;=datevigueur,L70&lt;=Listes_deroulantes!$F$48),NEW2025Apres,L70&lt;=Listes_deroulantes!$F$49,New2030Apres,L70&gt;Listes_deroulantes!$F$50,"0%")</f>
        <v>s. o.</v>
      </c>
      <c r="CG70" s="35" t="str" cm="1">
        <f t="array" ref="CG70">_xlfn.IFS(CE70="Aucun combustible","Oui",AND(CE70="s. o.",CF70="s. o."),"s. o.",AND(CF70="0%",OR(CE70&lt;&gt;"Aucun combustible",CE70&lt;&gt;"s. o.")),IF(CE70&lt;=0%,"Oui","Non"),AND(CF70&lt;&gt;"0%",OR(CE70&lt;&gt;"Aucun combustible",CE70&lt;&gt;"s. o.")),IF(CE70&lt;=CF70,"Oui","Non"))</f>
        <v>s. o.</v>
      </c>
      <c r="CH70" s="257"/>
      <c r="CI70" s="314" t="str">
        <f t="shared" ref="CI70:CI133" si="76">BE70</f>
        <v>s. o.</v>
      </c>
      <c r="CJ70" s="316" cm="1">
        <f t="array" ref="CJ70">_xlfn.IFS(CE70="s.o","Non disponible",CE70="Aucun combustible","0",CE70&gt;0,BY70)</f>
        <v>0</v>
      </c>
      <c r="CK70" s="315" t="str">
        <f t="shared" ref="CK70:CK133" si="77">IFERROR(CI70-CJ70,"Non disponible")</f>
        <v>Non disponible</v>
      </c>
      <c r="CL70" s="320"/>
    </row>
    <row r="71" spans="1:90" x14ac:dyDescent="0.25">
      <c r="A71" s="122"/>
      <c r="B71" s="33"/>
      <c r="C71" s="32"/>
      <c r="D71" s="32"/>
      <c r="E71" s="32"/>
      <c r="F71" s="32"/>
      <c r="G71" s="32"/>
      <c r="H71" s="32"/>
      <c r="I71" s="41"/>
      <c r="J71" s="34"/>
      <c r="K71" s="32"/>
      <c r="L71" s="278"/>
      <c r="M71" s="32"/>
      <c r="N71" s="32"/>
      <c r="O71" s="34"/>
      <c r="P71" s="339"/>
      <c r="Q71" s="338"/>
      <c r="R71" s="250"/>
      <c r="S71" s="270"/>
      <c r="T71" s="251"/>
      <c r="U71" s="113"/>
      <c r="V71" s="114"/>
      <c r="W71" s="273"/>
      <c r="X71" s="114"/>
      <c r="Y71" s="273"/>
      <c r="Z71" s="115" t="str">
        <f t="shared" si="73"/>
        <v>s.o</v>
      </c>
      <c r="AA71" s="35" t="str" cm="1">
        <f t="array" ref="AA71">_xlfn.IFS(T71=Listes_deroulantes!$B$45,"Indisponible",T71=Listes_deroulantes!$B$43,-10%,T71=Listes_deroulantes!$B$42,-40%,T71=Listes_deroulantes!$B$41,-20%,T71=Listes_deroulantes!$B$40,-20%,T71=Listes_deroulantes!$C$35,"s. o.",T71=Listes_deroulantes!$B$44,-10%)</f>
        <v>s. o.</v>
      </c>
      <c r="AB71" s="62" t="str">
        <f t="shared" si="64"/>
        <v>s. o.</v>
      </c>
      <c r="AC71" s="309" t="str">
        <f t="shared" si="74"/>
        <v>s.o</v>
      </c>
      <c r="AD71" s="62" t="str" cm="1">
        <f t="array" ref="AD71">_xlfn.IFS(T71=Listes_deroulantes!$B$45,"Aucun",T71=Listes_deroulantes!$B$44,"Aucun",T71=Listes_deroulantes!$B$43,-10%,T71=Listes_deroulantes!$B$42,"Aucun",T71=Listes_deroulantes!$B$41,"Aucun",T71=Listes_deroulantes!$B$40,"Aucun",T71=Listes_deroulantes!$C$35,"s. o.")</f>
        <v>s. o.</v>
      </c>
      <c r="AE71" s="62" t="str">
        <f t="shared" si="65"/>
        <v>s. o.</v>
      </c>
      <c r="AF71" s="310"/>
      <c r="AG71" s="131" t="str">
        <f t="shared" si="75"/>
        <v/>
      </c>
      <c r="AH71" s="317">
        <f t="shared" si="30"/>
        <v>0</v>
      </c>
      <c r="AI71" s="177"/>
      <c r="AJ71" s="178"/>
      <c r="AK71" s="179"/>
      <c r="AL71" s="179"/>
      <c r="AM71" s="179"/>
      <c r="AN71" s="179"/>
      <c r="AO71" s="192">
        <f t="shared" si="66"/>
        <v>0</v>
      </c>
      <c r="AP71" s="181"/>
      <c r="AQ71" s="182">
        <f t="shared" si="46"/>
        <v>0</v>
      </c>
      <c r="AR71" s="183"/>
      <c r="AS71" s="182">
        <f t="shared" si="47"/>
        <v>0</v>
      </c>
      <c r="AT71" s="183"/>
      <c r="AU71" s="182">
        <f t="shared" si="48"/>
        <v>0</v>
      </c>
      <c r="AV71" s="183"/>
      <c r="AW71" s="192">
        <f t="shared" si="49"/>
        <v>0</v>
      </c>
      <c r="AX71" s="192">
        <f t="shared" si="50"/>
        <v>0</v>
      </c>
      <c r="AY71" s="182">
        <f t="shared" si="51"/>
        <v>0</v>
      </c>
      <c r="AZ71" s="116" t="str">
        <f t="shared" si="67"/>
        <v>s. o.</v>
      </c>
      <c r="BA71" s="294" t="str" cm="1">
        <f t="array" ref="BA71">_xlfn.IFS(L71&lt;Listes_deroulantes!$F$55,"s. o.",AND(L71&lt;datevigueur,M71=autre),Listes_deroulantes!$G$4,AND(L71&lt;datevigueur,M71=bureau),Listes_deroulantes!$G$5,AND(L71&lt;datevigueur,M71=cegep),Listes_deroulantes!$G$6,AND(L71&lt;datevigueur,M71=Centre),Listes_deroulantes!$G$7,AND(L71&lt;datevigueur,M71=CHSLD),Listes_deroulantes!$G$8,AND(L71&lt;datevigueur,M71=ecole),Listes_deroulantes!$G$9,AND(L71&lt;datevigueur,M71=ecolesec),Listes_deroulantes!$G$10,AND(L71&lt;datevigueur,M71=Universite),Listes_deroulantes!$G$11,AND(L71&gt;=datevigueur,L71&lt;=Listes_deroulantes!$F$48),New2025Avant,L71&lt;=Listes_deroulantes!$F$49,New2030Avant,L71&gt;Listes_deroulantes!$F$50,"0%")</f>
        <v>s. o.</v>
      </c>
      <c r="BB71" s="35" t="str" cm="1">
        <f t="array" ref="BB71">_xlfn.IFS(AZ71="Aucun combustible","Oui",AND(AZ71="s. o.",BA71="s. o."),"s. o.",AND(BA71="0%",OR(AZ71&lt;&gt;"Aucun combustible",AZ71&lt;&gt;"s. o.")),IF(AZ71&lt;=0%,"Oui","Non"),AND(BA71&lt;&gt;"0%",OR(AZ71&lt;&gt;"Aucun combustible",AZ71&lt;&gt;"s. o.")),IF(AZ71&lt;BA71,"Oui","Non"))</f>
        <v>s. o.</v>
      </c>
      <c r="BC71" s="35" t="str">
        <f t="shared" si="68"/>
        <v>Non</v>
      </c>
      <c r="BD71" s="132"/>
      <c r="BE71" s="313" t="str">
        <f t="shared" si="69"/>
        <v>s. o.</v>
      </c>
      <c r="BF71" s="313" t="str" cm="1">
        <f t="array" ref="BF71">IFERROR(_xlfn.IFS(AND(AO71&gt;0,OR(AY71=0,ISBLANK(AY71)),OR(AW71=0,ISBLANK(AW71))),"100% Énergie renouvelable",AND(OR(AY71=0,ISBLANK(AY71)),AW71&gt;0,),"Non disponible",AY71&gt;0,AY71,AND(AY71=0,AW71=0,AO71=0),"s. o."),"Erreur")</f>
        <v>s. o.</v>
      </c>
      <c r="BG71" s="312" t="str">
        <f t="shared" si="70"/>
        <v>s. o.</v>
      </c>
      <c r="BH71" s="329"/>
      <c r="BI71" s="324"/>
      <c r="BJ71" s="318"/>
      <c r="BK71" s="198"/>
      <c r="BL71" s="180"/>
      <c r="BM71" s="180"/>
      <c r="BN71" s="180"/>
      <c r="BO71" s="180"/>
      <c r="BP71" s="241"/>
      <c r="BQ71" s="199">
        <f t="shared" si="31"/>
        <v>0</v>
      </c>
      <c r="BR71" s="198"/>
      <c r="BS71" s="200">
        <f t="shared" si="32"/>
        <v>0</v>
      </c>
      <c r="BT71" s="198"/>
      <c r="BU71" s="200">
        <f t="shared" si="33"/>
        <v>0</v>
      </c>
      <c r="BV71" s="198"/>
      <c r="BW71" s="200">
        <f t="shared" si="34"/>
        <v>0</v>
      </c>
      <c r="BX71" s="198"/>
      <c r="BY71" s="200">
        <f t="shared" si="35"/>
        <v>0</v>
      </c>
      <c r="BZ71" s="117">
        <f t="shared" si="52"/>
        <v>0</v>
      </c>
      <c r="CA71" s="117">
        <f t="shared" si="53"/>
        <v>0</v>
      </c>
      <c r="CB71" s="154">
        <f t="shared" si="54"/>
        <v>0</v>
      </c>
      <c r="CC71" s="134" t="str">
        <f t="shared" si="71"/>
        <v/>
      </c>
      <c r="CD71" s="147" t="str">
        <f t="shared" si="55"/>
        <v/>
      </c>
      <c r="CE71" s="116" t="str">
        <f t="shared" si="72"/>
        <v>s. o.</v>
      </c>
      <c r="CF71" s="35" t="str" cm="1">
        <f t="array" ref="CF71">_xlfn.IFS(L71&lt;Listes_deroulantes!$F$55,"s. o.",AND(L71&lt;datevigueur,M71=autre),Listes_deroulantes!$H$4,AND(L71&lt;datevigueur,M71=bureau),Listes_deroulantes!$H$5,AND(L71&lt;datevigueur,M71=cegep),Listes_deroulantes!$H$6,AND(L71&lt;datevigueur,M71=Centre),Listes_deroulantes!$H$7,AND(L71&lt;datevigueur,M71=CHSLD),Listes_deroulantes!$H$8,AND(L71&lt;datevigueur,M71=ecole),Listes_deroulantes!$H$9,AND(L71&lt;datevigueur,M71=ecolesec),Listes_deroulantes!$H$10,AND(L71&lt;datevigueur,M71=Universite),Listes_deroulantes!$H$11,AND(L71&gt;=datevigueur,L71&lt;=Listes_deroulantes!$F$48),NEW2025Apres,L71&lt;=Listes_deroulantes!$F$49,New2030Apres,L71&gt;Listes_deroulantes!$F$50,"0%")</f>
        <v>s. o.</v>
      </c>
      <c r="CG71" s="35" t="str" cm="1">
        <f t="array" ref="CG71">_xlfn.IFS(CE71="Aucun combustible","Oui",AND(CE71="s. o.",CF71="s. o."),"s. o.",AND(CF71="0%",OR(CE71&lt;&gt;"Aucun combustible",CE71&lt;&gt;"s. o.")),IF(CE71&lt;=0%,"Oui","Non"),AND(CF71&lt;&gt;"0%",OR(CE71&lt;&gt;"Aucun combustible",CE71&lt;&gt;"s. o.")),IF(CE71&lt;=CF71,"Oui","Non"))</f>
        <v>s. o.</v>
      </c>
      <c r="CH71" s="257"/>
      <c r="CI71" s="314" t="str">
        <f t="shared" si="76"/>
        <v>s. o.</v>
      </c>
      <c r="CJ71" s="316" cm="1">
        <f t="array" ref="CJ71">_xlfn.IFS(CE71="s.o","Non disponible",CE71="Aucun combustible","0",CE71&gt;0,BY71)</f>
        <v>0</v>
      </c>
      <c r="CK71" s="315" t="str">
        <f t="shared" si="77"/>
        <v>Non disponible</v>
      </c>
      <c r="CL71" s="320"/>
    </row>
    <row r="72" spans="1:90" x14ac:dyDescent="0.25">
      <c r="A72" s="122"/>
      <c r="B72" s="33"/>
      <c r="C72" s="32"/>
      <c r="D72" s="32"/>
      <c r="E72" s="32"/>
      <c r="F72" s="32"/>
      <c r="G72" s="32"/>
      <c r="H72" s="32"/>
      <c r="I72" s="41"/>
      <c r="J72" s="34"/>
      <c r="K72" s="32"/>
      <c r="L72" s="278"/>
      <c r="M72" s="32"/>
      <c r="N72" s="32"/>
      <c r="O72" s="34"/>
      <c r="P72" s="339"/>
      <c r="Q72" s="338"/>
      <c r="R72" s="250"/>
      <c r="S72" s="270"/>
      <c r="T72" s="251"/>
      <c r="U72" s="113"/>
      <c r="V72" s="114"/>
      <c r="W72" s="273"/>
      <c r="X72" s="114"/>
      <c r="Y72" s="273"/>
      <c r="Z72" s="115" t="str">
        <f t="shared" si="73"/>
        <v>s.o</v>
      </c>
      <c r="AA72" s="35" t="str" cm="1">
        <f t="array" ref="AA72">_xlfn.IFS(T72=Listes_deroulantes!$B$45,"Indisponible",T72=Listes_deroulantes!$B$43,-10%,T72=Listes_deroulantes!$B$42,-40%,T72=Listes_deroulantes!$B$41,-20%,T72=Listes_deroulantes!$B$40,-20%,T72=Listes_deroulantes!$C$35,"s. o.",T72=Listes_deroulantes!$B$44,-10%)</f>
        <v>s. o.</v>
      </c>
      <c r="AB72" s="62" t="str">
        <f t="shared" si="64"/>
        <v>s. o.</v>
      </c>
      <c r="AC72" s="309" t="str">
        <f t="shared" si="74"/>
        <v>s.o</v>
      </c>
      <c r="AD72" s="62" t="str" cm="1">
        <f t="array" ref="AD72">_xlfn.IFS(T72=Listes_deroulantes!$B$45,"Aucun",T72=Listes_deroulantes!$B$44,"Aucun",T72=Listes_deroulantes!$B$43,-10%,T72=Listes_deroulantes!$B$42,"Aucun",T72=Listes_deroulantes!$B$41,"Aucun",T72=Listes_deroulantes!$B$40,"Aucun",T72=Listes_deroulantes!$C$35,"s. o.")</f>
        <v>s. o.</v>
      </c>
      <c r="AE72" s="62" t="str">
        <f t="shared" si="65"/>
        <v>s. o.</v>
      </c>
      <c r="AF72" s="310"/>
      <c r="AG72" s="131" t="str">
        <f t="shared" si="75"/>
        <v/>
      </c>
      <c r="AH72" s="317">
        <f t="shared" si="30"/>
        <v>0</v>
      </c>
      <c r="AI72" s="177"/>
      <c r="AJ72" s="178"/>
      <c r="AK72" s="179"/>
      <c r="AL72" s="179"/>
      <c r="AM72" s="179"/>
      <c r="AN72" s="179"/>
      <c r="AO72" s="192">
        <f t="shared" si="66"/>
        <v>0</v>
      </c>
      <c r="AP72" s="181"/>
      <c r="AQ72" s="182">
        <f t="shared" si="46"/>
        <v>0</v>
      </c>
      <c r="AR72" s="183"/>
      <c r="AS72" s="182">
        <f t="shared" si="47"/>
        <v>0</v>
      </c>
      <c r="AT72" s="183"/>
      <c r="AU72" s="182">
        <f t="shared" si="48"/>
        <v>0</v>
      </c>
      <c r="AV72" s="183"/>
      <c r="AW72" s="192">
        <f t="shared" si="49"/>
        <v>0</v>
      </c>
      <c r="AX72" s="192">
        <f t="shared" si="50"/>
        <v>0</v>
      </c>
      <c r="AY72" s="182">
        <f t="shared" si="51"/>
        <v>0</v>
      </c>
      <c r="AZ72" s="116" t="str">
        <f t="shared" si="67"/>
        <v>s. o.</v>
      </c>
      <c r="BA72" s="294" t="str" cm="1">
        <f t="array" ref="BA72">_xlfn.IFS(L72&lt;Listes_deroulantes!$F$55,"s. o.",AND(L72&lt;datevigueur,M72=autre),Listes_deroulantes!$G$4,AND(L72&lt;datevigueur,M72=bureau),Listes_deroulantes!$G$5,AND(L72&lt;datevigueur,M72=cegep),Listes_deroulantes!$G$6,AND(L72&lt;datevigueur,M72=Centre),Listes_deroulantes!$G$7,AND(L72&lt;datevigueur,M72=CHSLD),Listes_deroulantes!$G$8,AND(L72&lt;datevigueur,M72=ecole),Listes_deroulantes!$G$9,AND(L72&lt;datevigueur,M72=ecolesec),Listes_deroulantes!$G$10,AND(L72&lt;datevigueur,M72=Universite),Listes_deroulantes!$G$11,AND(L72&gt;=datevigueur,L72&lt;=Listes_deroulantes!$F$48),New2025Avant,L72&lt;=Listes_deroulantes!$F$49,New2030Avant,L72&gt;Listes_deroulantes!$F$50,"0%")</f>
        <v>s. o.</v>
      </c>
      <c r="BB72" s="35" t="str" cm="1">
        <f t="array" ref="BB72">_xlfn.IFS(AZ72="Aucun combustible","Oui",AND(AZ72="s. o.",BA72="s. o."),"s. o.",AND(BA72="0%",OR(AZ72&lt;&gt;"Aucun combustible",AZ72&lt;&gt;"s. o.")),IF(AZ72&lt;=0%,"Oui","Non"),AND(BA72&lt;&gt;"0%",OR(AZ72&lt;&gt;"Aucun combustible",AZ72&lt;&gt;"s. o.")),IF(AZ72&lt;BA72,"Oui","Non"))</f>
        <v>s. o.</v>
      </c>
      <c r="BC72" s="35" t="str">
        <f t="shared" si="68"/>
        <v>Non</v>
      </c>
      <c r="BD72" s="132"/>
      <c r="BE72" s="313" t="str">
        <f t="shared" si="69"/>
        <v>s. o.</v>
      </c>
      <c r="BF72" s="313" t="str" cm="1">
        <f t="array" ref="BF72">IFERROR(_xlfn.IFS(AND(AO72&gt;0,OR(AY72=0,ISBLANK(AY72)),OR(AW72=0,ISBLANK(AW72))),"100% Énergie renouvelable",AND(OR(AY72=0,ISBLANK(AY72)),AW72&gt;0,),"Non disponible",AY72&gt;0,AY72,AND(AY72=0,AW72=0,AO72=0),"s. o."),"Erreur")</f>
        <v>s. o.</v>
      </c>
      <c r="BG72" s="312" t="str">
        <f t="shared" si="70"/>
        <v>s. o.</v>
      </c>
      <c r="BH72" s="329"/>
      <c r="BI72" s="324"/>
      <c r="BJ72" s="318"/>
      <c r="BK72" s="198"/>
      <c r="BL72" s="180"/>
      <c r="BM72" s="180"/>
      <c r="BN72" s="180"/>
      <c r="BO72" s="180"/>
      <c r="BP72" s="241"/>
      <c r="BQ72" s="199">
        <f t="shared" si="31"/>
        <v>0</v>
      </c>
      <c r="BR72" s="198"/>
      <c r="BS72" s="200">
        <f t="shared" si="32"/>
        <v>0</v>
      </c>
      <c r="BT72" s="198"/>
      <c r="BU72" s="200">
        <f t="shared" si="33"/>
        <v>0</v>
      </c>
      <c r="BV72" s="198"/>
      <c r="BW72" s="200">
        <f t="shared" si="34"/>
        <v>0</v>
      </c>
      <c r="BX72" s="198"/>
      <c r="BY72" s="200">
        <f t="shared" si="35"/>
        <v>0</v>
      </c>
      <c r="BZ72" s="117">
        <f t="shared" si="52"/>
        <v>0</v>
      </c>
      <c r="CA72" s="117">
        <f t="shared" si="53"/>
        <v>0</v>
      </c>
      <c r="CB72" s="154">
        <f t="shared" si="54"/>
        <v>0</v>
      </c>
      <c r="CC72" s="134" t="str">
        <f t="shared" si="71"/>
        <v/>
      </c>
      <c r="CD72" s="147" t="str">
        <f t="shared" si="55"/>
        <v/>
      </c>
      <c r="CE72" s="116" t="str">
        <f t="shared" si="72"/>
        <v>s. o.</v>
      </c>
      <c r="CF72" s="35" t="str" cm="1">
        <f t="array" ref="CF72">_xlfn.IFS(L72&lt;Listes_deroulantes!$F$55,"s. o.",AND(L72&lt;datevigueur,M72=autre),Listes_deroulantes!$H$4,AND(L72&lt;datevigueur,M72=bureau),Listes_deroulantes!$H$5,AND(L72&lt;datevigueur,M72=cegep),Listes_deroulantes!$H$6,AND(L72&lt;datevigueur,M72=Centre),Listes_deroulantes!$H$7,AND(L72&lt;datevigueur,M72=CHSLD),Listes_deroulantes!$H$8,AND(L72&lt;datevigueur,M72=ecole),Listes_deroulantes!$H$9,AND(L72&lt;datevigueur,M72=ecolesec),Listes_deroulantes!$H$10,AND(L72&lt;datevigueur,M72=Universite),Listes_deroulantes!$H$11,AND(L72&gt;=datevigueur,L72&lt;=Listes_deroulantes!$F$48),NEW2025Apres,L72&lt;=Listes_deroulantes!$F$49,New2030Apres,L72&gt;Listes_deroulantes!$F$50,"0%")</f>
        <v>s. o.</v>
      </c>
      <c r="CG72" s="35" t="str" cm="1">
        <f t="array" ref="CG72">_xlfn.IFS(CE72="Aucun combustible","Oui",AND(CE72="s. o.",CF72="s. o."),"s. o.",AND(CF72="0%",OR(CE72&lt;&gt;"Aucun combustible",CE72&lt;&gt;"s. o.")),IF(CE72&lt;=0%,"Oui","Non"),AND(CF72&lt;&gt;"0%",OR(CE72&lt;&gt;"Aucun combustible",CE72&lt;&gt;"s. o.")),IF(CE72&lt;=CF72,"Oui","Non"))</f>
        <v>s. o.</v>
      </c>
      <c r="CH72" s="257"/>
      <c r="CI72" s="314" t="str">
        <f t="shared" si="76"/>
        <v>s. o.</v>
      </c>
      <c r="CJ72" s="316" cm="1">
        <f t="array" ref="CJ72">_xlfn.IFS(CE72="s.o","Non disponible",CE72="Aucun combustible","0",CE72&gt;0,BY72)</f>
        <v>0</v>
      </c>
      <c r="CK72" s="315" t="str">
        <f t="shared" si="77"/>
        <v>Non disponible</v>
      </c>
      <c r="CL72" s="320"/>
    </row>
    <row r="73" spans="1:90" x14ac:dyDescent="0.25">
      <c r="A73" s="122"/>
      <c r="B73" s="33"/>
      <c r="C73" s="32"/>
      <c r="D73" s="32"/>
      <c r="E73" s="32"/>
      <c r="F73" s="32"/>
      <c r="G73" s="32"/>
      <c r="H73" s="32"/>
      <c r="I73" s="41"/>
      <c r="J73" s="34"/>
      <c r="K73" s="32"/>
      <c r="L73" s="278"/>
      <c r="M73" s="32"/>
      <c r="N73" s="32"/>
      <c r="O73" s="34"/>
      <c r="P73" s="339"/>
      <c r="Q73" s="338"/>
      <c r="R73" s="250"/>
      <c r="S73" s="270"/>
      <c r="T73" s="251"/>
      <c r="U73" s="113"/>
      <c r="V73" s="114"/>
      <c r="W73" s="273"/>
      <c r="X73" s="114"/>
      <c r="Y73" s="273"/>
      <c r="Z73" s="115" t="str">
        <f t="shared" si="73"/>
        <v>s.o</v>
      </c>
      <c r="AA73" s="35" t="str" cm="1">
        <f t="array" ref="AA73">_xlfn.IFS(T73=Listes_deroulantes!$B$45,"Indisponible",T73=Listes_deroulantes!$B$43,-10%,T73=Listes_deroulantes!$B$42,-40%,T73=Listes_deroulantes!$B$41,-20%,T73=Listes_deroulantes!$B$40,-20%,T73=Listes_deroulantes!$C$35,"s. o.",T73=Listes_deroulantes!$B$44,-10%)</f>
        <v>s. o.</v>
      </c>
      <c r="AB73" s="62" t="str">
        <f t="shared" si="64"/>
        <v>s. o.</v>
      </c>
      <c r="AC73" s="309" t="str">
        <f t="shared" si="74"/>
        <v>s.o</v>
      </c>
      <c r="AD73" s="62" t="str" cm="1">
        <f t="array" ref="AD73">_xlfn.IFS(T73=Listes_deroulantes!$B$45,"Aucun",T73=Listes_deroulantes!$B$44,"Aucun",T73=Listes_deroulantes!$B$43,-10%,T73=Listes_deroulantes!$B$42,"Aucun",T73=Listes_deroulantes!$B$41,"Aucun",T73=Listes_deroulantes!$B$40,"Aucun",T73=Listes_deroulantes!$C$35,"s. o.")</f>
        <v>s. o.</v>
      </c>
      <c r="AE73" s="62" t="str">
        <f t="shared" si="65"/>
        <v>s. o.</v>
      </c>
      <c r="AF73" s="310"/>
      <c r="AG73" s="131" t="str">
        <f t="shared" si="75"/>
        <v/>
      </c>
      <c r="AH73" s="317">
        <f t="shared" si="30"/>
        <v>0</v>
      </c>
      <c r="AI73" s="177"/>
      <c r="AJ73" s="178"/>
      <c r="AK73" s="179"/>
      <c r="AL73" s="179"/>
      <c r="AM73" s="179"/>
      <c r="AN73" s="179"/>
      <c r="AO73" s="192">
        <f t="shared" si="66"/>
        <v>0</v>
      </c>
      <c r="AP73" s="181"/>
      <c r="AQ73" s="182">
        <f t="shared" si="46"/>
        <v>0</v>
      </c>
      <c r="AR73" s="183"/>
      <c r="AS73" s="182">
        <f t="shared" si="47"/>
        <v>0</v>
      </c>
      <c r="AT73" s="183"/>
      <c r="AU73" s="182">
        <f t="shared" si="48"/>
        <v>0</v>
      </c>
      <c r="AV73" s="183"/>
      <c r="AW73" s="192">
        <f t="shared" si="49"/>
        <v>0</v>
      </c>
      <c r="AX73" s="192">
        <f t="shared" si="50"/>
        <v>0</v>
      </c>
      <c r="AY73" s="182">
        <f t="shared" si="51"/>
        <v>0</v>
      </c>
      <c r="AZ73" s="116" t="str">
        <f t="shared" si="67"/>
        <v>s. o.</v>
      </c>
      <c r="BA73" s="294" t="str" cm="1">
        <f t="array" ref="BA73">_xlfn.IFS(L73&lt;Listes_deroulantes!$F$55,"s. o.",AND(L73&lt;datevigueur,M73=autre),Listes_deroulantes!$G$4,AND(L73&lt;datevigueur,M73=bureau),Listes_deroulantes!$G$5,AND(L73&lt;datevigueur,M73=cegep),Listes_deroulantes!$G$6,AND(L73&lt;datevigueur,M73=Centre),Listes_deroulantes!$G$7,AND(L73&lt;datevigueur,M73=CHSLD),Listes_deroulantes!$G$8,AND(L73&lt;datevigueur,M73=ecole),Listes_deroulantes!$G$9,AND(L73&lt;datevigueur,M73=ecolesec),Listes_deroulantes!$G$10,AND(L73&lt;datevigueur,M73=Universite),Listes_deroulantes!$G$11,AND(L73&gt;=datevigueur,L73&lt;=Listes_deroulantes!$F$48),New2025Avant,L73&lt;=Listes_deroulantes!$F$49,New2030Avant,L73&gt;Listes_deroulantes!$F$50,"0%")</f>
        <v>s. o.</v>
      </c>
      <c r="BB73" s="35" t="str" cm="1">
        <f t="array" ref="BB73">_xlfn.IFS(AZ73="Aucun combustible","Oui",AND(AZ73="s. o.",BA73="s. o."),"s. o.",AND(BA73="0%",OR(AZ73&lt;&gt;"Aucun combustible",AZ73&lt;&gt;"s. o.")),IF(AZ73&lt;=0%,"Oui","Non"),AND(BA73&lt;&gt;"0%",OR(AZ73&lt;&gt;"Aucun combustible",AZ73&lt;&gt;"s. o.")),IF(AZ73&lt;BA73,"Oui","Non"))</f>
        <v>s. o.</v>
      </c>
      <c r="BC73" s="35" t="str">
        <f t="shared" si="68"/>
        <v>Non</v>
      </c>
      <c r="BD73" s="132"/>
      <c r="BE73" s="313" t="str">
        <f t="shared" si="69"/>
        <v>s. o.</v>
      </c>
      <c r="BF73" s="313" t="str" cm="1">
        <f t="array" ref="BF73">IFERROR(_xlfn.IFS(AND(AO73&gt;0,OR(AY73=0,ISBLANK(AY73)),OR(AW73=0,ISBLANK(AW73))),"100% Énergie renouvelable",AND(OR(AY73=0,ISBLANK(AY73)),AW73&gt;0,),"Non disponible",AY73&gt;0,AY73,AND(AY73=0,AW73=0,AO73=0),"s. o."),"Erreur")</f>
        <v>s. o.</v>
      </c>
      <c r="BG73" s="312" t="str">
        <f t="shared" si="70"/>
        <v>s. o.</v>
      </c>
      <c r="BH73" s="329"/>
      <c r="BI73" s="324"/>
      <c r="BJ73" s="318"/>
      <c r="BK73" s="198"/>
      <c r="BL73" s="180"/>
      <c r="BM73" s="180"/>
      <c r="BN73" s="180"/>
      <c r="BO73" s="180"/>
      <c r="BP73" s="241"/>
      <c r="BQ73" s="199">
        <f t="shared" si="31"/>
        <v>0</v>
      </c>
      <c r="BR73" s="198"/>
      <c r="BS73" s="200">
        <f t="shared" si="32"/>
        <v>0</v>
      </c>
      <c r="BT73" s="198"/>
      <c r="BU73" s="200">
        <f t="shared" si="33"/>
        <v>0</v>
      </c>
      <c r="BV73" s="198"/>
      <c r="BW73" s="200">
        <f t="shared" si="34"/>
        <v>0</v>
      </c>
      <c r="BX73" s="198"/>
      <c r="BY73" s="200">
        <f t="shared" si="35"/>
        <v>0</v>
      </c>
      <c r="BZ73" s="117">
        <f t="shared" si="52"/>
        <v>0</v>
      </c>
      <c r="CA73" s="117">
        <f t="shared" si="53"/>
        <v>0</v>
      </c>
      <c r="CB73" s="154">
        <f t="shared" si="54"/>
        <v>0</v>
      </c>
      <c r="CC73" s="134" t="str">
        <f t="shared" si="71"/>
        <v/>
      </c>
      <c r="CD73" s="147" t="str">
        <f t="shared" si="55"/>
        <v/>
      </c>
      <c r="CE73" s="116" t="str">
        <f t="shared" si="72"/>
        <v>s. o.</v>
      </c>
      <c r="CF73" s="35" t="str" cm="1">
        <f t="array" ref="CF73">_xlfn.IFS(L73&lt;Listes_deroulantes!$F$55,"s. o.",AND(L73&lt;datevigueur,M73=autre),Listes_deroulantes!$H$4,AND(L73&lt;datevigueur,M73=bureau),Listes_deroulantes!$H$5,AND(L73&lt;datevigueur,M73=cegep),Listes_deroulantes!$H$6,AND(L73&lt;datevigueur,M73=Centre),Listes_deroulantes!$H$7,AND(L73&lt;datevigueur,M73=CHSLD),Listes_deroulantes!$H$8,AND(L73&lt;datevigueur,M73=ecole),Listes_deroulantes!$H$9,AND(L73&lt;datevigueur,M73=ecolesec),Listes_deroulantes!$H$10,AND(L73&lt;datevigueur,M73=Universite),Listes_deroulantes!$H$11,AND(L73&gt;=datevigueur,L73&lt;=Listes_deroulantes!$F$48),NEW2025Apres,L73&lt;=Listes_deroulantes!$F$49,New2030Apres,L73&gt;Listes_deroulantes!$F$50,"0%")</f>
        <v>s. o.</v>
      </c>
      <c r="CG73" s="35" t="str" cm="1">
        <f t="array" ref="CG73">_xlfn.IFS(CE73="Aucun combustible","Oui",AND(CE73="s. o.",CF73="s. o."),"s. o.",AND(CF73="0%",OR(CE73&lt;&gt;"Aucun combustible",CE73&lt;&gt;"s. o.")),IF(CE73&lt;=0%,"Oui","Non"),AND(CF73&lt;&gt;"0%",OR(CE73&lt;&gt;"Aucun combustible",CE73&lt;&gt;"s. o.")),IF(CE73&lt;=CF73,"Oui","Non"))</f>
        <v>s. o.</v>
      </c>
      <c r="CH73" s="257"/>
      <c r="CI73" s="314" t="str">
        <f t="shared" si="76"/>
        <v>s. o.</v>
      </c>
      <c r="CJ73" s="316" cm="1">
        <f t="array" ref="CJ73">_xlfn.IFS(CE73="s.o","Non disponible",CE73="Aucun combustible","0",CE73&gt;0,BY73)</f>
        <v>0</v>
      </c>
      <c r="CK73" s="315" t="str">
        <f t="shared" si="77"/>
        <v>Non disponible</v>
      </c>
      <c r="CL73" s="320"/>
    </row>
    <row r="74" spans="1:90" x14ac:dyDescent="0.25">
      <c r="A74" s="122"/>
      <c r="B74" s="33"/>
      <c r="C74" s="32"/>
      <c r="D74" s="32"/>
      <c r="E74" s="32"/>
      <c r="F74" s="32"/>
      <c r="G74" s="32"/>
      <c r="H74" s="32"/>
      <c r="I74" s="41"/>
      <c r="J74" s="34"/>
      <c r="K74" s="32"/>
      <c r="L74" s="278"/>
      <c r="M74" s="32"/>
      <c r="N74" s="32"/>
      <c r="O74" s="34"/>
      <c r="P74" s="339"/>
      <c r="Q74" s="338"/>
      <c r="R74" s="250"/>
      <c r="S74" s="270"/>
      <c r="T74" s="251"/>
      <c r="U74" s="113"/>
      <c r="V74" s="114"/>
      <c r="W74" s="273"/>
      <c r="X74" s="114"/>
      <c r="Y74" s="273"/>
      <c r="Z74" s="115" t="str">
        <f t="shared" si="73"/>
        <v>s.o</v>
      </c>
      <c r="AA74" s="35" t="str" cm="1">
        <f t="array" ref="AA74">_xlfn.IFS(T74=Listes_deroulantes!$B$45,"Indisponible",T74=Listes_deroulantes!$B$43,-10%,T74=Listes_deroulantes!$B$42,-40%,T74=Listes_deroulantes!$B$41,-20%,T74=Listes_deroulantes!$B$40,-20%,T74=Listes_deroulantes!$C$35,"s. o.",T74=Listes_deroulantes!$B$44,-10%)</f>
        <v>s. o.</v>
      </c>
      <c r="AB74" s="62" t="str">
        <f t="shared" si="64"/>
        <v>s. o.</v>
      </c>
      <c r="AC74" s="309" t="str">
        <f t="shared" si="74"/>
        <v>s.o</v>
      </c>
      <c r="AD74" s="62" t="str" cm="1">
        <f t="array" ref="AD74">_xlfn.IFS(T74=Listes_deroulantes!$B$45,"Aucun",T74=Listes_deroulantes!$B$44,"Aucun",T74=Listes_deroulantes!$B$43,-10%,T74=Listes_deroulantes!$B$42,"Aucun",T74=Listes_deroulantes!$B$41,"Aucun",T74=Listes_deroulantes!$B$40,"Aucun",T74=Listes_deroulantes!$C$35,"s. o.")</f>
        <v>s. o.</v>
      </c>
      <c r="AE74" s="62" t="str">
        <f t="shared" si="65"/>
        <v>s. o.</v>
      </c>
      <c r="AF74" s="310"/>
      <c r="AG74" s="131" t="str">
        <f t="shared" si="75"/>
        <v/>
      </c>
      <c r="AH74" s="317">
        <f t="shared" si="30"/>
        <v>0</v>
      </c>
      <c r="AI74" s="177"/>
      <c r="AJ74" s="178"/>
      <c r="AK74" s="179"/>
      <c r="AL74" s="179"/>
      <c r="AM74" s="179"/>
      <c r="AN74" s="179"/>
      <c r="AO74" s="192">
        <f t="shared" si="66"/>
        <v>0</v>
      </c>
      <c r="AP74" s="181"/>
      <c r="AQ74" s="182">
        <f t="shared" si="46"/>
        <v>0</v>
      </c>
      <c r="AR74" s="183"/>
      <c r="AS74" s="182">
        <f t="shared" si="47"/>
        <v>0</v>
      </c>
      <c r="AT74" s="183"/>
      <c r="AU74" s="182">
        <f t="shared" si="48"/>
        <v>0</v>
      </c>
      <c r="AV74" s="183"/>
      <c r="AW74" s="192">
        <f t="shared" si="49"/>
        <v>0</v>
      </c>
      <c r="AX74" s="192">
        <f t="shared" si="50"/>
        <v>0</v>
      </c>
      <c r="AY74" s="182">
        <f t="shared" si="51"/>
        <v>0</v>
      </c>
      <c r="AZ74" s="116" t="str">
        <f t="shared" si="67"/>
        <v>s. o.</v>
      </c>
      <c r="BA74" s="294" t="str" cm="1">
        <f t="array" ref="BA74">_xlfn.IFS(L74&lt;Listes_deroulantes!$F$55,"s. o.",AND(L74&lt;datevigueur,M74=autre),Listes_deroulantes!$G$4,AND(L74&lt;datevigueur,M74=bureau),Listes_deroulantes!$G$5,AND(L74&lt;datevigueur,M74=cegep),Listes_deroulantes!$G$6,AND(L74&lt;datevigueur,M74=Centre),Listes_deroulantes!$G$7,AND(L74&lt;datevigueur,M74=CHSLD),Listes_deroulantes!$G$8,AND(L74&lt;datevigueur,M74=ecole),Listes_deroulantes!$G$9,AND(L74&lt;datevigueur,M74=ecolesec),Listes_deroulantes!$G$10,AND(L74&lt;datevigueur,M74=Universite),Listes_deroulantes!$G$11,AND(L74&gt;=datevigueur,L74&lt;=Listes_deroulantes!$F$48),New2025Avant,L74&lt;=Listes_deroulantes!$F$49,New2030Avant,L74&gt;Listes_deroulantes!$F$50,"0%")</f>
        <v>s. o.</v>
      </c>
      <c r="BB74" s="35" t="str" cm="1">
        <f t="array" ref="BB74">_xlfn.IFS(AZ74="Aucun combustible","Oui",AND(AZ74="s. o.",BA74="s. o."),"s. o.",AND(BA74="0%",OR(AZ74&lt;&gt;"Aucun combustible",AZ74&lt;&gt;"s. o.")),IF(AZ74&lt;=0%,"Oui","Non"),AND(BA74&lt;&gt;"0%",OR(AZ74&lt;&gt;"Aucun combustible",AZ74&lt;&gt;"s. o.")),IF(AZ74&lt;BA74,"Oui","Non"))</f>
        <v>s. o.</v>
      </c>
      <c r="BC74" s="35" t="str">
        <f t="shared" si="68"/>
        <v>Non</v>
      </c>
      <c r="BD74" s="132"/>
      <c r="BE74" s="313" t="str">
        <f t="shared" si="69"/>
        <v>s. o.</v>
      </c>
      <c r="BF74" s="313" t="str" cm="1">
        <f t="array" ref="BF74">IFERROR(_xlfn.IFS(AND(AO74&gt;0,OR(AY74=0,ISBLANK(AY74)),OR(AW74=0,ISBLANK(AW74))),"100% Énergie renouvelable",AND(OR(AY74=0,ISBLANK(AY74)),AW74&gt;0,),"Non disponible",AY74&gt;0,AY74,AND(AY74=0,AW74=0,AO74=0),"s. o."),"Erreur")</f>
        <v>s. o.</v>
      </c>
      <c r="BG74" s="312" t="str">
        <f t="shared" si="70"/>
        <v>s. o.</v>
      </c>
      <c r="BH74" s="329"/>
      <c r="BI74" s="324"/>
      <c r="BJ74" s="318"/>
      <c r="BK74" s="198"/>
      <c r="BL74" s="180"/>
      <c r="BM74" s="180"/>
      <c r="BN74" s="180"/>
      <c r="BO74" s="180"/>
      <c r="BP74" s="241"/>
      <c r="BQ74" s="199">
        <f t="shared" si="31"/>
        <v>0</v>
      </c>
      <c r="BR74" s="198"/>
      <c r="BS74" s="200">
        <f t="shared" si="32"/>
        <v>0</v>
      </c>
      <c r="BT74" s="198"/>
      <c r="BU74" s="200">
        <f t="shared" si="33"/>
        <v>0</v>
      </c>
      <c r="BV74" s="198"/>
      <c r="BW74" s="200">
        <f t="shared" si="34"/>
        <v>0</v>
      </c>
      <c r="BX74" s="198"/>
      <c r="BY74" s="200">
        <f t="shared" si="35"/>
        <v>0</v>
      </c>
      <c r="BZ74" s="117">
        <f t="shared" si="52"/>
        <v>0</v>
      </c>
      <c r="CA74" s="117">
        <f t="shared" si="53"/>
        <v>0</v>
      </c>
      <c r="CB74" s="154">
        <f t="shared" si="54"/>
        <v>0</v>
      </c>
      <c r="CC74" s="134" t="str">
        <f t="shared" si="71"/>
        <v/>
      </c>
      <c r="CD74" s="147" t="str">
        <f t="shared" si="55"/>
        <v/>
      </c>
      <c r="CE74" s="116" t="str">
        <f t="shared" si="72"/>
        <v>s. o.</v>
      </c>
      <c r="CF74" s="35" t="str" cm="1">
        <f t="array" ref="CF74">_xlfn.IFS(L74&lt;Listes_deroulantes!$F$55,"s. o.",AND(L74&lt;datevigueur,M74=autre),Listes_deroulantes!$H$4,AND(L74&lt;datevigueur,M74=bureau),Listes_deroulantes!$H$5,AND(L74&lt;datevigueur,M74=cegep),Listes_deroulantes!$H$6,AND(L74&lt;datevigueur,M74=Centre),Listes_deroulantes!$H$7,AND(L74&lt;datevigueur,M74=CHSLD),Listes_deroulantes!$H$8,AND(L74&lt;datevigueur,M74=ecole),Listes_deroulantes!$H$9,AND(L74&lt;datevigueur,M74=ecolesec),Listes_deroulantes!$H$10,AND(L74&lt;datevigueur,M74=Universite),Listes_deroulantes!$H$11,AND(L74&gt;=datevigueur,L74&lt;=Listes_deroulantes!$F$48),NEW2025Apres,L74&lt;=Listes_deroulantes!$F$49,New2030Apres,L74&gt;Listes_deroulantes!$F$50,"0%")</f>
        <v>s. o.</v>
      </c>
      <c r="CG74" s="35" t="str" cm="1">
        <f t="array" ref="CG74">_xlfn.IFS(CE74="Aucun combustible","Oui",AND(CE74="s. o.",CF74="s. o."),"s. o.",AND(CF74="0%",OR(CE74&lt;&gt;"Aucun combustible",CE74&lt;&gt;"s. o.")),IF(CE74&lt;=0%,"Oui","Non"),AND(CF74&lt;&gt;"0%",OR(CE74&lt;&gt;"Aucun combustible",CE74&lt;&gt;"s. o.")),IF(CE74&lt;=CF74,"Oui","Non"))</f>
        <v>s. o.</v>
      </c>
      <c r="CH74" s="257"/>
      <c r="CI74" s="314" t="str">
        <f t="shared" si="76"/>
        <v>s. o.</v>
      </c>
      <c r="CJ74" s="316" cm="1">
        <f t="array" ref="CJ74">_xlfn.IFS(CE74="s.o","Non disponible",CE74="Aucun combustible","0",CE74&gt;0,BY74)</f>
        <v>0</v>
      </c>
      <c r="CK74" s="315" t="str">
        <f t="shared" si="77"/>
        <v>Non disponible</v>
      </c>
      <c r="CL74" s="320"/>
    </row>
    <row r="75" spans="1:90" x14ac:dyDescent="0.25">
      <c r="A75" s="122"/>
      <c r="B75" s="33"/>
      <c r="C75" s="32"/>
      <c r="D75" s="32"/>
      <c r="E75" s="32"/>
      <c r="F75" s="32"/>
      <c r="G75" s="32"/>
      <c r="H75" s="32"/>
      <c r="I75" s="41"/>
      <c r="J75" s="34"/>
      <c r="K75" s="32"/>
      <c r="L75" s="278"/>
      <c r="M75" s="32"/>
      <c r="N75" s="32"/>
      <c r="O75" s="34"/>
      <c r="P75" s="339"/>
      <c r="Q75" s="338"/>
      <c r="R75" s="250"/>
      <c r="S75" s="270"/>
      <c r="T75" s="251"/>
      <c r="U75" s="113"/>
      <c r="V75" s="114"/>
      <c r="W75" s="273"/>
      <c r="X75" s="114"/>
      <c r="Y75" s="273"/>
      <c r="Z75" s="115" t="str">
        <f t="shared" si="73"/>
        <v>s.o</v>
      </c>
      <c r="AA75" s="35" t="str" cm="1">
        <f t="array" ref="AA75">_xlfn.IFS(T75=Listes_deroulantes!$B$45,"Indisponible",T75=Listes_deroulantes!$B$43,-10%,T75=Listes_deroulantes!$B$42,-40%,T75=Listes_deroulantes!$B$41,-20%,T75=Listes_deroulantes!$B$40,-20%,T75=Listes_deroulantes!$C$35,"s. o.",T75=Listes_deroulantes!$B$44,-10%)</f>
        <v>s. o.</v>
      </c>
      <c r="AB75" s="62" t="str">
        <f t="shared" si="64"/>
        <v>s. o.</v>
      </c>
      <c r="AC75" s="309" t="str">
        <f t="shared" si="74"/>
        <v>s.o</v>
      </c>
      <c r="AD75" s="62" t="str" cm="1">
        <f t="array" ref="AD75">_xlfn.IFS(T75=Listes_deroulantes!$B$45,"Aucun",T75=Listes_deroulantes!$B$44,"Aucun",T75=Listes_deroulantes!$B$43,-10%,T75=Listes_deroulantes!$B$42,"Aucun",T75=Listes_deroulantes!$B$41,"Aucun",T75=Listes_deroulantes!$B$40,"Aucun",T75=Listes_deroulantes!$C$35,"s. o.")</f>
        <v>s. o.</v>
      </c>
      <c r="AE75" s="62" t="str">
        <f t="shared" si="65"/>
        <v>s. o.</v>
      </c>
      <c r="AF75" s="310"/>
      <c r="AG75" s="131" t="str">
        <f t="shared" si="75"/>
        <v/>
      </c>
      <c r="AH75" s="317">
        <f t="shared" ref="AH75:AH138" si="78">U75</f>
        <v>0</v>
      </c>
      <c r="AI75" s="177"/>
      <c r="AJ75" s="178"/>
      <c r="AK75" s="179"/>
      <c r="AL75" s="179"/>
      <c r="AM75" s="179"/>
      <c r="AN75" s="179"/>
      <c r="AO75" s="192">
        <f t="shared" si="66"/>
        <v>0</v>
      </c>
      <c r="AP75" s="181"/>
      <c r="AQ75" s="182">
        <f t="shared" si="46"/>
        <v>0</v>
      </c>
      <c r="AR75" s="183"/>
      <c r="AS75" s="182">
        <f t="shared" si="47"/>
        <v>0</v>
      </c>
      <c r="AT75" s="183"/>
      <c r="AU75" s="182">
        <f t="shared" si="48"/>
        <v>0</v>
      </c>
      <c r="AV75" s="183"/>
      <c r="AW75" s="192">
        <f t="shared" si="49"/>
        <v>0</v>
      </c>
      <c r="AX75" s="192">
        <f t="shared" si="50"/>
        <v>0</v>
      </c>
      <c r="AY75" s="182">
        <f t="shared" si="51"/>
        <v>0</v>
      </c>
      <c r="AZ75" s="116" t="str">
        <f t="shared" si="67"/>
        <v>s. o.</v>
      </c>
      <c r="BA75" s="294" t="str" cm="1">
        <f t="array" ref="BA75">_xlfn.IFS(L75&lt;Listes_deroulantes!$F$55,"s. o.",AND(L75&lt;datevigueur,M75=autre),Listes_deroulantes!$G$4,AND(L75&lt;datevigueur,M75=bureau),Listes_deroulantes!$G$5,AND(L75&lt;datevigueur,M75=cegep),Listes_deroulantes!$G$6,AND(L75&lt;datevigueur,M75=Centre),Listes_deroulantes!$G$7,AND(L75&lt;datevigueur,M75=CHSLD),Listes_deroulantes!$G$8,AND(L75&lt;datevigueur,M75=ecole),Listes_deroulantes!$G$9,AND(L75&lt;datevigueur,M75=ecolesec),Listes_deroulantes!$G$10,AND(L75&lt;datevigueur,M75=Universite),Listes_deroulantes!$G$11,AND(L75&gt;=datevigueur,L75&lt;=Listes_deroulantes!$F$48),New2025Avant,L75&lt;=Listes_deroulantes!$F$49,New2030Avant,L75&gt;Listes_deroulantes!$F$50,"0%")</f>
        <v>s. o.</v>
      </c>
      <c r="BB75" s="35" t="str" cm="1">
        <f t="array" ref="BB75">_xlfn.IFS(AZ75="Aucun combustible","Oui",AND(AZ75="s. o.",BA75="s. o."),"s. o.",AND(BA75="0%",OR(AZ75&lt;&gt;"Aucun combustible",AZ75&lt;&gt;"s. o.")),IF(AZ75&lt;=0%,"Oui","Non"),AND(BA75&lt;&gt;"0%",OR(AZ75&lt;&gt;"Aucun combustible",AZ75&lt;&gt;"s. o.")),IF(AZ75&lt;BA75,"Oui","Non"))</f>
        <v>s. o.</v>
      </c>
      <c r="BC75" s="35" t="str">
        <f t="shared" si="68"/>
        <v>Non</v>
      </c>
      <c r="BD75" s="132"/>
      <c r="BE75" s="313" t="str">
        <f t="shared" si="69"/>
        <v>s. o.</v>
      </c>
      <c r="BF75" s="313" t="str" cm="1">
        <f t="array" ref="BF75">IFERROR(_xlfn.IFS(AND(AO75&gt;0,OR(AY75=0,ISBLANK(AY75)),OR(AW75=0,ISBLANK(AW75))),"100% Énergie renouvelable",AND(OR(AY75=0,ISBLANK(AY75)),AW75&gt;0,),"Non disponible",AY75&gt;0,AY75,AND(AY75=0,AW75=0,AO75=0),"s. o."),"Erreur")</f>
        <v>s. o.</v>
      </c>
      <c r="BG75" s="312" t="str">
        <f t="shared" si="70"/>
        <v>s. o.</v>
      </c>
      <c r="BH75" s="329"/>
      <c r="BI75" s="324"/>
      <c r="BJ75" s="318"/>
      <c r="BK75" s="198"/>
      <c r="BL75" s="180"/>
      <c r="BM75" s="180"/>
      <c r="BN75" s="180"/>
      <c r="BO75" s="180"/>
      <c r="BP75" s="241"/>
      <c r="BQ75" s="199">
        <f t="shared" si="31"/>
        <v>0</v>
      </c>
      <c r="BR75" s="198"/>
      <c r="BS75" s="200">
        <f t="shared" si="32"/>
        <v>0</v>
      </c>
      <c r="BT75" s="198"/>
      <c r="BU75" s="200">
        <f t="shared" si="33"/>
        <v>0</v>
      </c>
      <c r="BV75" s="198"/>
      <c r="BW75" s="200">
        <f t="shared" si="34"/>
        <v>0</v>
      </c>
      <c r="BX75" s="198"/>
      <c r="BY75" s="200">
        <f t="shared" si="35"/>
        <v>0</v>
      </c>
      <c r="BZ75" s="117">
        <f t="shared" si="52"/>
        <v>0</v>
      </c>
      <c r="CA75" s="117">
        <f t="shared" si="53"/>
        <v>0</v>
      </c>
      <c r="CB75" s="154">
        <f t="shared" si="54"/>
        <v>0</v>
      </c>
      <c r="CC75" s="134" t="str">
        <f t="shared" si="71"/>
        <v/>
      </c>
      <c r="CD75" s="147" t="str">
        <f t="shared" si="55"/>
        <v/>
      </c>
      <c r="CE75" s="116" t="str">
        <f t="shared" si="72"/>
        <v>s. o.</v>
      </c>
      <c r="CF75" s="35" t="str" cm="1">
        <f t="array" ref="CF75">_xlfn.IFS(L75&lt;Listes_deroulantes!$F$55,"s. o.",AND(L75&lt;datevigueur,M75=autre),Listes_deroulantes!$H$4,AND(L75&lt;datevigueur,M75=bureau),Listes_deroulantes!$H$5,AND(L75&lt;datevigueur,M75=cegep),Listes_deroulantes!$H$6,AND(L75&lt;datevigueur,M75=Centre),Listes_deroulantes!$H$7,AND(L75&lt;datevigueur,M75=CHSLD),Listes_deroulantes!$H$8,AND(L75&lt;datevigueur,M75=ecole),Listes_deroulantes!$H$9,AND(L75&lt;datevigueur,M75=ecolesec),Listes_deroulantes!$H$10,AND(L75&lt;datevigueur,M75=Universite),Listes_deroulantes!$H$11,AND(L75&gt;=datevigueur,L75&lt;=Listes_deroulantes!$F$48),NEW2025Apres,L75&lt;=Listes_deroulantes!$F$49,New2030Apres,L75&gt;Listes_deroulantes!$F$50,"0%")</f>
        <v>s. o.</v>
      </c>
      <c r="CG75" s="35" t="str" cm="1">
        <f t="array" ref="CG75">_xlfn.IFS(CE75="Aucun combustible","Oui",AND(CE75="s. o.",CF75="s. o."),"s. o.",AND(CF75="0%",OR(CE75&lt;&gt;"Aucun combustible",CE75&lt;&gt;"s. o.")),IF(CE75&lt;=0%,"Oui","Non"),AND(CF75&lt;&gt;"0%",OR(CE75&lt;&gt;"Aucun combustible",CE75&lt;&gt;"s. o.")),IF(CE75&lt;=CF75,"Oui","Non"))</f>
        <v>s. o.</v>
      </c>
      <c r="CH75" s="257"/>
      <c r="CI75" s="314" t="str">
        <f t="shared" si="76"/>
        <v>s. o.</v>
      </c>
      <c r="CJ75" s="316" cm="1">
        <f t="array" ref="CJ75">_xlfn.IFS(CE75="s.o","Non disponible",CE75="Aucun combustible","0",CE75&gt;0,BY75)</f>
        <v>0</v>
      </c>
      <c r="CK75" s="315" t="str">
        <f t="shared" si="77"/>
        <v>Non disponible</v>
      </c>
      <c r="CL75" s="320"/>
    </row>
    <row r="76" spans="1:90" x14ac:dyDescent="0.25">
      <c r="A76" s="122"/>
      <c r="B76" s="33"/>
      <c r="C76" s="32"/>
      <c r="D76" s="32"/>
      <c r="E76" s="32"/>
      <c r="F76" s="32"/>
      <c r="G76" s="32"/>
      <c r="H76" s="32"/>
      <c r="I76" s="41"/>
      <c r="J76" s="34"/>
      <c r="K76" s="32"/>
      <c r="L76" s="278"/>
      <c r="M76" s="32"/>
      <c r="N76" s="32"/>
      <c r="O76" s="34"/>
      <c r="P76" s="339"/>
      <c r="Q76" s="338"/>
      <c r="R76" s="250"/>
      <c r="S76" s="270"/>
      <c r="T76" s="251"/>
      <c r="U76" s="113"/>
      <c r="V76" s="114"/>
      <c r="W76" s="273"/>
      <c r="X76" s="114"/>
      <c r="Y76" s="273"/>
      <c r="Z76" s="115" t="str">
        <f t="shared" si="73"/>
        <v>s.o</v>
      </c>
      <c r="AA76" s="35" t="str" cm="1">
        <f t="array" ref="AA76">_xlfn.IFS(T76=Listes_deroulantes!$B$45,"Indisponible",T76=Listes_deroulantes!$B$43,-10%,T76=Listes_deroulantes!$B$42,-40%,T76=Listes_deroulantes!$B$41,-20%,T76=Listes_deroulantes!$B$40,-20%,T76=Listes_deroulantes!$C$35,"s. o.",T76=Listes_deroulantes!$B$44,-10%)</f>
        <v>s. o.</v>
      </c>
      <c r="AB76" s="62" t="str">
        <f t="shared" si="64"/>
        <v>s. o.</v>
      </c>
      <c r="AC76" s="309" t="str">
        <f t="shared" si="74"/>
        <v>s.o</v>
      </c>
      <c r="AD76" s="62" t="str" cm="1">
        <f t="array" ref="AD76">_xlfn.IFS(T76=Listes_deroulantes!$B$45,"Aucun",T76=Listes_deroulantes!$B$44,"Aucun",T76=Listes_deroulantes!$B$43,-10%,T76=Listes_deroulantes!$B$42,"Aucun",T76=Listes_deroulantes!$B$41,"Aucun",T76=Listes_deroulantes!$B$40,"Aucun",T76=Listes_deroulantes!$C$35,"s. o.")</f>
        <v>s. o.</v>
      </c>
      <c r="AE76" s="62" t="str">
        <f t="shared" si="65"/>
        <v>s. o.</v>
      </c>
      <c r="AF76" s="310"/>
      <c r="AG76" s="131" t="str">
        <f t="shared" si="75"/>
        <v/>
      </c>
      <c r="AH76" s="317">
        <f t="shared" si="78"/>
        <v>0</v>
      </c>
      <c r="AI76" s="177"/>
      <c r="AJ76" s="178"/>
      <c r="AK76" s="179"/>
      <c r="AL76" s="179"/>
      <c r="AM76" s="179"/>
      <c r="AN76" s="179"/>
      <c r="AO76" s="192">
        <f t="shared" si="66"/>
        <v>0</v>
      </c>
      <c r="AP76" s="181"/>
      <c r="AQ76" s="182">
        <f t="shared" si="46"/>
        <v>0</v>
      </c>
      <c r="AR76" s="183"/>
      <c r="AS76" s="182">
        <f t="shared" si="47"/>
        <v>0</v>
      </c>
      <c r="AT76" s="183"/>
      <c r="AU76" s="182">
        <f t="shared" si="48"/>
        <v>0</v>
      </c>
      <c r="AV76" s="183"/>
      <c r="AW76" s="192">
        <f t="shared" si="49"/>
        <v>0</v>
      </c>
      <c r="AX76" s="192">
        <f t="shared" si="50"/>
        <v>0</v>
      </c>
      <c r="AY76" s="182">
        <f t="shared" si="51"/>
        <v>0</v>
      </c>
      <c r="AZ76" s="116" t="str">
        <f t="shared" si="67"/>
        <v>s. o.</v>
      </c>
      <c r="BA76" s="294" t="str" cm="1">
        <f t="array" ref="BA76">_xlfn.IFS(L76&lt;Listes_deroulantes!$F$55,"s. o.",AND(L76&lt;datevigueur,M76=autre),Listes_deroulantes!$G$4,AND(L76&lt;datevigueur,M76=bureau),Listes_deroulantes!$G$5,AND(L76&lt;datevigueur,M76=cegep),Listes_deroulantes!$G$6,AND(L76&lt;datevigueur,M76=Centre),Listes_deroulantes!$G$7,AND(L76&lt;datevigueur,M76=CHSLD),Listes_deroulantes!$G$8,AND(L76&lt;datevigueur,M76=ecole),Listes_deroulantes!$G$9,AND(L76&lt;datevigueur,M76=ecolesec),Listes_deroulantes!$G$10,AND(L76&lt;datevigueur,M76=Universite),Listes_deroulantes!$G$11,AND(L76&gt;=datevigueur,L76&lt;=Listes_deroulantes!$F$48),New2025Avant,L76&lt;=Listes_deroulantes!$F$49,New2030Avant,L76&gt;Listes_deroulantes!$F$50,"0%")</f>
        <v>s. o.</v>
      </c>
      <c r="BB76" s="35" t="str" cm="1">
        <f t="array" ref="BB76">_xlfn.IFS(AZ76="Aucun combustible","Oui",AND(AZ76="s. o.",BA76="s. o."),"s. o.",AND(BA76="0%",OR(AZ76&lt;&gt;"Aucun combustible",AZ76&lt;&gt;"s. o.")),IF(AZ76&lt;=0%,"Oui","Non"),AND(BA76&lt;&gt;"0%",OR(AZ76&lt;&gt;"Aucun combustible",AZ76&lt;&gt;"s. o.")),IF(AZ76&lt;BA76,"Oui","Non"))</f>
        <v>s. o.</v>
      </c>
      <c r="BC76" s="35" t="str">
        <f t="shared" si="68"/>
        <v>Non</v>
      </c>
      <c r="BD76" s="132"/>
      <c r="BE76" s="313" t="str">
        <f t="shared" si="69"/>
        <v>s. o.</v>
      </c>
      <c r="BF76" s="313" t="str" cm="1">
        <f t="array" ref="BF76">IFERROR(_xlfn.IFS(AND(AO76&gt;0,OR(AY76=0,ISBLANK(AY76)),OR(AW76=0,ISBLANK(AW76))),"100% Énergie renouvelable",AND(OR(AY76=0,ISBLANK(AY76)),AW76&gt;0,),"Non disponible",AY76&gt;0,AY76,AND(AY76=0,AW76=0,AO76=0),"s. o."),"Erreur")</f>
        <v>s. o.</v>
      </c>
      <c r="BG76" s="312" t="str">
        <f t="shared" si="70"/>
        <v>s. o.</v>
      </c>
      <c r="BH76" s="329"/>
      <c r="BI76" s="324"/>
      <c r="BJ76" s="318"/>
      <c r="BK76" s="198"/>
      <c r="BL76" s="180"/>
      <c r="BM76" s="180"/>
      <c r="BN76" s="180"/>
      <c r="BO76" s="180"/>
      <c r="BP76" s="241"/>
      <c r="BQ76" s="199">
        <f t="shared" ref="BQ76:BQ139" si="79">SUM(BK76:BO76)</f>
        <v>0</v>
      </c>
      <c r="BR76" s="198"/>
      <c r="BS76" s="200">
        <f t="shared" ref="BS76:BS139" si="80">IFERROR(IF(OR(BR76=0,ISBLANK(BJ76)),0,IF(BJ76="GJ",BR76*V_GES_GJ_GazNaturel,IF(BJ76="kWh éq.",BR76*V_GES_kWhEq_GazNaturel))),"")</f>
        <v>0</v>
      </c>
      <c r="BT76" s="198"/>
      <c r="BU76" s="200">
        <f t="shared" ref="BU76:BU139" si="81">IFERROR(IF(OR(BT76=0,ISBLANK(BJ76)),0,IF(BJ76="GJ",BT76*V_GES_GJ_Mazout2Leger,IF(BJ76="kWh éq.",BT76*V_GES_kWhEq_Mazout2Leger))),"")</f>
        <v>0</v>
      </c>
      <c r="BV76" s="198"/>
      <c r="BW76" s="200">
        <f t="shared" ref="BW76:BW139" si="82">IFERROR(IF(OR(BV76=0,ISBLANK(BJ76)),0,IF(BJ76="GJ",BV76*V_GES_GJ_Propane,IF(BJ76="kWh éq.",BV76*V_GES_kWhEq_Propane))),"")</f>
        <v>0</v>
      </c>
      <c r="BX76" s="198"/>
      <c r="BY76" s="200">
        <f t="shared" ref="BY76:BY139" si="83">BS76+BU76+BW76</f>
        <v>0</v>
      </c>
      <c r="BZ76" s="117">
        <f t="shared" si="52"/>
        <v>0</v>
      </c>
      <c r="CA76" s="117">
        <f t="shared" si="53"/>
        <v>0</v>
      </c>
      <c r="CB76" s="154">
        <f t="shared" si="54"/>
        <v>0</v>
      </c>
      <c r="CC76" s="134" t="str">
        <f t="shared" si="71"/>
        <v/>
      </c>
      <c r="CD76" s="147" t="str">
        <f t="shared" si="55"/>
        <v/>
      </c>
      <c r="CE76" s="116" t="str">
        <f t="shared" si="72"/>
        <v>s. o.</v>
      </c>
      <c r="CF76" s="35" t="str" cm="1">
        <f t="array" ref="CF76">_xlfn.IFS(L76&lt;Listes_deroulantes!$F$55,"s. o.",AND(L76&lt;datevigueur,M76=autre),Listes_deroulantes!$H$4,AND(L76&lt;datevigueur,M76=bureau),Listes_deroulantes!$H$5,AND(L76&lt;datevigueur,M76=cegep),Listes_deroulantes!$H$6,AND(L76&lt;datevigueur,M76=Centre),Listes_deroulantes!$H$7,AND(L76&lt;datevigueur,M76=CHSLD),Listes_deroulantes!$H$8,AND(L76&lt;datevigueur,M76=ecole),Listes_deroulantes!$H$9,AND(L76&lt;datevigueur,M76=ecolesec),Listes_deroulantes!$H$10,AND(L76&lt;datevigueur,M76=Universite),Listes_deroulantes!$H$11,AND(L76&gt;=datevigueur,L76&lt;=Listes_deroulantes!$F$48),NEW2025Apres,L76&lt;=Listes_deroulantes!$F$49,New2030Apres,L76&gt;Listes_deroulantes!$F$50,"0%")</f>
        <v>s. o.</v>
      </c>
      <c r="CG76" s="35" t="str" cm="1">
        <f t="array" ref="CG76">_xlfn.IFS(CE76="Aucun combustible","Oui",AND(CE76="s. o.",CF76="s. o."),"s. o.",AND(CF76="0%",OR(CE76&lt;&gt;"Aucun combustible",CE76&lt;&gt;"s. o.")),IF(CE76&lt;=0%,"Oui","Non"),AND(CF76&lt;&gt;"0%",OR(CE76&lt;&gt;"Aucun combustible",CE76&lt;&gt;"s. o.")),IF(CE76&lt;=CF76,"Oui","Non"))</f>
        <v>s. o.</v>
      </c>
      <c r="CH76" s="257"/>
      <c r="CI76" s="314" t="str">
        <f t="shared" si="76"/>
        <v>s. o.</v>
      </c>
      <c r="CJ76" s="316" cm="1">
        <f t="array" ref="CJ76">_xlfn.IFS(CE76="s.o","Non disponible",CE76="Aucun combustible","0",CE76&gt;0,BY76)</f>
        <v>0</v>
      </c>
      <c r="CK76" s="315" t="str">
        <f t="shared" si="77"/>
        <v>Non disponible</v>
      </c>
      <c r="CL76" s="320"/>
    </row>
    <row r="77" spans="1:90" x14ac:dyDescent="0.25">
      <c r="A77" s="122"/>
      <c r="B77" s="33"/>
      <c r="C77" s="32"/>
      <c r="D77" s="32"/>
      <c r="E77" s="32"/>
      <c r="F77" s="32"/>
      <c r="G77" s="32"/>
      <c r="H77" s="32"/>
      <c r="I77" s="41"/>
      <c r="J77" s="34"/>
      <c r="K77" s="32"/>
      <c r="L77" s="278"/>
      <c r="M77" s="32"/>
      <c r="N77" s="32"/>
      <c r="O77" s="34"/>
      <c r="P77" s="339"/>
      <c r="Q77" s="338"/>
      <c r="R77" s="250"/>
      <c r="S77" s="270"/>
      <c r="T77" s="251"/>
      <c r="U77" s="113"/>
      <c r="V77" s="114"/>
      <c r="W77" s="273"/>
      <c r="X77" s="114"/>
      <c r="Y77" s="273"/>
      <c r="Z77" s="115" t="str">
        <f t="shared" si="73"/>
        <v>s.o</v>
      </c>
      <c r="AA77" s="35" t="str" cm="1">
        <f t="array" ref="AA77">_xlfn.IFS(T77=Listes_deroulantes!$B$45,"Indisponible",T77=Listes_deroulantes!$B$43,-10%,T77=Listes_deroulantes!$B$42,-40%,T77=Listes_deroulantes!$B$41,-20%,T77=Listes_deroulantes!$B$40,-20%,T77=Listes_deroulantes!$C$35,"s. o.",T77=Listes_deroulantes!$B$44,-10%)</f>
        <v>s. o.</v>
      </c>
      <c r="AB77" s="62" t="str">
        <f t="shared" si="64"/>
        <v>s. o.</v>
      </c>
      <c r="AC77" s="309" t="str">
        <f t="shared" si="74"/>
        <v>s.o</v>
      </c>
      <c r="AD77" s="62" t="str" cm="1">
        <f t="array" ref="AD77">_xlfn.IFS(T77=Listes_deroulantes!$B$45,"Aucun",T77=Listes_deroulantes!$B$44,"Aucun",T77=Listes_deroulantes!$B$43,-10%,T77=Listes_deroulantes!$B$42,"Aucun",T77=Listes_deroulantes!$B$41,"Aucun",T77=Listes_deroulantes!$B$40,"Aucun",T77=Listes_deroulantes!$C$35,"s. o.")</f>
        <v>s. o.</v>
      </c>
      <c r="AE77" s="62" t="str">
        <f t="shared" si="65"/>
        <v>s. o.</v>
      </c>
      <c r="AF77" s="310"/>
      <c r="AG77" s="131" t="str">
        <f t="shared" si="75"/>
        <v/>
      </c>
      <c r="AH77" s="317">
        <f t="shared" si="78"/>
        <v>0</v>
      </c>
      <c r="AI77" s="177"/>
      <c r="AJ77" s="178"/>
      <c r="AK77" s="179"/>
      <c r="AL77" s="179"/>
      <c r="AM77" s="179"/>
      <c r="AN77" s="179"/>
      <c r="AO77" s="192">
        <f t="shared" si="66"/>
        <v>0</v>
      </c>
      <c r="AP77" s="181"/>
      <c r="AQ77" s="182">
        <f t="shared" si="46"/>
        <v>0</v>
      </c>
      <c r="AR77" s="183"/>
      <c r="AS77" s="182">
        <f t="shared" si="47"/>
        <v>0</v>
      </c>
      <c r="AT77" s="183"/>
      <c r="AU77" s="182">
        <f t="shared" si="48"/>
        <v>0</v>
      </c>
      <c r="AV77" s="183"/>
      <c r="AW77" s="192">
        <f t="shared" si="49"/>
        <v>0</v>
      </c>
      <c r="AX77" s="192">
        <f t="shared" si="50"/>
        <v>0</v>
      </c>
      <c r="AY77" s="182">
        <f t="shared" si="51"/>
        <v>0</v>
      </c>
      <c r="AZ77" s="116" t="str">
        <f t="shared" si="67"/>
        <v>s. o.</v>
      </c>
      <c r="BA77" s="294" t="str" cm="1">
        <f t="array" ref="BA77">_xlfn.IFS(L77&lt;Listes_deroulantes!$F$55,"s. o.",AND(L77&lt;datevigueur,M77=autre),Listes_deroulantes!$G$4,AND(L77&lt;datevigueur,M77=bureau),Listes_deroulantes!$G$5,AND(L77&lt;datevigueur,M77=cegep),Listes_deroulantes!$G$6,AND(L77&lt;datevigueur,M77=Centre),Listes_deroulantes!$G$7,AND(L77&lt;datevigueur,M77=CHSLD),Listes_deroulantes!$G$8,AND(L77&lt;datevigueur,M77=ecole),Listes_deroulantes!$G$9,AND(L77&lt;datevigueur,M77=ecolesec),Listes_deroulantes!$G$10,AND(L77&lt;datevigueur,M77=Universite),Listes_deroulantes!$G$11,AND(L77&gt;=datevigueur,L77&lt;=Listes_deroulantes!$F$48),New2025Avant,L77&lt;=Listes_deroulantes!$F$49,New2030Avant,L77&gt;Listes_deroulantes!$F$50,"0%")</f>
        <v>s. o.</v>
      </c>
      <c r="BB77" s="35" t="str" cm="1">
        <f t="array" ref="BB77">_xlfn.IFS(AZ77="Aucun combustible","Oui",AND(AZ77="s. o.",BA77="s. o."),"s. o.",AND(BA77="0%",OR(AZ77&lt;&gt;"Aucun combustible",AZ77&lt;&gt;"s. o.")),IF(AZ77&lt;=0%,"Oui","Non"),AND(BA77&lt;&gt;"0%",OR(AZ77&lt;&gt;"Aucun combustible",AZ77&lt;&gt;"s. o.")),IF(AZ77&lt;BA77,"Oui","Non"))</f>
        <v>s. o.</v>
      </c>
      <c r="BC77" s="35" t="str">
        <f t="shared" si="68"/>
        <v>Non</v>
      </c>
      <c r="BD77" s="132"/>
      <c r="BE77" s="313" t="str">
        <f t="shared" si="69"/>
        <v>s. o.</v>
      </c>
      <c r="BF77" s="313" t="str" cm="1">
        <f t="array" ref="BF77">IFERROR(_xlfn.IFS(AND(AO77&gt;0,OR(AY77=0,ISBLANK(AY77)),OR(AW77=0,ISBLANK(AW77))),"100% Énergie renouvelable",AND(OR(AY77=0,ISBLANK(AY77)),AW77&gt;0,),"Non disponible",AY77&gt;0,AY77,AND(AY77=0,AW77=0,AO77=0),"s. o."),"Erreur")</f>
        <v>s. o.</v>
      </c>
      <c r="BG77" s="312" t="str">
        <f t="shared" si="70"/>
        <v>s. o.</v>
      </c>
      <c r="BH77" s="329"/>
      <c r="BI77" s="324"/>
      <c r="BJ77" s="318"/>
      <c r="BK77" s="198"/>
      <c r="BL77" s="180"/>
      <c r="BM77" s="180"/>
      <c r="BN77" s="180"/>
      <c r="BO77" s="180"/>
      <c r="BP77" s="241"/>
      <c r="BQ77" s="199">
        <f t="shared" si="79"/>
        <v>0</v>
      </c>
      <c r="BR77" s="198"/>
      <c r="BS77" s="200">
        <f t="shared" si="80"/>
        <v>0</v>
      </c>
      <c r="BT77" s="198"/>
      <c r="BU77" s="200">
        <f t="shared" si="81"/>
        <v>0</v>
      </c>
      <c r="BV77" s="198"/>
      <c r="BW77" s="200">
        <f t="shared" si="82"/>
        <v>0</v>
      </c>
      <c r="BX77" s="198"/>
      <c r="BY77" s="200">
        <f t="shared" si="83"/>
        <v>0</v>
      </c>
      <c r="BZ77" s="117">
        <f t="shared" si="52"/>
        <v>0</v>
      </c>
      <c r="CA77" s="117">
        <f t="shared" si="53"/>
        <v>0</v>
      </c>
      <c r="CB77" s="154">
        <f t="shared" si="54"/>
        <v>0</v>
      </c>
      <c r="CC77" s="134" t="str">
        <f t="shared" si="71"/>
        <v/>
      </c>
      <c r="CD77" s="147" t="str">
        <f t="shared" si="55"/>
        <v/>
      </c>
      <c r="CE77" s="116" t="str">
        <f t="shared" si="72"/>
        <v>s. o.</v>
      </c>
      <c r="CF77" s="35" t="str" cm="1">
        <f t="array" ref="CF77">_xlfn.IFS(L77&lt;Listes_deroulantes!$F$55,"s. o.",AND(L77&lt;datevigueur,M77=autre),Listes_deroulantes!$H$4,AND(L77&lt;datevigueur,M77=bureau),Listes_deroulantes!$H$5,AND(L77&lt;datevigueur,M77=cegep),Listes_deroulantes!$H$6,AND(L77&lt;datevigueur,M77=Centre),Listes_deroulantes!$H$7,AND(L77&lt;datevigueur,M77=CHSLD),Listes_deroulantes!$H$8,AND(L77&lt;datevigueur,M77=ecole),Listes_deroulantes!$H$9,AND(L77&lt;datevigueur,M77=ecolesec),Listes_deroulantes!$H$10,AND(L77&lt;datevigueur,M77=Universite),Listes_deroulantes!$H$11,AND(L77&gt;=datevigueur,L77&lt;=Listes_deroulantes!$F$48),NEW2025Apres,L77&lt;=Listes_deroulantes!$F$49,New2030Apres,L77&gt;Listes_deroulantes!$F$50,"0%")</f>
        <v>s. o.</v>
      </c>
      <c r="CG77" s="35" t="str" cm="1">
        <f t="array" ref="CG77">_xlfn.IFS(CE77="Aucun combustible","Oui",AND(CE77="s. o.",CF77="s. o."),"s. o.",AND(CF77="0%",OR(CE77&lt;&gt;"Aucun combustible",CE77&lt;&gt;"s. o.")),IF(CE77&lt;=0%,"Oui","Non"),AND(CF77&lt;&gt;"0%",OR(CE77&lt;&gt;"Aucun combustible",CE77&lt;&gt;"s. o.")),IF(CE77&lt;=CF77,"Oui","Non"))</f>
        <v>s. o.</v>
      </c>
      <c r="CH77" s="257"/>
      <c r="CI77" s="314" t="str">
        <f t="shared" si="76"/>
        <v>s. o.</v>
      </c>
      <c r="CJ77" s="316" cm="1">
        <f t="array" ref="CJ77">_xlfn.IFS(CE77="s.o","Non disponible",CE77="Aucun combustible","0",CE77&gt;0,BY77)</f>
        <v>0</v>
      </c>
      <c r="CK77" s="315" t="str">
        <f t="shared" si="77"/>
        <v>Non disponible</v>
      </c>
      <c r="CL77" s="320"/>
    </row>
    <row r="78" spans="1:90" x14ac:dyDescent="0.25">
      <c r="A78" s="122"/>
      <c r="B78" s="33"/>
      <c r="C78" s="32"/>
      <c r="D78" s="32"/>
      <c r="E78" s="32"/>
      <c r="F78" s="32"/>
      <c r="G78" s="32"/>
      <c r="H78" s="32"/>
      <c r="I78" s="41"/>
      <c r="J78" s="34"/>
      <c r="K78" s="32"/>
      <c r="L78" s="278"/>
      <c r="M78" s="32"/>
      <c r="N78" s="32"/>
      <c r="O78" s="34"/>
      <c r="P78" s="339"/>
      <c r="Q78" s="338"/>
      <c r="R78" s="250"/>
      <c r="S78" s="270"/>
      <c r="T78" s="251"/>
      <c r="U78" s="113"/>
      <c r="V78" s="114"/>
      <c r="W78" s="273"/>
      <c r="X78" s="114"/>
      <c r="Y78" s="273"/>
      <c r="Z78" s="115" t="str">
        <f t="shared" si="73"/>
        <v>s.o</v>
      </c>
      <c r="AA78" s="35" t="str" cm="1">
        <f t="array" ref="AA78">_xlfn.IFS(T78=Listes_deroulantes!$B$45,"Indisponible",T78=Listes_deroulantes!$B$43,-10%,T78=Listes_deroulantes!$B$42,-40%,T78=Listes_deroulantes!$B$41,-20%,T78=Listes_deroulantes!$B$40,-20%,T78=Listes_deroulantes!$C$35,"s. o.",T78=Listes_deroulantes!$B$44,-10%)</f>
        <v>s. o.</v>
      </c>
      <c r="AB78" s="62" t="str">
        <f t="shared" si="64"/>
        <v>s. o.</v>
      </c>
      <c r="AC78" s="309" t="str">
        <f t="shared" si="74"/>
        <v>s.o</v>
      </c>
      <c r="AD78" s="62" t="str" cm="1">
        <f t="array" ref="AD78">_xlfn.IFS(T78=Listes_deroulantes!$B$45,"Aucun",T78=Listes_deroulantes!$B$44,"Aucun",T78=Listes_deroulantes!$B$43,-10%,T78=Listes_deroulantes!$B$42,"Aucun",T78=Listes_deroulantes!$B$41,"Aucun",T78=Listes_deroulantes!$B$40,"Aucun",T78=Listes_deroulantes!$C$35,"s. o.")</f>
        <v>s. o.</v>
      </c>
      <c r="AE78" s="62" t="str">
        <f t="shared" si="65"/>
        <v>s. o.</v>
      </c>
      <c r="AF78" s="310"/>
      <c r="AG78" s="131" t="str">
        <f t="shared" si="75"/>
        <v/>
      </c>
      <c r="AH78" s="317">
        <f t="shared" si="78"/>
        <v>0</v>
      </c>
      <c r="AI78" s="177"/>
      <c r="AJ78" s="178"/>
      <c r="AK78" s="179"/>
      <c r="AL78" s="179"/>
      <c r="AM78" s="179"/>
      <c r="AN78" s="179"/>
      <c r="AO78" s="192">
        <f t="shared" si="66"/>
        <v>0</v>
      </c>
      <c r="AP78" s="181"/>
      <c r="AQ78" s="182">
        <f t="shared" ref="AQ78:AQ100" si="84">IFERROR(IF(OR(AP78=0,ISBLANK($U78)),0,IF($U78="GJ",AP78*V_GES_GJ_GazNaturel,IF($U78="kWh éq.",AP78*V_GES_kWhEq_GazNaturel))),"")</f>
        <v>0</v>
      </c>
      <c r="AR78" s="183"/>
      <c r="AS78" s="182">
        <f t="shared" ref="AS78:AS100" si="85">IFERROR(IF(OR(AR78=0,ISBLANK($U78)),0,IF($U78="GJ",AR78*V_GES_GJ_Mazout2Leger,IF($U78="kWh éq.",AR78*V_GES_kWhEq_Mazout2Leger))),"")</f>
        <v>0</v>
      </c>
      <c r="AT78" s="183"/>
      <c r="AU78" s="182">
        <f t="shared" ref="AU78:AU100" si="86">IFERROR(IF(OR(AT78=0,ISBLANK($U78)),0,IF($U78="GJ",AT78*V_GES_GJ_Propane,IF($U78="kWh éq.",AT78*V_GES_kWhEq_Propane))),"")</f>
        <v>0</v>
      </c>
      <c r="AV78" s="183"/>
      <c r="AW78" s="192">
        <f t="shared" ref="AW78:AW100" si="87">SUM(AP78,AR78,AT78,AV78)</f>
        <v>0</v>
      </c>
      <c r="AX78" s="192">
        <f t="shared" ref="AX78:AX100" si="88">AO78+AW78</f>
        <v>0</v>
      </c>
      <c r="AY78" s="182">
        <f t="shared" ref="AY78:AY100" si="89">AQ78+AS78+AU78</f>
        <v>0</v>
      </c>
      <c r="AZ78" s="116" t="str">
        <f t="shared" si="67"/>
        <v>s. o.</v>
      </c>
      <c r="BA78" s="294" t="str" cm="1">
        <f t="array" ref="BA78">_xlfn.IFS(L78&lt;Listes_deroulantes!$F$55,"s. o.",AND(L78&lt;datevigueur,M78=autre),Listes_deroulantes!$G$4,AND(L78&lt;datevigueur,M78=bureau),Listes_deroulantes!$G$5,AND(L78&lt;datevigueur,M78=cegep),Listes_deroulantes!$G$6,AND(L78&lt;datevigueur,M78=Centre),Listes_deroulantes!$G$7,AND(L78&lt;datevigueur,M78=CHSLD),Listes_deroulantes!$G$8,AND(L78&lt;datevigueur,M78=ecole),Listes_deroulantes!$G$9,AND(L78&lt;datevigueur,M78=ecolesec),Listes_deroulantes!$G$10,AND(L78&lt;datevigueur,M78=Universite),Listes_deroulantes!$G$11,AND(L78&gt;=datevigueur,L78&lt;=Listes_deroulantes!$F$48),New2025Avant,L78&lt;=Listes_deroulantes!$F$49,New2030Avant,L78&gt;Listes_deroulantes!$F$50,"0%")</f>
        <v>s. o.</v>
      </c>
      <c r="BB78" s="35" t="str" cm="1">
        <f t="array" ref="BB78">_xlfn.IFS(AZ78="Aucun combustible","Oui",AND(AZ78="s. o.",BA78="s. o."),"s. o.",AND(BA78="0%",OR(AZ78&lt;&gt;"Aucun combustible",AZ78&lt;&gt;"s. o.")),IF(AZ78&lt;=0%,"Oui","Non"),AND(BA78&lt;&gt;"0%",OR(AZ78&lt;&gt;"Aucun combustible",AZ78&lt;&gt;"s. o.")),IF(AZ78&lt;BA78,"Oui","Non"))</f>
        <v>s. o.</v>
      </c>
      <c r="BC78" s="35" t="str">
        <f t="shared" si="68"/>
        <v>Non</v>
      </c>
      <c r="BD78" s="132"/>
      <c r="BE78" s="313" t="str">
        <f t="shared" si="69"/>
        <v>s. o.</v>
      </c>
      <c r="BF78" s="313" t="str" cm="1">
        <f t="array" ref="BF78">IFERROR(_xlfn.IFS(AND(AO78&gt;0,OR(AY78=0,ISBLANK(AY78)),OR(AW78=0,ISBLANK(AW78))),"100% Énergie renouvelable",AND(OR(AY78=0,ISBLANK(AY78)),AW78&gt;0,),"Non disponible",AY78&gt;0,AY78,AND(AY78=0,AW78=0,AO78=0),"s. o."),"Erreur")</f>
        <v>s. o.</v>
      </c>
      <c r="BG78" s="312" t="str">
        <f t="shared" si="70"/>
        <v>s. o.</v>
      </c>
      <c r="BH78" s="329"/>
      <c r="BI78" s="324"/>
      <c r="BJ78" s="318"/>
      <c r="BK78" s="198"/>
      <c r="BL78" s="180"/>
      <c r="BM78" s="180"/>
      <c r="BN78" s="180"/>
      <c r="BO78" s="180"/>
      <c r="BP78" s="241"/>
      <c r="BQ78" s="199">
        <f t="shared" si="79"/>
        <v>0</v>
      </c>
      <c r="BR78" s="198"/>
      <c r="BS78" s="200">
        <f t="shared" si="80"/>
        <v>0</v>
      </c>
      <c r="BT78" s="198"/>
      <c r="BU78" s="200">
        <f t="shared" si="81"/>
        <v>0</v>
      </c>
      <c r="BV78" s="198"/>
      <c r="BW78" s="200">
        <f t="shared" si="82"/>
        <v>0</v>
      </c>
      <c r="BX78" s="198"/>
      <c r="BY78" s="200">
        <f t="shared" si="83"/>
        <v>0</v>
      </c>
      <c r="BZ78" s="117">
        <f t="shared" ref="BZ78:BZ100" si="90">SUM(BR78,BT78,BV78,BX78)</f>
        <v>0</v>
      </c>
      <c r="CA78" s="117">
        <f t="shared" ref="CA78:CA100" si="91">BQ78+BZ78</f>
        <v>0</v>
      </c>
      <c r="CB78" s="154">
        <f t="shared" ref="CB78:CB100" si="92">AX78</f>
        <v>0</v>
      </c>
      <c r="CC78" s="134" t="str">
        <f t="shared" si="71"/>
        <v/>
      </c>
      <c r="CD78" s="147" t="str">
        <f t="shared" ref="CD78:CD100" si="93">AG78</f>
        <v/>
      </c>
      <c r="CE78" s="116" t="str">
        <f t="shared" si="72"/>
        <v>s. o.</v>
      </c>
      <c r="CF78" s="35" t="str" cm="1">
        <f t="array" ref="CF78">_xlfn.IFS(L78&lt;Listes_deroulantes!$F$55,"s. o.",AND(L78&lt;datevigueur,M78=autre),Listes_deroulantes!$H$4,AND(L78&lt;datevigueur,M78=bureau),Listes_deroulantes!$H$5,AND(L78&lt;datevigueur,M78=cegep),Listes_deroulantes!$H$6,AND(L78&lt;datevigueur,M78=Centre),Listes_deroulantes!$H$7,AND(L78&lt;datevigueur,M78=CHSLD),Listes_deroulantes!$H$8,AND(L78&lt;datevigueur,M78=ecole),Listes_deroulantes!$H$9,AND(L78&lt;datevigueur,M78=ecolesec),Listes_deroulantes!$H$10,AND(L78&lt;datevigueur,M78=Universite),Listes_deroulantes!$H$11,AND(L78&gt;=datevigueur,L78&lt;=Listes_deroulantes!$F$48),NEW2025Apres,L78&lt;=Listes_deroulantes!$F$49,New2030Apres,L78&gt;Listes_deroulantes!$F$50,"0%")</f>
        <v>s. o.</v>
      </c>
      <c r="CG78" s="35" t="str" cm="1">
        <f t="array" ref="CG78">_xlfn.IFS(CE78="Aucun combustible","Oui",AND(CE78="s. o.",CF78="s. o."),"s. o.",AND(CF78="0%",OR(CE78&lt;&gt;"Aucun combustible",CE78&lt;&gt;"s. o.")),IF(CE78&lt;=0%,"Oui","Non"),AND(CF78&lt;&gt;"0%",OR(CE78&lt;&gt;"Aucun combustible",CE78&lt;&gt;"s. o.")),IF(CE78&lt;=CF78,"Oui","Non"))</f>
        <v>s. o.</v>
      </c>
      <c r="CH78" s="257"/>
      <c r="CI78" s="314" t="str">
        <f t="shared" si="76"/>
        <v>s. o.</v>
      </c>
      <c r="CJ78" s="316" cm="1">
        <f t="array" ref="CJ78">_xlfn.IFS(CE78="s.o","Non disponible",CE78="Aucun combustible","0",CE78&gt;0,BY78)</f>
        <v>0</v>
      </c>
      <c r="CK78" s="315" t="str">
        <f t="shared" si="77"/>
        <v>Non disponible</v>
      </c>
      <c r="CL78" s="320"/>
    </row>
    <row r="79" spans="1:90" x14ac:dyDescent="0.25">
      <c r="A79" s="122"/>
      <c r="B79" s="33"/>
      <c r="C79" s="32"/>
      <c r="D79" s="32"/>
      <c r="E79" s="32"/>
      <c r="F79" s="32"/>
      <c r="G79" s="32"/>
      <c r="H79" s="32"/>
      <c r="I79" s="41"/>
      <c r="J79" s="34"/>
      <c r="K79" s="32"/>
      <c r="L79" s="278"/>
      <c r="M79" s="32"/>
      <c r="N79" s="32"/>
      <c r="O79" s="34"/>
      <c r="P79" s="339"/>
      <c r="Q79" s="338"/>
      <c r="R79" s="250"/>
      <c r="S79" s="270"/>
      <c r="T79" s="251"/>
      <c r="U79" s="113"/>
      <c r="V79" s="114"/>
      <c r="W79" s="273"/>
      <c r="X79" s="114"/>
      <c r="Y79" s="273"/>
      <c r="Z79" s="115" t="str">
        <f t="shared" si="73"/>
        <v>s.o</v>
      </c>
      <c r="AA79" s="35" t="str" cm="1">
        <f t="array" ref="AA79">_xlfn.IFS(T79=Listes_deroulantes!$B$45,"Indisponible",T79=Listes_deroulantes!$B$43,-10%,T79=Listes_deroulantes!$B$42,-40%,T79=Listes_deroulantes!$B$41,-20%,T79=Listes_deroulantes!$B$40,-20%,T79=Listes_deroulantes!$C$35,"s. o.",T79=Listes_deroulantes!$B$44,-10%)</f>
        <v>s. o.</v>
      </c>
      <c r="AB79" s="62" t="str">
        <f t="shared" si="64"/>
        <v>s. o.</v>
      </c>
      <c r="AC79" s="309" t="str">
        <f t="shared" si="74"/>
        <v>s.o</v>
      </c>
      <c r="AD79" s="62" t="str" cm="1">
        <f t="array" ref="AD79">_xlfn.IFS(T79=Listes_deroulantes!$B$45,"Aucun",T79=Listes_deroulantes!$B$44,"Aucun",T79=Listes_deroulantes!$B$43,-10%,T79=Listes_deroulantes!$B$42,"Aucun",T79=Listes_deroulantes!$B$41,"Aucun",T79=Listes_deroulantes!$B$40,"Aucun",T79=Listes_deroulantes!$C$35,"s. o.")</f>
        <v>s. o.</v>
      </c>
      <c r="AE79" s="62" t="str">
        <f t="shared" si="65"/>
        <v>s. o.</v>
      </c>
      <c r="AF79" s="310"/>
      <c r="AG79" s="131" t="str">
        <f t="shared" si="75"/>
        <v/>
      </c>
      <c r="AH79" s="317">
        <f t="shared" si="78"/>
        <v>0</v>
      </c>
      <c r="AI79" s="177"/>
      <c r="AJ79" s="178"/>
      <c r="AK79" s="179"/>
      <c r="AL79" s="179"/>
      <c r="AM79" s="179"/>
      <c r="AN79" s="179"/>
      <c r="AO79" s="192">
        <f t="shared" si="66"/>
        <v>0</v>
      </c>
      <c r="AP79" s="181"/>
      <c r="AQ79" s="182">
        <f t="shared" si="84"/>
        <v>0</v>
      </c>
      <c r="AR79" s="183"/>
      <c r="AS79" s="182">
        <f t="shared" si="85"/>
        <v>0</v>
      </c>
      <c r="AT79" s="183"/>
      <c r="AU79" s="182">
        <f t="shared" si="86"/>
        <v>0</v>
      </c>
      <c r="AV79" s="183"/>
      <c r="AW79" s="192">
        <f t="shared" si="87"/>
        <v>0</v>
      </c>
      <c r="AX79" s="192">
        <f t="shared" si="88"/>
        <v>0</v>
      </c>
      <c r="AY79" s="182">
        <f t="shared" si="89"/>
        <v>0</v>
      </c>
      <c r="AZ79" s="116" t="str">
        <f t="shared" si="67"/>
        <v>s. o.</v>
      </c>
      <c r="BA79" s="294" t="str" cm="1">
        <f t="array" ref="BA79">_xlfn.IFS(L79&lt;Listes_deroulantes!$F$55,"s. o.",AND(L79&lt;datevigueur,M79=autre),Listes_deroulantes!$G$4,AND(L79&lt;datevigueur,M79=bureau),Listes_deroulantes!$G$5,AND(L79&lt;datevigueur,M79=cegep),Listes_deroulantes!$G$6,AND(L79&lt;datevigueur,M79=Centre),Listes_deroulantes!$G$7,AND(L79&lt;datevigueur,M79=CHSLD),Listes_deroulantes!$G$8,AND(L79&lt;datevigueur,M79=ecole),Listes_deroulantes!$G$9,AND(L79&lt;datevigueur,M79=ecolesec),Listes_deroulantes!$G$10,AND(L79&lt;datevigueur,M79=Universite),Listes_deroulantes!$G$11,AND(L79&gt;=datevigueur,L79&lt;=Listes_deroulantes!$F$48),New2025Avant,L79&lt;=Listes_deroulantes!$F$49,New2030Avant,L79&gt;Listes_deroulantes!$F$50,"0%")</f>
        <v>s. o.</v>
      </c>
      <c r="BB79" s="35" t="str" cm="1">
        <f t="array" ref="BB79">_xlfn.IFS(AZ79="Aucun combustible","Oui",AND(AZ79="s. o.",BA79="s. o."),"s. o.",AND(BA79="0%",OR(AZ79&lt;&gt;"Aucun combustible",AZ79&lt;&gt;"s. o.")),IF(AZ79&lt;=0%,"Oui","Non"),AND(BA79&lt;&gt;"0%",OR(AZ79&lt;&gt;"Aucun combustible",AZ79&lt;&gt;"s. o.")),IF(AZ79&lt;BA79,"Oui","Non"))</f>
        <v>s. o.</v>
      </c>
      <c r="BC79" s="35" t="str">
        <f t="shared" si="68"/>
        <v>Non</v>
      </c>
      <c r="BD79" s="132"/>
      <c r="BE79" s="313" t="str">
        <f t="shared" si="69"/>
        <v>s. o.</v>
      </c>
      <c r="BF79" s="313" t="str" cm="1">
        <f t="array" ref="BF79">IFERROR(_xlfn.IFS(AND(AO79&gt;0,OR(AY79=0,ISBLANK(AY79)),OR(AW79=0,ISBLANK(AW79))),"100% Énergie renouvelable",AND(OR(AY79=0,ISBLANK(AY79)),AW79&gt;0,),"Non disponible",AY79&gt;0,AY79,AND(AY79=0,AW79=0,AO79=0),"s. o."),"Erreur")</f>
        <v>s. o.</v>
      </c>
      <c r="BG79" s="312" t="str">
        <f t="shared" si="70"/>
        <v>s. o.</v>
      </c>
      <c r="BH79" s="329"/>
      <c r="BI79" s="324"/>
      <c r="BJ79" s="318"/>
      <c r="BK79" s="198"/>
      <c r="BL79" s="180"/>
      <c r="BM79" s="180"/>
      <c r="BN79" s="180"/>
      <c r="BO79" s="180"/>
      <c r="BP79" s="241"/>
      <c r="BQ79" s="199">
        <f t="shared" si="79"/>
        <v>0</v>
      </c>
      <c r="BR79" s="198"/>
      <c r="BS79" s="200">
        <f t="shared" si="80"/>
        <v>0</v>
      </c>
      <c r="BT79" s="198"/>
      <c r="BU79" s="200">
        <f t="shared" si="81"/>
        <v>0</v>
      </c>
      <c r="BV79" s="198"/>
      <c r="BW79" s="200">
        <f t="shared" si="82"/>
        <v>0</v>
      </c>
      <c r="BX79" s="198"/>
      <c r="BY79" s="200">
        <f t="shared" si="83"/>
        <v>0</v>
      </c>
      <c r="BZ79" s="117">
        <f t="shared" si="90"/>
        <v>0</v>
      </c>
      <c r="CA79" s="117">
        <f t="shared" si="91"/>
        <v>0</v>
      </c>
      <c r="CB79" s="154">
        <f t="shared" si="92"/>
        <v>0</v>
      </c>
      <c r="CC79" s="134" t="str">
        <f t="shared" si="71"/>
        <v/>
      </c>
      <c r="CD79" s="147" t="str">
        <f t="shared" si="93"/>
        <v/>
      </c>
      <c r="CE79" s="116" t="str">
        <f t="shared" si="72"/>
        <v>s. o.</v>
      </c>
      <c r="CF79" s="35" t="str" cm="1">
        <f t="array" ref="CF79">_xlfn.IFS(L79&lt;Listes_deroulantes!$F$55,"s. o.",AND(L79&lt;datevigueur,M79=autre),Listes_deroulantes!$H$4,AND(L79&lt;datevigueur,M79=bureau),Listes_deroulantes!$H$5,AND(L79&lt;datevigueur,M79=cegep),Listes_deroulantes!$H$6,AND(L79&lt;datevigueur,M79=Centre),Listes_deroulantes!$H$7,AND(L79&lt;datevigueur,M79=CHSLD),Listes_deroulantes!$H$8,AND(L79&lt;datevigueur,M79=ecole),Listes_deroulantes!$H$9,AND(L79&lt;datevigueur,M79=ecolesec),Listes_deroulantes!$H$10,AND(L79&lt;datevigueur,M79=Universite),Listes_deroulantes!$H$11,AND(L79&gt;=datevigueur,L79&lt;=Listes_deroulantes!$F$48),NEW2025Apres,L79&lt;=Listes_deroulantes!$F$49,New2030Apres,L79&gt;Listes_deroulantes!$F$50,"0%")</f>
        <v>s. o.</v>
      </c>
      <c r="CG79" s="35" t="str" cm="1">
        <f t="array" ref="CG79">_xlfn.IFS(CE79="Aucun combustible","Oui",AND(CE79="s. o.",CF79="s. o."),"s. o.",AND(CF79="0%",OR(CE79&lt;&gt;"Aucun combustible",CE79&lt;&gt;"s. o.")),IF(CE79&lt;=0%,"Oui","Non"),AND(CF79&lt;&gt;"0%",OR(CE79&lt;&gt;"Aucun combustible",CE79&lt;&gt;"s. o.")),IF(CE79&lt;=CF79,"Oui","Non"))</f>
        <v>s. o.</v>
      </c>
      <c r="CH79" s="257"/>
      <c r="CI79" s="314" t="str">
        <f t="shared" si="76"/>
        <v>s. o.</v>
      </c>
      <c r="CJ79" s="316" cm="1">
        <f t="array" ref="CJ79">_xlfn.IFS(CE79="s.o","Non disponible",CE79="Aucun combustible","0",CE79&gt;0,BY79)</f>
        <v>0</v>
      </c>
      <c r="CK79" s="315" t="str">
        <f t="shared" si="77"/>
        <v>Non disponible</v>
      </c>
      <c r="CL79" s="320"/>
    </row>
    <row r="80" spans="1:90" x14ac:dyDescent="0.25">
      <c r="A80" s="122"/>
      <c r="B80" s="33"/>
      <c r="C80" s="32"/>
      <c r="D80" s="32"/>
      <c r="E80" s="32"/>
      <c r="F80" s="32"/>
      <c r="G80" s="32"/>
      <c r="H80" s="32"/>
      <c r="I80" s="41"/>
      <c r="J80" s="34"/>
      <c r="K80" s="32"/>
      <c r="L80" s="278"/>
      <c r="M80" s="32"/>
      <c r="N80" s="32"/>
      <c r="O80" s="34"/>
      <c r="P80" s="339"/>
      <c r="Q80" s="338"/>
      <c r="R80" s="250"/>
      <c r="S80" s="270"/>
      <c r="T80" s="251"/>
      <c r="U80" s="113"/>
      <c r="V80" s="114"/>
      <c r="W80" s="273"/>
      <c r="X80" s="114"/>
      <c r="Y80" s="273"/>
      <c r="Z80" s="115" t="str">
        <f t="shared" si="73"/>
        <v>s.o</v>
      </c>
      <c r="AA80" s="35" t="str" cm="1">
        <f t="array" ref="AA80">_xlfn.IFS(T80=Listes_deroulantes!$B$45,"Indisponible",T80=Listes_deroulantes!$B$43,-10%,T80=Listes_deroulantes!$B$42,-40%,T80=Listes_deroulantes!$B$41,-20%,T80=Listes_deroulantes!$B$40,-20%,T80=Listes_deroulantes!$C$35,"s. o.",T80=Listes_deroulantes!$B$44,-10%)</f>
        <v>s. o.</v>
      </c>
      <c r="AB80" s="62" t="str">
        <f t="shared" si="64"/>
        <v>s. o.</v>
      </c>
      <c r="AC80" s="309" t="str">
        <f t="shared" si="74"/>
        <v>s.o</v>
      </c>
      <c r="AD80" s="62" t="str" cm="1">
        <f t="array" ref="AD80">_xlfn.IFS(T80=Listes_deroulantes!$B$45,"Aucun",T80=Listes_deroulantes!$B$44,"Aucun",T80=Listes_deroulantes!$B$43,-10%,T80=Listes_deroulantes!$B$42,"Aucun",T80=Listes_deroulantes!$B$41,"Aucun",T80=Listes_deroulantes!$B$40,"Aucun",T80=Listes_deroulantes!$C$35,"s. o.")</f>
        <v>s. o.</v>
      </c>
      <c r="AE80" s="62" t="str">
        <f t="shared" si="65"/>
        <v>s. o.</v>
      </c>
      <c r="AF80" s="310"/>
      <c r="AG80" s="131" t="str">
        <f t="shared" si="75"/>
        <v/>
      </c>
      <c r="AH80" s="317">
        <f t="shared" si="78"/>
        <v>0</v>
      </c>
      <c r="AI80" s="177"/>
      <c r="AJ80" s="178"/>
      <c r="AK80" s="179"/>
      <c r="AL80" s="179"/>
      <c r="AM80" s="179"/>
      <c r="AN80" s="179"/>
      <c r="AO80" s="192">
        <f t="shared" si="66"/>
        <v>0</v>
      </c>
      <c r="AP80" s="181"/>
      <c r="AQ80" s="182">
        <f t="shared" si="84"/>
        <v>0</v>
      </c>
      <c r="AR80" s="183"/>
      <c r="AS80" s="182">
        <f t="shared" si="85"/>
        <v>0</v>
      </c>
      <c r="AT80" s="183"/>
      <c r="AU80" s="182">
        <f t="shared" si="86"/>
        <v>0</v>
      </c>
      <c r="AV80" s="183"/>
      <c r="AW80" s="192">
        <f t="shared" si="87"/>
        <v>0</v>
      </c>
      <c r="AX80" s="192">
        <f t="shared" si="88"/>
        <v>0</v>
      </c>
      <c r="AY80" s="182">
        <f t="shared" si="89"/>
        <v>0</v>
      </c>
      <c r="AZ80" s="116" t="str">
        <f t="shared" si="67"/>
        <v>s. o.</v>
      </c>
      <c r="BA80" s="294" t="str" cm="1">
        <f t="array" ref="BA80">_xlfn.IFS(L80&lt;Listes_deroulantes!$F$55,"s. o.",AND(L80&lt;datevigueur,M80=autre),Listes_deroulantes!$G$4,AND(L80&lt;datevigueur,M80=bureau),Listes_deroulantes!$G$5,AND(L80&lt;datevigueur,M80=cegep),Listes_deroulantes!$G$6,AND(L80&lt;datevigueur,M80=Centre),Listes_deroulantes!$G$7,AND(L80&lt;datevigueur,M80=CHSLD),Listes_deroulantes!$G$8,AND(L80&lt;datevigueur,M80=ecole),Listes_deroulantes!$G$9,AND(L80&lt;datevigueur,M80=ecolesec),Listes_deroulantes!$G$10,AND(L80&lt;datevigueur,M80=Universite),Listes_deroulantes!$G$11,AND(L80&gt;=datevigueur,L80&lt;=Listes_deroulantes!$F$48),New2025Avant,L80&lt;=Listes_deroulantes!$F$49,New2030Avant,L80&gt;Listes_deroulantes!$F$50,"0%")</f>
        <v>s. o.</v>
      </c>
      <c r="BB80" s="35" t="str" cm="1">
        <f t="array" ref="BB80">_xlfn.IFS(AZ80="Aucun combustible","Oui",AND(AZ80="s. o.",BA80="s. o."),"s. o.",AND(BA80="0%",OR(AZ80&lt;&gt;"Aucun combustible",AZ80&lt;&gt;"s. o.")),IF(AZ80&lt;=0%,"Oui","Non"),AND(BA80&lt;&gt;"0%",OR(AZ80&lt;&gt;"Aucun combustible",AZ80&lt;&gt;"s. o.")),IF(AZ80&lt;BA80,"Oui","Non"))</f>
        <v>s. o.</v>
      </c>
      <c r="BC80" s="35" t="str">
        <f t="shared" si="68"/>
        <v>Non</v>
      </c>
      <c r="BD80" s="132"/>
      <c r="BE80" s="313" t="str">
        <f t="shared" si="69"/>
        <v>s. o.</v>
      </c>
      <c r="BF80" s="313" t="str" cm="1">
        <f t="array" ref="BF80">IFERROR(_xlfn.IFS(AND(AO80&gt;0,OR(AY80=0,ISBLANK(AY80)),OR(AW80=0,ISBLANK(AW80))),"100% Énergie renouvelable",AND(OR(AY80=0,ISBLANK(AY80)),AW80&gt;0,),"Non disponible",AY80&gt;0,AY80,AND(AY80=0,AW80=0,AO80=0),"s. o."),"Erreur")</f>
        <v>s. o.</v>
      </c>
      <c r="BG80" s="312" t="str">
        <f t="shared" si="70"/>
        <v>s. o.</v>
      </c>
      <c r="BH80" s="329"/>
      <c r="BI80" s="324"/>
      <c r="BJ80" s="318"/>
      <c r="BK80" s="198"/>
      <c r="BL80" s="180"/>
      <c r="BM80" s="180"/>
      <c r="BN80" s="180"/>
      <c r="BO80" s="180"/>
      <c r="BP80" s="241"/>
      <c r="BQ80" s="199">
        <f t="shared" si="79"/>
        <v>0</v>
      </c>
      <c r="BR80" s="198"/>
      <c r="BS80" s="200">
        <f t="shared" si="80"/>
        <v>0</v>
      </c>
      <c r="BT80" s="198"/>
      <c r="BU80" s="200">
        <f t="shared" si="81"/>
        <v>0</v>
      </c>
      <c r="BV80" s="198"/>
      <c r="BW80" s="200">
        <f t="shared" si="82"/>
        <v>0</v>
      </c>
      <c r="BX80" s="198"/>
      <c r="BY80" s="200">
        <f t="shared" si="83"/>
        <v>0</v>
      </c>
      <c r="BZ80" s="117">
        <f t="shared" si="90"/>
        <v>0</v>
      </c>
      <c r="CA80" s="117">
        <f t="shared" si="91"/>
        <v>0</v>
      </c>
      <c r="CB80" s="154">
        <f t="shared" si="92"/>
        <v>0</v>
      </c>
      <c r="CC80" s="134" t="str">
        <f t="shared" si="71"/>
        <v/>
      </c>
      <c r="CD80" s="147" t="str">
        <f t="shared" si="93"/>
        <v/>
      </c>
      <c r="CE80" s="116" t="str">
        <f t="shared" si="72"/>
        <v>s. o.</v>
      </c>
      <c r="CF80" s="35" t="str" cm="1">
        <f t="array" ref="CF80">_xlfn.IFS(L80&lt;Listes_deroulantes!$F$55,"s. o.",AND(L80&lt;datevigueur,M80=autre),Listes_deroulantes!$H$4,AND(L80&lt;datevigueur,M80=bureau),Listes_deroulantes!$H$5,AND(L80&lt;datevigueur,M80=cegep),Listes_deroulantes!$H$6,AND(L80&lt;datevigueur,M80=Centre),Listes_deroulantes!$H$7,AND(L80&lt;datevigueur,M80=CHSLD),Listes_deroulantes!$H$8,AND(L80&lt;datevigueur,M80=ecole),Listes_deroulantes!$H$9,AND(L80&lt;datevigueur,M80=ecolesec),Listes_deroulantes!$H$10,AND(L80&lt;datevigueur,M80=Universite),Listes_deroulantes!$H$11,AND(L80&gt;=datevigueur,L80&lt;=Listes_deroulantes!$F$48),NEW2025Apres,L80&lt;=Listes_deroulantes!$F$49,New2030Apres,L80&gt;Listes_deroulantes!$F$50,"0%")</f>
        <v>s. o.</v>
      </c>
      <c r="CG80" s="35" t="str" cm="1">
        <f t="array" ref="CG80">_xlfn.IFS(CE80="Aucun combustible","Oui",AND(CE80="s. o.",CF80="s. o."),"s. o.",AND(CF80="0%",OR(CE80&lt;&gt;"Aucun combustible",CE80&lt;&gt;"s. o.")),IF(CE80&lt;=0%,"Oui","Non"),AND(CF80&lt;&gt;"0%",OR(CE80&lt;&gt;"Aucun combustible",CE80&lt;&gt;"s. o.")),IF(CE80&lt;=CF80,"Oui","Non"))</f>
        <v>s. o.</v>
      </c>
      <c r="CH80" s="257"/>
      <c r="CI80" s="314" t="str">
        <f t="shared" si="76"/>
        <v>s. o.</v>
      </c>
      <c r="CJ80" s="316" cm="1">
        <f t="array" ref="CJ80">_xlfn.IFS(CE80="s.o","Non disponible",CE80="Aucun combustible","0",CE80&gt;0,BY80)</f>
        <v>0</v>
      </c>
      <c r="CK80" s="315" t="str">
        <f t="shared" si="77"/>
        <v>Non disponible</v>
      </c>
      <c r="CL80" s="320"/>
    </row>
    <row r="81" spans="1:90" x14ac:dyDescent="0.25">
      <c r="A81" s="122"/>
      <c r="B81" s="33"/>
      <c r="C81" s="32"/>
      <c r="D81" s="32"/>
      <c r="E81" s="32"/>
      <c r="F81" s="32"/>
      <c r="G81" s="32"/>
      <c r="H81" s="32"/>
      <c r="I81" s="41"/>
      <c r="J81" s="34"/>
      <c r="K81" s="32"/>
      <c r="L81" s="278"/>
      <c r="M81" s="32"/>
      <c r="N81" s="32"/>
      <c r="O81" s="34"/>
      <c r="P81" s="339"/>
      <c r="Q81" s="338"/>
      <c r="R81" s="250"/>
      <c r="S81" s="270"/>
      <c r="T81" s="251"/>
      <c r="U81" s="113"/>
      <c r="V81" s="114"/>
      <c r="W81" s="273"/>
      <c r="X81" s="114"/>
      <c r="Y81" s="273"/>
      <c r="Z81" s="115" t="str">
        <f t="shared" si="73"/>
        <v>s.o</v>
      </c>
      <c r="AA81" s="35" t="str" cm="1">
        <f t="array" ref="AA81">_xlfn.IFS(T81=Listes_deroulantes!$B$45,"Indisponible",T81=Listes_deroulantes!$B$43,-10%,T81=Listes_deroulantes!$B$42,-40%,T81=Listes_deroulantes!$B$41,-20%,T81=Listes_deroulantes!$B$40,-20%,T81=Listes_deroulantes!$C$35,"s. o.",T81=Listes_deroulantes!$B$44,-10%)</f>
        <v>s. o.</v>
      </c>
      <c r="AB81" s="62" t="str">
        <f t="shared" si="64"/>
        <v>s. o.</v>
      </c>
      <c r="AC81" s="309" t="str">
        <f t="shared" si="74"/>
        <v>s.o</v>
      </c>
      <c r="AD81" s="62" t="str" cm="1">
        <f t="array" ref="AD81">_xlfn.IFS(T81=Listes_deroulantes!$B$45,"Aucun",T81=Listes_deroulantes!$B$44,"Aucun",T81=Listes_deroulantes!$B$43,-10%,T81=Listes_deroulantes!$B$42,"Aucun",T81=Listes_deroulantes!$B$41,"Aucun",T81=Listes_deroulantes!$B$40,"Aucun",T81=Listes_deroulantes!$C$35,"s. o.")</f>
        <v>s. o.</v>
      </c>
      <c r="AE81" s="62" t="str">
        <f t="shared" si="65"/>
        <v>s. o.</v>
      </c>
      <c r="AF81" s="310"/>
      <c r="AG81" s="131" t="str">
        <f t="shared" si="75"/>
        <v/>
      </c>
      <c r="AH81" s="317">
        <f t="shared" si="78"/>
        <v>0</v>
      </c>
      <c r="AI81" s="177"/>
      <c r="AJ81" s="178"/>
      <c r="AK81" s="179"/>
      <c r="AL81" s="179"/>
      <c r="AM81" s="179"/>
      <c r="AN81" s="179"/>
      <c r="AO81" s="192">
        <f t="shared" si="66"/>
        <v>0</v>
      </c>
      <c r="AP81" s="181"/>
      <c r="AQ81" s="182">
        <f t="shared" si="84"/>
        <v>0</v>
      </c>
      <c r="AR81" s="183"/>
      <c r="AS81" s="182">
        <f t="shared" si="85"/>
        <v>0</v>
      </c>
      <c r="AT81" s="183"/>
      <c r="AU81" s="182">
        <f t="shared" si="86"/>
        <v>0</v>
      </c>
      <c r="AV81" s="183"/>
      <c r="AW81" s="192">
        <f t="shared" si="87"/>
        <v>0</v>
      </c>
      <c r="AX81" s="192">
        <f t="shared" si="88"/>
        <v>0</v>
      </c>
      <c r="AY81" s="182">
        <f t="shared" si="89"/>
        <v>0</v>
      </c>
      <c r="AZ81" s="116" t="str">
        <f t="shared" si="67"/>
        <v>s. o.</v>
      </c>
      <c r="BA81" s="294" t="str" cm="1">
        <f t="array" ref="BA81">_xlfn.IFS(L81&lt;Listes_deroulantes!$F$55,"s. o.",AND(L81&lt;datevigueur,M81=autre),Listes_deroulantes!$G$4,AND(L81&lt;datevigueur,M81=bureau),Listes_deroulantes!$G$5,AND(L81&lt;datevigueur,M81=cegep),Listes_deroulantes!$G$6,AND(L81&lt;datevigueur,M81=Centre),Listes_deroulantes!$G$7,AND(L81&lt;datevigueur,M81=CHSLD),Listes_deroulantes!$G$8,AND(L81&lt;datevigueur,M81=ecole),Listes_deroulantes!$G$9,AND(L81&lt;datevigueur,M81=ecolesec),Listes_deroulantes!$G$10,AND(L81&lt;datevigueur,M81=Universite),Listes_deroulantes!$G$11,AND(L81&gt;=datevigueur,L81&lt;=Listes_deroulantes!$F$48),New2025Avant,L81&lt;=Listes_deroulantes!$F$49,New2030Avant,L81&gt;Listes_deroulantes!$F$50,"0%")</f>
        <v>s. o.</v>
      </c>
      <c r="BB81" s="35" t="str" cm="1">
        <f t="array" ref="BB81">_xlfn.IFS(AZ81="Aucun combustible","Oui",AND(AZ81="s. o.",BA81="s. o."),"s. o.",AND(BA81="0%",OR(AZ81&lt;&gt;"Aucun combustible",AZ81&lt;&gt;"s. o.")),IF(AZ81&lt;=0%,"Oui","Non"),AND(BA81&lt;&gt;"0%",OR(AZ81&lt;&gt;"Aucun combustible",AZ81&lt;&gt;"s. o.")),IF(AZ81&lt;BA81,"Oui","Non"))</f>
        <v>s. o.</v>
      </c>
      <c r="BC81" s="35" t="str">
        <f t="shared" si="68"/>
        <v>Non</v>
      </c>
      <c r="BD81" s="132"/>
      <c r="BE81" s="313" t="str">
        <f t="shared" si="69"/>
        <v>s. o.</v>
      </c>
      <c r="BF81" s="313" t="str" cm="1">
        <f t="array" ref="BF81">IFERROR(_xlfn.IFS(AND(AO81&gt;0,OR(AY81=0,ISBLANK(AY81)),OR(AW81=0,ISBLANK(AW81))),"100% Énergie renouvelable",AND(OR(AY81=0,ISBLANK(AY81)),AW81&gt;0,),"Non disponible",AY81&gt;0,AY81,AND(AY81=0,AW81=0,AO81=0),"s. o."),"Erreur")</f>
        <v>s. o.</v>
      </c>
      <c r="BG81" s="312" t="str">
        <f t="shared" si="70"/>
        <v>s. o.</v>
      </c>
      <c r="BH81" s="329"/>
      <c r="BI81" s="324"/>
      <c r="BJ81" s="318"/>
      <c r="BK81" s="198"/>
      <c r="BL81" s="180"/>
      <c r="BM81" s="180"/>
      <c r="BN81" s="180"/>
      <c r="BO81" s="180"/>
      <c r="BP81" s="241"/>
      <c r="BQ81" s="199">
        <f t="shared" si="79"/>
        <v>0</v>
      </c>
      <c r="BR81" s="198"/>
      <c r="BS81" s="200">
        <f t="shared" si="80"/>
        <v>0</v>
      </c>
      <c r="BT81" s="198"/>
      <c r="BU81" s="200">
        <f t="shared" si="81"/>
        <v>0</v>
      </c>
      <c r="BV81" s="198"/>
      <c r="BW81" s="200">
        <f t="shared" si="82"/>
        <v>0</v>
      </c>
      <c r="BX81" s="198"/>
      <c r="BY81" s="200">
        <f t="shared" si="83"/>
        <v>0</v>
      </c>
      <c r="BZ81" s="117">
        <f t="shared" si="90"/>
        <v>0</v>
      </c>
      <c r="CA81" s="117">
        <f t="shared" si="91"/>
        <v>0</v>
      </c>
      <c r="CB81" s="154">
        <f t="shared" si="92"/>
        <v>0</v>
      </c>
      <c r="CC81" s="134" t="str">
        <f t="shared" si="71"/>
        <v/>
      </c>
      <c r="CD81" s="147" t="str">
        <f t="shared" si="93"/>
        <v/>
      </c>
      <c r="CE81" s="116" t="str">
        <f t="shared" si="72"/>
        <v>s. o.</v>
      </c>
      <c r="CF81" s="35" t="str" cm="1">
        <f t="array" ref="CF81">_xlfn.IFS(L81&lt;Listes_deroulantes!$F$55,"s. o.",AND(L81&lt;datevigueur,M81=autre),Listes_deroulantes!$H$4,AND(L81&lt;datevigueur,M81=bureau),Listes_deroulantes!$H$5,AND(L81&lt;datevigueur,M81=cegep),Listes_deroulantes!$H$6,AND(L81&lt;datevigueur,M81=Centre),Listes_deroulantes!$H$7,AND(L81&lt;datevigueur,M81=CHSLD),Listes_deroulantes!$H$8,AND(L81&lt;datevigueur,M81=ecole),Listes_deroulantes!$H$9,AND(L81&lt;datevigueur,M81=ecolesec),Listes_deroulantes!$H$10,AND(L81&lt;datevigueur,M81=Universite),Listes_deroulantes!$H$11,AND(L81&gt;=datevigueur,L81&lt;=Listes_deroulantes!$F$48),NEW2025Apres,L81&lt;=Listes_deroulantes!$F$49,New2030Apres,L81&gt;Listes_deroulantes!$F$50,"0%")</f>
        <v>s. o.</v>
      </c>
      <c r="CG81" s="35" t="str" cm="1">
        <f t="array" ref="CG81">_xlfn.IFS(CE81="Aucun combustible","Oui",AND(CE81="s. o.",CF81="s. o."),"s. o.",AND(CF81="0%",OR(CE81&lt;&gt;"Aucun combustible",CE81&lt;&gt;"s. o.")),IF(CE81&lt;=0%,"Oui","Non"),AND(CF81&lt;&gt;"0%",OR(CE81&lt;&gt;"Aucun combustible",CE81&lt;&gt;"s. o.")),IF(CE81&lt;=CF81,"Oui","Non"))</f>
        <v>s. o.</v>
      </c>
      <c r="CH81" s="257"/>
      <c r="CI81" s="314" t="str">
        <f t="shared" si="76"/>
        <v>s. o.</v>
      </c>
      <c r="CJ81" s="316" cm="1">
        <f t="array" ref="CJ81">_xlfn.IFS(CE81="s.o","Non disponible",CE81="Aucun combustible","0",CE81&gt;0,BY81)</f>
        <v>0</v>
      </c>
      <c r="CK81" s="315" t="str">
        <f t="shared" si="77"/>
        <v>Non disponible</v>
      </c>
      <c r="CL81" s="320"/>
    </row>
    <row r="82" spans="1:90" x14ac:dyDescent="0.25">
      <c r="A82" s="122"/>
      <c r="B82" s="33"/>
      <c r="C82" s="32"/>
      <c r="D82" s="32"/>
      <c r="E82" s="32"/>
      <c r="F82" s="32"/>
      <c r="G82" s="32"/>
      <c r="H82" s="32"/>
      <c r="I82" s="41"/>
      <c r="J82" s="34"/>
      <c r="K82" s="32"/>
      <c r="L82" s="278"/>
      <c r="M82" s="32"/>
      <c r="N82" s="32"/>
      <c r="O82" s="34"/>
      <c r="P82" s="339"/>
      <c r="Q82" s="338"/>
      <c r="R82" s="250"/>
      <c r="S82" s="270"/>
      <c r="T82" s="251"/>
      <c r="U82" s="113"/>
      <c r="V82" s="114"/>
      <c r="W82" s="273"/>
      <c r="X82" s="114"/>
      <c r="Y82" s="273"/>
      <c r="Z82" s="115" t="str">
        <f t="shared" si="73"/>
        <v>s.o</v>
      </c>
      <c r="AA82" s="35" t="str" cm="1">
        <f t="array" ref="AA82">_xlfn.IFS(T82=Listes_deroulantes!$B$45,"Indisponible",T82=Listes_deroulantes!$B$43,-10%,T82=Listes_deroulantes!$B$42,-40%,T82=Listes_deroulantes!$B$41,-20%,T82=Listes_deroulantes!$B$40,-20%,T82=Listes_deroulantes!$C$35,"s. o.",T82=Listes_deroulantes!$B$44,-10%)</f>
        <v>s. o.</v>
      </c>
      <c r="AB82" s="62" t="str">
        <f t="shared" si="64"/>
        <v>s. o.</v>
      </c>
      <c r="AC82" s="309" t="str">
        <f t="shared" si="74"/>
        <v>s.o</v>
      </c>
      <c r="AD82" s="62" t="str" cm="1">
        <f t="array" ref="AD82">_xlfn.IFS(T82=Listes_deroulantes!$B$45,"Aucun",T82=Listes_deroulantes!$B$44,"Aucun",T82=Listes_deroulantes!$B$43,-10%,T82=Listes_deroulantes!$B$42,"Aucun",T82=Listes_deroulantes!$B$41,"Aucun",T82=Listes_deroulantes!$B$40,"Aucun",T82=Listes_deroulantes!$C$35,"s. o.")</f>
        <v>s. o.</v>
      </c>
      <c r="AE82" s="62" t="str">
        <f t="shared" si="65"/>
        <v>s. o.</v>
      </c>
      <c r="AF82" s="310"/>
      <c r="AG82" s="131" t="str">
        <f t="shared" si="75"/>
        <v/>
      </c>
      <c r="AH82" s="317">
        <f t="shared" si="78"/>
        <v>0</v>
      </c>
      <c r="AI82" s="177"/>
      <c r="AJ82" s="178"/>
      <c r="AK82" s="179"/>
      <c r="AL82" s="179"/>
      <c r="AM82" s="179"/>
      <c r="AN82" s="179"/>
      <c r="AO82" s="192">
        <f t="shared" si="66"/>
        <v>0</v>
      </c>
      <c r="AP82" s="181"/>
      <c r="AQ82" s="182">
        <f t="shared" si="84"/>
        <v>0</v>
      </c>
      <c r="AR82" s="183"/>
      <c r="AS82" s="182">
        <f t="shared" si="85"/>
        <v>0</v>
      </c>
      <c r="AT82" s="183"/>
      <c r="AU82" s="182">
        <f t="shared" si="86"/>
        <v>0</v>
      </c>
      <c r="AV82" s="183"/>
      <c r="AW82" s="192">
        <f t="shared" si="87"/>
        <v>0</v>
      </c>
      <c r="AX82" s="192">
        <f t="shared" si="88"/>
        <v>0</v>
      </c>
      <c r="AY82" s="182">
        <f t="shared" si="89"/>
        <v>0</v>
      </c>
      <c r="AZ82" s="116" t="str">
        <f t="shared" si="67"/>
        <v>s. o.</v>
      </c>
      <c r="BA82" s="294" t="str" cm="1">
        <f t="array" ref="BA82">_xlfn.IFS(L82&lt;Listes_deroulantes!$F$55,"s. o.",AND(L82&lt;datevigueur,M82=autre),Listes_deroulantes!$G$4,AND(L82&lt;datevigueur,M82=bureau),Listes_deroulantes!$G$5,AND(L82&lt;datevigueur,M82=cegep),Listes_deroulantes!$G$6,AND(L82&lt;datevigueur,M82=Centre),Listes_deroulantes!$G$7,AND(L82&lt;datevigueur,M82=CHSLD),Listes_deroulantes!$G$8,AND(L82&lt;datevigueur,M82=ecole),Listes_deroulantes!$G$9,AND(L82&lt;datevigueur,M82=ecolesec),Listes_deroulantes!$G$10,AND(L82&lt;datevigueur,M82=Universite),Listes_deroulantes!$G$11,AND(L82&gt;=datevigueur,L82&lt;=Listes_deroulantes!$F$48),New2025Avant,L82&lt;=Listes_deroulantes!$F$49,New2030Avant,L82&gt;Listes_deroulantes!$F$50,"0%")</f>
        <v>s. o.</v>
      </c>
      <c r="BB82" s="35" t="str" cm="1">
        <f t="array" ref="BB82">_xlfn.IFS(AZ82="Aucun combustible","Oui",AND(AZ82="s. o.",BA82="s. o."),"s. o.",AND(BA82="0%",OR(AZ82&lt;&gt;"Aucun combustible",AZ82&lt;&gt;"s. o.")),IF(AZ82&lt;=0%,"Oui","Non"),AND(BA82&lt;&gt;"0%",OR(AZ82&lt;&gt;"Aucun combustible",AZ82&lt;&gt;"s. o.")),IF(AZ82&lt;BA82,"Oui","Non"))</f>
        <v>s. o.</v>
      </c>
      <c r="BC82" s="35" t="str">
        <f t="shared" si="68"/>
        <v>Non</v>
      </c>
      <c r="BD82" s="132"/>
      <c r="BE82" s="313" t="str">
        <f t="shared" si="69"/>
        <v>s. o.</v>
      </c>
      <c r="BF82" s="313" t="str" cm="1">
        <f t="array" ref="BF82">IFERROR(_xlfn.IFS(AND(AO82&gt;0,OR(AY82=0,ISBLANK(AY82)),OR(AW82=0,ISBLANK(AW82))),"100% Énergie renouvelable",AND(OR(AY82=0,ISBLANK(AY82)),AW82&gt;0,),"Non disponible",AY82&gt;0,AY82,AND(AY82=0,AW82=0,AO82=0),"s. o."),"Erreur")</f>
        <v>s. o.</v>
      </c>
      <c r="BG82" s="312" t="str">
        <f t="shared" si="70"/>
        <v>s. o.</v>
      </c>
      <c r="BH82" s="329"/>
      <c r="BI82" s="324"/>
      <c r="BJ82" s="318"/>
      <c r="BK82" s="198"/>
      <c r="BL82" s="180"/>
      <c r="BM82" s="180"/>
      <c r="BN82" s="180"/>
      <c r="BO82" s="180"/>
      <c r="BP82" s="241"/>
      <c r="BQ82" s="199">
        <f t="shared" si="79"/>
        <v>0</v>
      </c>
      <c r="BR82" s="198"/>
      <c r="BS82" s="200">
        <f t="shared" si="80"/>
        <v>0</v>
      </c>
      <c r="BT82" s="198"/>
      <c r="BU82" s="200">
        <f t="shared" si="81"/>
        <v>0</v>
      </c>
      <c r="BV82" s="198"/>
      <c r="BW82" s="200">
        <f t="shared" si="82"/>
        <v>0</v>
      </c>
      <c r="BX82" s="198"/>
      <c r="BY82" s="200">
        <f t="shared" si="83"/>
        <v>0</v>
      </c>
      <c r="BZ82" s="117">
        <f t="shared" si="90"/>
        <v>0</v>
      </c>
      <c r="CA82" s="117">
        <f t="shared" si="91"/>
        <v>0</v>
      </c>
      <c r="CB82" s="154">
        <f t="shared" si="92"/>
        <v>0</v>
      </c>
      <c r="CC82" s="134" t="str">
        <f t="shared" si="71"/>
        <v/>
      </c>
      <c r="CD82" s="147" t="str">
        <f t="shared" si="93"/>
        <v/>
      </c>
      <c r="CE82" s="116" t="str">
        <f t="shared" si="72"/>
        <v>s. o.</v>
      </c>
      <c r="CF82" s="35" t="str" cm="1">
        <f t="array" ref="CF82">_xlfn.IFS(L82&lt;Listes_deroulantes!$F$55,"s. o.",AND(L82&lt;datevigueur,M82=autre),Listes_deroulantes!$H$4,AND(L82&lt;datevigueur,M82=bureau),Listes_deroulantes!$H$5,AND(L82&lt;datevigueur,M82=cegep),Listes_deroulantes!$H$6,AND(L82&lt;datevigueur,M82=Centre),Listes_deroulantes!$H$7,AND(L82&lt;datevigueur,M82=CHSLD),Listes_deroulantes!$H$8,AND(L82&lt;datevigueur,M82=ecole),Listes_deroulantes!$H$9,AND(L82&lt;datevigueur,M82=ecolesec),Listes_deroulantes!$H$10,AND(L82&lt;datevigueur,M82=Universite),Listes_deroulantes!$H$11,AND(L82&gt;=datevigueur,L82&lt;=Listes_deroulantes!$F$48),NEW2025Apres,L82&lt;=Listes_deroulantes!$F$49,New2030Apres,L82&gt;Listes_deroulantes!$F$50,"0%")</f>
        <v>s. o.</v>
      </c>
      <c r="CG82" s="35" t="str" cm="1">
        <f t="array" ref="CG82">_xlfn.IFS(CE82="Aucun combustible","Oui",AND(CE82="s. o.",CF82="s. o."),"s. o.",AND(CF82="0%",OR(CE82&lt;&gt;"Aucun combustible",CE82&lt;&gt;"s. o.")),IF(CE82&lt;=0%,"Oui","Non"),AND(CF82&lt;&gt;"0%",OR(CE82&lt;&gt;"Aucun combustible",CE82&lt;&gt;"s. o.")),IF(CE82&lt;=CF82,"Oui","Non"))</f>
        <v>s. o.</v>
      </c>
      <c r="CH82" s="257"/>
      <c r="CI82" s="314" t="str">
        <f t="shared" si="76"/>
        <v>s. o.</v>
      </c>
      <c r="CJ82" s="316" cm="1">
        <f t="array" ref="CJ82">_xlfn.IFS(CE82="s.o","Non disponible",CE82="Aucun combustible","0",CE82&gt;0,BY82)</f>
        <v>0</v>
      </c>
      <c r="CK82" s="315" t="str">
        <f t="shared" si="77"/>
        <v>Non disponible</v>
      </c>
      <c r="CL82" s="320"/>
    </row>
    <row r="83" spans="1:90" x14ac:dyDescent="0.25">
      <c r="A83" s="122"/>
      <c r="B83" s="33"/>
      <c r="C83" s="32"/>
      <c r="D83" s="32"/>
      <c r="E83" s="32"/>
      <c r="F83" s="32"/>
      <c r="G83" s="32"/>
      <c r="H83" s="32"/>
      <c r="I83" s="41"/>
      <c r="J83" s="34"/>
      <c r="K83" s="32"/>
      <c r="L83" s="278"/>
      <c r="M83" s="32"/>
      <c r="N83" s="32"/>
      <c r="O83" s="34"/>
      <c r="P83" s="339"/>
      <c r="Q83" s="338"/>
      <c r="R83" s="250"/>
      <c r="S83" s="270"/>
      <c r="T83" s="251"/>
      <c r="U83" s="113"/>
      <c r="V83" s="114"/>
      <c r="W83" s="273"/>
      <c r="X83" s="114"/>
      <c r="Y83" s="273"/>
      <c r="Z83" s="115" t="str">
        <f t="shared" si="73"/>
        <v>s.o</v>
      </c>
      <c r="AA83" s="35" t="str" cm="1">
        <f t="array" ref="AA83">_xlfn.IFS(T83=Listes_deroulantes!$B$45,"Indisponible",T83=Listes_deroulantes!$B$43,-10%,T83=Listes_deroulantes!$B$42,-40%,T83=Listes_deroulantes!$B$41,-20%,T83=Listes_deroulantes!$B$40,-20%,T83=Listes_deroulantes!$C$35,"s. o.",T83=Listes_deroulantes!$B$44,-10%)</f>
        <v>s. o.</v>
      </c>
      <c r="AB83" s="62" t="str">
        <f t="shared" si="64"/>
        <v>s. o.</v>
      </c>
      <c r="AC83" s="309" t="str">
        <f t="shared" si="74"/>
        <v>s.o</v>
      </c>
      <c r="AD83" s="62" t="str" cm="1">
        <f t="array" ref="AD83">_xlfn.IFS(T83=Listes_deroulantes!$B$45,"Aucun",T83=Listes_deroulantes!$B$44,"Aucun",T83=Listes_deroulantes!$B$43,-10%,T83=Listes_deroulantes!$B$42,"Aucun",T83=Listes_deroulantes!$B$41,"Aucun",T83=Listes_deroulantes!$B$40,"Aucun",T83=Listes_deroulantes!$C$35,"s. o.")</f>
        <v>s. o.</v>
      </c>
      <c r="AE83" s="62" t="str">
        <f t="shared" si="65"/>
        <v>s. o.</v>
      </c>
      <c r="AF83" s="310"/>
      <c r="AG83" s="131" t="str">
        <f t="shared" si="75"/>
        <v/>
      </c>
      <c r="AH83" s="317">
        <f t="shared" si="78"/>
        <v>0</v>
      </c>
      <c r="AI83" s="177"/>
      <c r="AJ83" s="178"/>
      <c r="AK83" s="179"/>
      <c r="AL83" s="179"/>
      <c r="AM83" s="179"/>
      <c r="AN83" s="179"/>
      <c r="AO83" s="192">
        <f t="shared" si="66"/>
        <v>0</v>
      </c>
      <c r="AP83" s="181"/>
      <c r="AQ83" s="182">
        <f t="shared" si="84"/>
        <v>0</v>
      </c>
      <c r="AR83" s="183"/>
      <c r="AS83" s="182">
        <f t="shared" si="85"/>
        <v>0</v>
      </c>
      <c r="AT83" s="183"/>
      <c r="AU83" s="182">
        <f t="shared" si="86"/>
        <v>0</v>
      </c>
      <c r="AV83" s="183"/>
      <c r="AW83" s="192">
        <f t="shared" si="87"/>
        <v>0</v>
      </c>
      <c r="AX83" s="192">
        <f t="shared" si="88"/>
        <v>0</v>
      </c>
      <c r="AY83" s="182">
        <f t="shared" si="89"/>
        <v>0</v>
      </c>
      <c r="AZ83" s="116" t="str">
        <f t="shared" si="67"/>
        <v>s. o.</v>
      </c>
      <c r="BA83" s="294" t="str" cm="1">
        <f t="array" ref="BA83">_xlfn.IFS(L83&lt;Listes_deroulantes!$F$55,"s. o.",AND(L83&lt;datevigueur,M83=autre),Listes_deroulantes!$G$4,AND(L83&lt;datevigueur,M83=bureau),Listes_deroulantes!$G$5,AND(L83&lt;datevigueur,M83=cegep),Listes_deroulantes!$G$6,AND(L83&lt;datevigueur,M83=Centre),Listes_deroulantes!$G$7,AND(L83&lt;datevigueur,M83=CHSLD),Listes_deroulantes!$G$8,AND(L83&lt;datevigueur,M83=ecole),Listes_deroulantes!$G$9,AND(L83&lt;datevigueur,M83=ecolesec),Listes_deroulantes!$G$10,AND(L83&lt;datevigueur,M83=Universite),Listes_deroulantes!$G$11,AND(L83&gt;=datevigueur,L83&lt;=Listes_deroulantes!$F$48),New2025Avant,L83&lt;=Listes_deroulantes!$F$49,New2030Avant,L83&gt;Listes_deroulantes!$F$50,"0%")</f>
        <v>s. o.</v>
      </c>
      <c r="BB83" s="35" t="str" cm="1">
        <f t="array" ref="BB83">_xlfn.IFS(AZ83="Aucun combustible","Oui",AND(AZ83="s. o.",BA83="s. o."),"s. o.",AND(BA83="0%",OR(AZ83&lt;&gt;"Aucun combustible",AZ83&lt;&gt;"s. o.")),IF(AZ83&lt;=0%,"Oui","Non"),AND(BA83&lt;&gt;"0%",OR(AZ83&lt;&gt;"Aucun combustible",AZ83&lt;&gt;"s. o.")),IF(AZ83&lt;BA83,"Oui","Non"))</f>
        <v>s. o.</v>
      </c>
      <c r="BC83" s="35" t="str">
        <f t="shared" si="68"/>
        <v>Non</v>
      </c>
      <c r="BD83" s="132"/>
      <c r="BE83" s="313" t="str">
        <f t="shared" si="69"/>
        <v>s. o.</v>
      </c>
      <c r="BF83" s="313" t="str" cm="1">
        <f t="array" ref="BF83">IFERROR(_xlfn.IFS(AND(AO83&gt;0,OR(AY83=0,ISBLANK(AY83)),OR(AW83=0,ISBLANK(AW83))),"100% Énergie renouvelable",AND(OR(AY83=0,ISBLANK(AY83)),AW83&gt;0,),"Non disponible",AY83&gt;0,AY83,AND(AY83=0,AW83=0,AO83=0),"s. o."),"Erreur")</f>
        <v>s. o.</v>
      </c>
      <c r="BG83" s="312" t="str">
        <f t="shared" si="70"/>
        <v>s. o.</v>
      </c>
      <c r="BH83" s="329"/>
      <c r="BI83" s="324"/>
      <c r="BJ83" s="318"/>
      <c r="BK83" s="198"/>
      <c r="BL83" s="180"/>
      <c r="BM83" s="180"/>
      <c r="BN83" s="180"/>
      <c r="BO83" s="180"/>
      <c r="BP83" s="241"/>
      <c r="BQ83" s="199">
        <f t="shared" si="79"/>
        <v>0</v>
      </c>
      <c r="BR83" s="198"/>
      <c r="BS83" s="200">
        <f t="shared" si="80"/>
        <v>0</v>
      </c>
      <c r="BT83" s="198"/>
      <c r="BU83" s="200">
        <f t="shared" si="81"/>
        <v>0</v>
      </c>
      <c r="BV83" s="198"/>
      <c r="BW83" s="200">
        <f t="shared" si="82"/>
        <v>0</v>
      </c>
      <c r="BX83" s="198"/>
      <c r="BY83" s="200">
        <f t="shared" si="83"/>
        <v>0</v>
      </c>
      <c r="BZ83" s="117">
        <f t="shared" si="90"/>
        <v>0</v>
      </c>
      <c r="CA83" s="117">
        <f t="shared" si="91"/>
        <v>0</v>
      </c>
      <c r="CB83" s="154">
        <f t="shared" si="92"/>
        <v>0</v>
      </c>
      <c r="CC83" s="134" t="str">
        <f t="shared" si="71"/>
        <v/>
      </c>
      <c r="CD83" s="147" t="str">
        <f t="shared" si="93"/>
        <v/>
      </c>
      <c r="CE83" s="116" t="str">
        <f t="shared" si="72"/>
        <v>s. o.</v>
      </c>
      <c r="CF83" s="35" t="str" cm="1">
        <f t="array" ref="CF83">_xlfn.IFS(L83&lt;Listes_deroulantes!$F$55,"s. o.",AND(L83&lt;datevigueur,M83=autre),Listes_deroulantes!$H$4,AND(L83&lt;datevigueur,M83=bureau),Listes_deroulantes!$H$5,AND(L83&lt;datevigueur,M83=cegep),Listes_deroulantes!$H$6,AND(L83&lt;datevigueur,M83=Centre),Listes_deroulantes!$H$7,AND(L83&lt;datevigueur,M83=CHSLD),Listes_deroulantes!$H$8,AND(L83&lt;datevigueur,M83=ecole),Listes_deroulantes!$H$9,AND(L83&lt;datevigueur,M83=ecolesec),Listes_deroulantes!$H$10,AND(L83&lt;datevigueur,M83=Universite),Listes_deroulantes!$H$11,AND(L83&gt;=datevigueur,L83&lt;=Listes_deroulantes!$F$48),NEW2025Apres,L83&lt;=Listes_deroulantes!$F$49,New2030Apres,L83&gt;Listes_deroulantes!$F$50,"0%")</f>
        <v>s. o.</v>
      </c>
      <c r="CG83" s="35" t="str" cm="1">
        <f t="array" ref="CG83">_xlfn.IFS(CE83="Aucun combustible","Oui",AND(CE83="s. o.",CF83="s. o."),"s. o.",AND(CF83="0%",OR(CE83&lt;&gt;"Aucun combustible",CE83&lt;&gt;"s. o.")),IF(CE83&lt;=0%,"Oui","Non"),AND(CF83&lt;&gt;"0%",OR(CE83&lt;&gt;"Aucun combustible",CE83&lt;&gt;"s. o.")),IF(CE83&lt;=CF83,"Oui","Non"))</f>
        <v>s. o.</v>
      </c>
      <c r="CH83" s="257"/>
      <c r="CI83" s="314" t="str">
        <f t="shared" si="76"/>
        <v>s. o.</v>
      </c>
      <c r="CJ83" s="316" cm="1">
        <f t="array" ref="CJ83">_xlfn.IFS(CE83="s.o","Non disponible",CE83="Aucun combustible","0",CE83&gt;0,BY83)</f>
        <v>0</v>
      </c>
      <c r="CK83" s="315" t="str">
        <f t="shared" si="77"/>
        <v>Non disponible</v>
      </c>
      <c r="CL83" s="320"/>
    </row>
    <row r="84" spans="1:90" x14ac:dyDescent="0.25">
      <c r="A84" s="122"/>
      <c r="B84" s="33"/>
      <c r="C84" s="32"/>
      <c r="D84" s="32"/>
      <c r="E84" s="32"/>
      <c r="F84" s="32"/>
      <c r="G84" s="32"/>
      <c r="H84" s="32"/>
      <c r="I84" s="41"/>
      <c r="J84" s="34"/>
      <c r="K84" s="32"/>
      <c r="L84" s="278"/>
      <c r="M84" s="32"/>
      <c r="N84" s="32"/>
      <c r="O84" s="34"/>
      <c r="P84" s="339"/>
      <c r="Q84" s="338"/>
      <c r="R84" s="250"/>
      <c r="S84" s="270"/>
      <c r="T84" s="251"/>
      <c r="U84" s="113"/>
      <c r="V84" s="114"/>
      <c r="W84" s="273"/>
      <c r="X84" s="114"/>
      <c r="Y84" s="273"/>
      <c r="Z84" s="115" t="str">
        <f t="shared" si="73"/>
        <v>s.o</v>
      </c>
      <c r="AA84" s="35" t="str" cm="1">
        <f t="array" ref="AA84">_xlfn.IFS(T84=Listes_deroulantes!$B$45,"Indisponible",T84=Listes_deroulantes!$B$43,-10%,T84=Listes_deroulantes!$B$42,-40%,T84=Listes_deroulantes!$B$41,-20%,T84=Listes_deroulantes!$B$40,-20%,T84=Listes_deroulantes!$C$35,"s. o.",T84=Listes_deroulantes!$B$44,-10%)</f>
        <v>s. o.</v>
      </c>
      <c r="AB84" s="62" t="str">
        <f t="shared" si="64"/>
        <v>s. o.</v>
      </c>
      <c r="AC84" s="309" t="str">
        <f t="shared" si="74"/>
        <v>s.o</v>
      </c>
      <c r="AD84" s="62" t="str" cm="1">
        <f t="array" ref="AD84">_xlfn.IFS(T84=Listes_deroulantes!$B$45,"Aucun",T84=Listes_deroulantes!$B$44,"Aucun",T84=Listes_deroulantes!$B$43,-10%,T84=Listes_deroulantes!$B$42,"Aucun",T84=Listes_deroulantes!$B$41,"Aucun",T84=Listes_deroulantes!$B$40,"Aucun",T84=Listes_deroulantes!$C$35,"s. o.")</f>
        <v>s. o.</v>
      </c>
      <c r="AE84" s="62" t="str">
        <f t="shared" si="65"/>
        <v>s. o.</v>
      </c>
      <c r="AF84" s="310"/>
      <c r="AG84" s="131" t="str">
        <f t="shared" si="75"/>
        <v/>
      </c>
      <c r="AH84" s="317">
        <f t="shared" si="78"/>
        <v>0</v>
      </c>
      <c r="AI84" s="177"/>
      <c r="AJ84" s="178"/>
      <c r="AK84" s="179"/>
      <c r="AL84" s="179"/>
      <c r="AM84" s="179"/>
      <c r="AN84" s="179"/>
      <c r="AO84" s="192">
        <f t="shared" si="66"/>
        <v>0</v>
      </c>
      <c r="AP84" s="181"/>
      <c r="AQ84" s="182">
        <f t="shared" si="84"/>
        <v>0</v>
      </c>
      <c r="AR84" s="183"/>
      <c r="AS84" s="182">
        <f t="shared" si="85"/>
        <v>0</v>
      </c>
      <c r="AT84" s="183"/>
      <c r="AU84" s="182">
        <f t="shared" si="86"/>
        <v>0</v>
      </c>
      <c r="AV84" s="183"/>
      <c r="AW84" s="192">
        <f t="shared" si="87"/>
        <v>0</v>
      </c>
      <c r="AX84" s="192">
        <f t="shared" si="88"/>
        <v>0</v>
      </c>
      <c r="AY84" s="182">
        <f t="shared" si="89"/>
        <v>0</v>
      </c>
      <c r="AZ84" s="116" t="str">
        <f t="shared" si="67"/>
        <v>s. o.</v>
      </c>
      <c r="BA84" s="294" t="str" cm="1">
        <f t="array" ref="BA84">_xlfn.IFS(L84&lt;Listes_deroulantes!$F$55,"s. o.",AND(L84&lt;datevigueur,M84=autre),Listes_deroulantes!$G$4,AND(L84&lt;datevigueur,M84=bureau),Listes_deroulantes!$G$5,AND(L84&lt;datevigueur,M84=cegep),Listes_deroulantes!$G$6,AND(L84&lt;datevigueur,M84=Centre),Listes_deroulantes!$G$7,AND(L84&lt;datevigueur,M84=CHSLD),Listes_deroulantes!$G$8,AND(L84&lt;datevigueur,M84=ecole),Listes_deroulantes!$G$9,AND(L84&lt;datevigueur,M84=ecolesec),Listes_deroulantes!$G$10,AND(L84&lt;datevigueur,M84=Universite),Listes_deroulantes!$G$11,AND(L84&gt;=datevigueur,L84&lt;=Listes_deroulantes!$F$48),New2025Avant,L84&lt;=Listes_deroulantes!$F$49,New2030Avant,L84&gt;Listes_deroulantes!$F$50,"0%")</f>
        <v>s. o.</v>
      </c>
      <c r="BB84" s="35" t="str" cm="1">
        <f t="array" ref="BB84">_xlfn.IFS(AZ84="Aucun combustible","Oui",AND(AZ84="s. o.",BA84="s. o."),"s. o.",AND(BA84="0%",OR(AZ84&lt;&gt;"Aucun combustible",AZ84&lt;&gt;"s. o.")),IF(AZ84&lt;=0%,"Oui","Non"),AND(BA84&lt;&gt;"0%",OR(AZ84&lt;&gt;"Aucun combustible",AZ84&lt;&gt;"s. o.")),IF(AZ84&lt;BA84,"Oui","Non"))</f>
        <v>s. o.</v>
      </c>
      <c r="BC84" s="35" t="str">
        <f t="shared" si="68"/>
        <v>Non</v>
      </c>
      <c r="BD84" s="132"/>
      <c r="BE84" s="313" t="str">
        <f t="shared" si="69"/>
        <v>s. o.</v>
      </c>
      <c r="BF84" s="313" t="str" cm="1">
        <f t="array" ref="BF84">IFERROR(_xlfn.IFS(AND(AO84&gt;0,OR(AY84=0,ISBLANK(AY84)),OR(AW84=0,ISBLANK(AW84))),"100% Énergie renouvelable",AND(OR(AY84=0,ISBLANK(AY84)),AW84&gt;0,),"Non disponible",AY84&gt;0,AY84,AND(AY84=0,AW84=0,AO84=0),"s. o."),"Erreur")</f>
        <v>s. o.</v>
      </c>
      <c r="BG84" s="312" t="str">
        <f t="shared" si="70"/>
        <v>s. o.</v>
      </c>
      <c r="BH84" s="329"/>
      <c r="BI84" s="324"/>
      <c r="BJ84" s="318"/>
      <c r="BK84" s="198"/>
      <c r="BL84" s="180"/>
      <c r="BM84" s="180"/>
      <c r="BN84" s="180"/>
      <c r="BO84" s="180"/>
      <c r="BP84" s="241"/>
      <c r="BQ84" s="199">
        <f t="shared" si="79"/>
        <v>0</v>
      </c>
      <c r="BR84" s="198"/>
      <c r="BS84" s="200">
        <f t="shared" si="80"/>
        <v>0</v>
      </c>
      <c r="BT84" s="198"/>
      <c r="BU84" s="200">
        <f t="shared" si="81"/>
        <v>0</v>
      </c>
      <c r="BV84" s="198"/>
      <c r="BW84" s="200">
        <f t="shared" si="82"/>
        <v>0</v>
      </c>
      <c r="BX84" s="198"/>
      <c r="BY84" s="200">
        <f t="shared" si="83"/>
        <v>0</v>
      </c>
      <c r="BZ84" s="117">
        <f t="shared" si="90"/>
        <v>0</v>
      </c>
      <c r="CA84" s="117">
        <f t="shared" si="91"/>
        <v>0</v>
      </c>
      <c r="CB84" s="154">
        <f t="shared" si="92"/>
        <v>0</v>
      </c>
      <c r="CC84" s="134" t="str">
        <f t="shared" si="71"/>
        <v/>
      </c>
      <c r="CD84" s="147" t="str">
        <f t="shared" si="93"/>
        <v/>
      </c>
      <c r="CE84" s="116" t="str">
        <f t="shared" si="72"/>
        <v>s. o.</v>
      </c>
      <c r="CF84" s="35" t="str" cm="1">
        <f t="array" ref="CF84">_xlfn.IFS(L84&lt;Listes_deroulantes!$F$55,"s. o.",AND(L84&lt;datevigueur,M84=autre),Listes_deroulantes!$H$4,AND(L84&lt;datevigueur,M84=bureau),Listes_deroulantes!$H$5,AND(L84&lt;datevigueur,M84=cegep),Listes_deroulantes!$H$6,AND(L84&lt;datevigueur,M84=Centre),Listes_deroulantes!$H$7,AND(L84&lt;datevigueur,M84=CHSLD),Listes_deroulantes!$H$8,AND(L84&lt;datevigueur,M84=ecole),Listes_deroulantes!$H$9,AND(L84&lt;datevigueur,M84=ecolesec),Listes_deroulantes!$H$10,AND(L84&lt;datevigueur,M84=Universite),Listes_deroulantes!$H$11,AND(L84&gt;=datevigueur,L84&lt;=Listes_deroulantes!$F$48),NEW2025Apres,L84&lt;=Listes_deroulantes!$F$49,New2030Apres,L84&gt;Listes_deroulantes!$F$50,"0%")</f>
        <v>s. o.</v>
      </c>
      <c r="CG84" s="35" t="str" cm="1">
        <f t="array" ref="CG84">_xlfn.IFS(CE84="Aucun combustible","Oui",AND(CE84="s. o.",CF84="s. o."),"s. o.",AND(CF84="0%",OR(CE84&lt;&gt;"Aucun combustible",CE84&lt;&gt;"s. o.")),IF(CE84&lt;=0%,"Oui","Non"),AND(CF84&lt;&gt;"0%",OR(CE84&lt;&gt;"Aucun combustible",CE84&lt;&gt;"s. o.")),IF(CE84&lt;=CF84,"Oui","Non"))</f>
        <v>s. o.</v>
      </c>
      <c r="CH84" s="257"/>
      <c r="CI84" s="314" t="str">
        <f t="shared" si="76"/>
        <v>s. o.</v>
      </c>
      <c r="CJ84" s="316" cm="1">
        <f t="array" ref="CJ84">_xlfn.IFS(CE84="s.o","Non disponible",CE84="Aucun combustible","0",CE84&gt;0,BY84)</f>
        <v>0</v>
      </c>
      <c r="CK84" s="315" t="str">
        <f t="shared" si="77"/>
        <v>Non disponible</v>
      </c>
      <c r="CL84" s="320"/>
    </row>
    <row r="85" spans="1:90" x14ac:dyDescent="0.25">
      <c r="A85" s="122"/>
      <c r="B85" s="33"/>
      <c r="C85" s="32"/>
      <c r="D85" s="32"/>
      <c r="E85" s="32"/>
      <c r="F85" s="32"/>
      <c r="G85" s="32"/>
      <c r="H85" s="32"/>
      <c r="I85" s="41"/>
      <c r="J85" s="34"/>
      <c r="K85" s="32"/>
      <c r="L85" s="278"/>
      <c r="M85" s="32"/>
      <c r="N85" s="32"/>
      <c r="O85" s="34"/>
      <c r="P85" s="339"/>
      <c r="Q85" s="338"/>
      <c r="R85" s="250"/>
      <c r="S85" s="270"/>
      <c r="T85" s="251"/>
      <c r="U85" s="113"/>
      <c r="V85" s="114"/>
      <c r="W85" s="273"/>
      <c r="X85" s="114"/>
      <c r="Y85" s="273"/>
      <c r="Z85" s="115" t="str">
        <f t="shared" si="73"/>
        <v>s.o</v>
      </c>
      <c r="AA85" s="35" t="str" cm="1">
        <f t="array" ref="AA85">_xlfn.IFS(T85=Listes_deroulantes!$B$45,"Indisponible",T85=Listes_deroulantes!$B$43,-10%,T85=Listes_deroulantes!$B$42,-40%,T85=Listes_deroulantes!$B$41,-20%,T85=Listes_deroulantes!$B$40,-20%,T85=Listes_deroulantes!$C$35,"s. o.",T85=Listes_deroulantes!$B$44,-10%)</f>
        <v>s. o.</v>
      </c>
      <c r="AB85" s="62" t="str">
        <f t="shared" si="64"/>
        <v>s. o.</v>
      </c>
      <c r="AC85" s="309" t="str">
        <f t="shared" si="74"/>
        <v>s.o</v>
      </c>
      <c r="AD85" s="62" t="str" cm="1">
        <f t="array" ref="AD85">_xlfn.IFS(T85=Listes_deroulantes!$B$45,"Aucun",T85=Listes_deroulantes!$B$44,"Aucun",T85=Listes_deroulantes!$B$43,-10%,T85=Listes_deroulantes!$B$42,"Aucun",T85=Listes_deroulantes!$B$41,"Aucun",T85=Listes_deroulantes!$B$40,"Aucun",T85=Listes_deroulantes!$C$35,"s. o.")</f>
        <v>s. o.</v>
      </c>
      <c r="AE85" s="62" t="str">
        <f t="shared" si="65"/>
        <v>s. o.</v>
      </c>
      <c r="AF85" s="310"/>
      <c r="AG85" s="131" t="str">
        <f t="shared" si="75"/>
        <v/>
      </c>
      <c r="AH85" s="317">
        <f t="shared" si="78"/>
        <v>0</v>
      </c>
      <c r="AI85" s="177"/>
      <c r="AJ85" s="178"/>
      <c r="AK85" s="179"/>
      <c r="AL85" s="179"/>
      <c r="AM85" s="179"/>
      <c r="AN85" s="179"/>
      <c r="AO85" s="192">
        <f t="shared" si="66"/>
        <v>0</v>
      </c>
      <c r="AP85" s="181"/>
      <c r="AQ85" s="182">
        <f t="shared" si="84"/>
        <v>0</v>
      </c>
      <c r="AR85" s="183"/>
      <c r="AS85" s="182">
        <f t="shared" si="85"/>
        <v>0</v>
      </c>
      <c r="AT85" s="183"/>
      <c r="AU85" s="182">
        <f t="shared" si="86"/>
        <v>0</v>
      </c>
      <c r="AV85" s="183"/>
      <c r="AW85" s="192">
        <f t="shared" si="87"/>
        <v>0</v>
      </c>
      <c r="AX85" s="192">
        <f t="shared" si="88"/>
        <v>0</v>
      </c>
      <c r="AY85" s="182">
        <f t="shared" si="89"/>
        <v>0</v>
      </c>
      <c r="AZ85" s="116" t="str">
        <f t="shared" si="67"/>
        <v>s. o.</v>
      </c>
      <c r="BA85" s="294" t="str" cm="1">
        <f t="array" ref="BA85">_xlfn.IFS(L85&lt;Listes_deroulantes!$F$55,"s. o.",AND(L85&lt;datevigueur,M85=autre),Listes_deroulantes!$G$4,AND(L85&lt;datevigueur,M85=bureau),Listes_deroulantes!$G$5,AND(L85&lt;datevigueur,M85=cegep),Listes_deroulantes!$G$6,AND(L85&lt;datevigueur,M85=Centre),Listes_deroulantes!$G$7,AND(L85&lt;datevigueur,M85=CHSLD),Listes_deroulantes!$G$8,AND(L85&lt;datevigueur,M85=ecole),Listes_deroulantes!$G$9,AND(L85&lt;datevigueur,M85=ecolesec),Listes_deroulantes!$G$10,AND(L85&lt;datevigueur,M85=Universite),Listes_deroulantes!$G$11,AND(L85&gt;=datevigueur,L85&lt;=Listes_deroulantes!$F$48),New2025Avant,L85&lt;=Listes_deroulantes!$F$49,New2030Avant,L85&gt;Listes_deroulantes!$F$50,"0%")</f>
        <v>s. o.</v>
      </c>
      <c r="BB85" s="35" t="str" cm="1">
        <f t="array" ref="BB85">_xlfn.IFS(AZ85="Aucun combustible","Oui",AND(AZ85="s. o.",BA85="s. o."),"s. o.",AND(BA85="0%",OR(AZ85&lt;&gt;"Aucun combustible",AZ85&lt;&gt;"s. o.")),IF(AZ85&lt;=0%,"Oui","Non"),AND(BA85&lt;&gt;"0%",OR(AZ85&lt;&gt;"Aucun combustible",AZ85&lt;&gt;"s. o.")),IF(AZ85&lt;BA85,"Oui","Non"))</f>
        <v>s. o.</v>
      </c>
      <c r="BC85" s="35" t="str">
        <f t="shared" si="68"/>
        <v>Non</v>
      </c>
      <c r="BD85" s="132"/>
      <c r="BE85" s="313" t="str">
        <f t="shared" si="69"/>
        <v>s. o.</v>
      </c>
      <c r="BF85" s="313" t="str" cm="1">
        <f t="array" ref="BF85">IFERROR(_xlfn.IFS(AND(AO85&gt;0,OR(AY85=0,ISBLANK(AY85)),OR(AW85=0,ISBLANK(AW85))),"100% Énergie renouvelable",AND(OR(AY85=0,ISBLANK(AY85)),AW85&gt;0,),"Non disponible",AY85&gt;0,AY85,AND(AY85=0,AW85=0,AO85=0),"s. o."),"Erreur")</f>
        <v>s. o.</v>
      </c>
      <c r="BG85" s="312" t="str">
        <f t="shared" si="70"/>
        <v>s. o.</v>
      </c>
      <c r="BH85" s="329"/>
      <c r="BI85" s="324"/>
      <c r="BJ85" s="318"/>
      <c r="BK85" s="198"/>
      <c r="BL85" s="180"/>
      <c r="BM85" s="180"/>
      <c r="BN85" s="180"/>
      <c r="BO85" s="180"/>
      <c r="BP85" s="241"/>
      <c r="BQ85" s="199">
        <f t="shared" si="79"/>
        <v>0</v>
      </c>
      <c r="BR85" s="198"/>
      <c r="BS85" s="200">
        <f t="shared" si="80"/>
        <v>0</v>
      </c>
      <c r="BT85" s="198"/>
      <c r="BU85" s="200">
        <f t="shared" si="81"/>
        <v>0</v>
      </c>
      <c r="BV85" s="198"/>
      <c r="BW85" s="200">
        <f t="shared" si="82"/>
        <v>0</v>
      </c>
      <c r="BX85" s="198"/>
      <c r="BY85" s="200">
        <f t="shared" si="83"/>
        <v>0</v>
      </c>
      <c r="BZ85" s="117">
        <f t="shared" si="90"/>
        <v>0</v>
      </c>
      <c r="CA85" s="117">
        <f t="shared" si="91"/>
        <v>0</v>
      </c>
      <c r="CB85" s="154">
        <f t="shared" si="92"/>
        <v>0</v>
      </c>
      <c r="CC85" s="134" t="str">
        <f t="shared" si="71"/>
        <v/>
      </c>
      <c r="CD85" s="147" t="str">
        <f t="shared" si="93"/>
        <v/>
      </c>
      <c r="CE85" s="116" t="str">
        <f t="shared" si="72"/>
        <v>s. o.</v>
      </c>
      <c r="CF85" s="35" t="str" cm="1">
        <f t="array" ref="CF85">_xlfn.IFS(L85&lt;Listes_deroulantes!$F$55,"s. o.",AND(L85&lt;datevigueur,M85=autre),Listes_deroulantes!$H$4,AND(L85&lt;datevigueur,M85=bureau),Listes_deroulantes!$H$5,AND(L85&lt;datevigueur,M85=cegep),Listes_deroulantes!$H$6,AND(L85&lt;datevigueur,M85=Centre),Listes_deroulantes!$H$7,AND(L85&lt;datevigueur,M85=CHSLD),Listes_deroulantes!$H$8,AND(L85&lt;datevigueur,M85=ecole),Listes_deroulantes!$H$9,AND(L85&lt;datevigueur,M85=ecolesec),Listes_deroulantes!$H$10,AND(L85&lt;datevigueur,M85=Universite),Listes_deroulantes!$H$11,AND(L85&gt;=datevigueur,L85&lt;=Listes_deroulantes!$F$48),NEW2025Apres,L85&lt;=Listes_deroulantes!$F$49,New2030Apres,L85&gt;Listes_deroulantes!$F$50,"0%")</f>
        <v>s. o.</v>
      </c>
      <c r="CG85" s="35" t="str" cm="1">
        <f t="array" ref="CG85">_xlfn.IFS(CE85="Aucun combustible","Oui",AND(CE85="s. o.",CF85="s. o."),"s. o.",AND(CF85="0%",OR(CE85&lt;&gt;"Aucun combustible",CE85&lt;&gt;"s. o.")),IF(CE85&lt;=0%,"Oui","Non"),AND(CF85&lt;&gt;"0%",OR(CE85&lt;&gt;"Aucun combustible",CE85&lt;&gt;"s. o.")),IF(CE85&lt;=CF85,"Oui","Non"))</f>
        <v>s. o.</v>
      </c>
      <c r="CH85" s="257"/>
      <c r="CI85" s="314" t="str">
        <f t="shared" si="76"/>
        <v>s. o.</v>
      </c>
      <c r="CJ85" s="316" cm="1">
        <f t="array" ref="CJ85">_xlfn.IFS(CE85="s.o","Non disponible",CE85="Aucun combustible","0",CE85&gt;0,BY85)</f>
        <v>0</v>
      </c>
      <c r="CK85" s="315" t="str">
        <f t="shared" si="77"/>
        <v>Non disponible</v>
      </c>
      <c r="CL85" s="320"/>
    </row>
    <row r="86" spans="1:90" x14ac:dyDescent="0.25">
      <c r="A86" s="122"/>
      <c r="B86" s="33"/>
      <c r="C86" s="32"/>
      <c r="D86" s="32"/>
      <c r="E86" s="32"/>
      <c r="F86" s="32"/>
      <c r="G86" s="32"/>
      <c r="H86" s="32"/>
      <c r="I86" s="41"/>
      <c r="J86" s="34"/>
      <c r="K86" s="32"/>
      <c r="L86" s="278"/>
      <c r="M86" s="32"/>
      <c r="N86" s="32"/>
      <c r="O86" s="34"/>
      <c r="P86" s="339"/>
      <c r="Q86" s="338"/>
      <c r="R86" s="250"/>
      <c r="S86" s="270"/>
      <c r="T86" s="251"/>
      <c r="U86" s="113"/>
      <c r="V86" s="114"/>
      <c r="W86" s="273"/>
      <c r="X86" s="114"/>
      <c r="Y86" s="273"/>
      <c r="Z86" s="115" t="str">
        <f t="shared" si="73"/>
        <v>s.o</v>
      </c>
      <c r="AA86" s="35" t="str" cm="1">
        <f t="array" ref="AA86">_xlfn.IFS(T86=Listes_deroulantes!$B$45,"Indisponible",T86=Listes_deroulantes!$B$43,-10%,T86=Listes_deroulantes!$B$42,-40%,T86=Listes_deroulantes!$B$41,-20%,T86=Listes_deroulantes!$B$40,-20%,T86=Listes_deroulantes!$C$35,"s. o.",T86=Listes_deroulantes!$B$44,-10%)</f>
        <v>s. o.</v>
      </c>
      <c r="AB86" s="62" t="str">
        <f t="shared" si="64"/>
        <v>s. o.</v>
      </c>
      <c r="AC86" s="309" t="str">
        <f t="shared" si="74"/>
        <v>s.o</v>
      </c>
      <c r="AD86" s="62" t="str" cm="1">
        <f t="array" ref="AD86">_xlfn.IFS(T86=Listes_deroulantes!$B$45,"Aucun",T86=Listes_deroulantes!$B$44,"Aucun",T86=Listes_deroulantes!$B$43,-10%,T86=Listes_deroulantes!$B$42,"Aucun",T86=Listes_deroulantes!$B$41,"Aucun",T86=Listes_deroulantes!$B$40,"Aucun",T86=Listes_deroulantes!$C$35,"s. o.")</f>
        <v>s. o.</v>
      </c>
      <c r="AE86" s="62" t="str">
        <f t="shared" si="65"/>
        <v>s. o.</v>
      </c>
      <c r="AF86" s="310"/>
      <c r="AG86" s="131" t="str">
        <f t="shared" si="75"/>
        <v/>
      </c>
      <c r="AH86" s="317">
        <f t="shared" si="78"/>
        <v>0</v>
      </c>
      <c r="AI86" s="177"/>
      <c r="AJ86" s="178"/>
      <c r="AK86" s="179"/>
      <c r="AL86" s="179"/>
      <c r="AM86" s="179"/>
      <c r="AN86" s="179"/>
      <c r="AO86" s="192">
        <f t="shared" si="66"/>
        <v>0</v>
      </c>
      <c r="AP86" s="181"/>
      <c r="AQ86" s="182">
        <f t="shared" si="84"/>
        <v>0</v>
      </c>
      <c r="AR86" s="183"/>
      <c r="AS86" s="182">
        <f t="shared" si="85"/>
        <v>0</v>
      </c>
      <c r="AT86" s="183"/>
      <c r="AU86" s="182">
        <f t="shared" si="86"/>
        <v>0</v>
      </c>
      <c r="AV86" s="183"/>
      <c r="AW86" s="192">
        <f t="shared" si="87"/>
        <v>0</v>
      </c>
      <c r="AX86" s="192">
        <f t="shared" si="88"/>
        <v>0</v>
      </c>
      <c r="AY86" s="182">
        <f t="shared" si="89"/>
        <v>0</v>
      </c>
      <c r="AZ86" s="116" t="str">
        <f t="shared" si="67"/>
        <v>s. o.</v>
      </c>
      <c r="BA86" s="294" t="str" cm="1">
        <f t="array" ref="BA86">_xlfn.IFS(L86&lt;Listes_deroulantes!$F$55,"s. o.",AND(L86&lt;datevigueur,M86=autre),Listes_deroulantes!$G$4,AND(L86&lt;datevigueur,M86=bureau),Listes_deroulantes!$G$5,AND(L86&lt;datevigueur,M86=cegep),Listes_deroulantes!$G$6,AND(L86&lt;datevigueur,M86=Centre),Listes_deroulantes!$G$7,AND(L86&lt;datevigueur,M86=CHSLD),Listes_deroulantes!$G$8,AND(L86&lt;datevigueur,M86=ecole),Listes_deroulantes!$G$9,AND(L86&lt;datevigueur,M86=ecolesec),Listes_deroulantes!$G$10,AND(L86&lt;datevigueur,M86=Universite),Listes_deroulantes!$G$11,AND(L86&gt;=datevigueur,L86&lt;=Listes_deroulantes!$F$48),New2025Avant,L86&lt;=Listes_deroulantes!$F$49,New2030Avant,L86&gt;Listes_deroulantes!$F$50,"0%")</f>
        <v>s. o.</v>
      </c>
      <c r="BB86" s="35" t="str" cm="1">
        <f t="array" ref="BB86">_xlfn.IFS(AZ86="Aucun combustible","Oui",AND(AZ86="s. o.",BA86="s. o."),"s. o.",AND(BA86="0%",OR(AZ86&lt;&gt;"Aucun combustible",AZ86&lt;&gt;"s. o.")),IF(AZ86&lt;=0%,"Oui","Non"),AND(BA86&lt;&gt;"0%",OR(AZ86&lt;&gt;"Aucun combustible",AZ86&lt;&gt;"s. o.")),IF(AZ86&lt;BA86,"Oui","Non"))</f>
        <v>s. o.</v>
      </c>
      <c r="BC86" s="35" t="str">
        <f t="shared" si="68"/>
        <v>Non</v>
      </c>
      <c r="BD86" s="132"/>
      <c r="BE86" s="313" t="str">
        <f t="shared" si="69"/>
        <v>s. o.</v>
      </c>
      <c r="BF86" s="313" t="str" cm="1">
        <f t="array" ref="BF86">IFERROR(_xlfn.IFS(AND(AO86&gt;0,OR(AY86=0,ISBLANK(AY86)),OR(AW86=0,ISBLANK(AW86))),"100% Énergie renouvelable",AND(OR(AY86=0,ISBLANK(AY86)),AW86&gt;0,),"Non disponible",AY86&gt;0,AY86,AND(AY86=0,AW86=0,AO86=0),"s. o."),"Erreur")</f>
        <v>s. o.</v>
      </c>
      <c r="BG86" s="312" t="str">
        <f t="shared" si="70"/>
        <v>s. o.</v>
      </c>
      <c r="BH86" s="329"/>
      <c r="BI86" s="324"/>
      <c r="BJ86" s="318"/>
      <c r="BK86" s="198"/>
      <c r="BL86" s="180"/>
      <c r="BM86" s="180"/>
      <c r="BN86" s="180"/>
      <c r="BO86" s="180"/>
      <c r="BP86" s="241"/>
      <c r="BQ86" s="199">
        <f t="shared" si="79"/>
        <v>0</v>
      </c>
      <c r="BR86" s="198"/>
      <c r="BS86" s="200">
        <f t="shared" si="80"/>
        <v>0</v>
      </c>
      <c r="BT86" s="198"/>
      <c r="BU86" s="200">
        <f t="shared" si="81"/>
        <v>0</v>
      </c>
      <c r="BV86" s="198"/>
      <c r="BW86" s="200">
        <f t="shared" si="82"/>
        <v>0</v>
      </c>
      <c r="BX86" s="198"/>
      <c r="BY86" s="200">
        <f t="shared" si="83"/>
        <v>0</v>
      </c>
      <c r="BZ86" s="117">
        <f t="shared" si="90"/>
        <v>0</v>
      </c>
      <c r="CA86" s="117">
        <f t="shared" si="91"/>
        <v>0</v>
      </c>
      <c r="CB86" s="154">
        <f t="shared" si="92"/>
        <v>0</v>
      </c>
      <c r="CC86" s="134" t="str">
        <f t="shared" si="71"/>
        <v/>
      </c>
      <c r="CD86" s="147" t="str">
        <f t="shared" si="93"/>
        <v/>
      </c>
      <c r="CE86" s="116" t="str">
        <f t="shared" si="72"/>
        <v>s. o.</v>
      </c>
      <c r="CF86" s="35" t="str" cm="1">
        <f t="array" ref="CF86">_xlfn.IFS(L86&lt;Listes_deroulantes!$F$55,"s. o.",AND(L86&lt;datevigueur,M86=autre),Listes_deroulantes!$H$4,AND(L86&lt;datevigueur,M86=bureau),Listes_deroulantes!$H$5,AND(L86&lt;datevigueur,M86=cegep),Listes_deroulantes!$H$6,AND(L86&lt;datevigueur,M86=Centre),Listes_deroulantes!$H$7,AND(L86&lt;datevigueur,M86=CHSLD),Listes_deroulantes!$H$8,AND(L86&lt;datevigueur,M86=ecole),Listes_deroulantes!$H$9,AND(L86&lt;datevigueur,M86=ecolesec),Listes_deroulantes!$H$10,AND(L86&lt;datevigueur,M86=Universite),Listes_deroulantes!$H$11,AND(L86&gt;=datevigueur,L86&lt;=Listes_deroulantes!$F$48),NEW2025Apres,L86&lt;=Listes_deroulantes!$F$49,New2030Apres,L86&gt;Listes_deroulantes!$F$50,"0%")</f>
        <v>s. o.</v>
      </c>
      <c r="CG86" s="35" t="str" cm="1">
        <f t="array" ref="CG86">_xlfn.IFS(CE86="Aucun combustible","Oui",AND(CE86="s. o.",CF86="s. o."),"s. o.",AND(CF86="0%",OR(CE86&lt;&gt;"Aucun combustible",CE86&lt;&gt;"s. o.")),IF(CE86&lt;=0%,"Oui","Non"),AND(CF86&lt;&gt;"0%",OR(CE86&lt;&gt;"Aucun combustible",CE86&lt;&gt;"s. o.")),IF(CE86&lt;=CF86,"Oui","Non"))</f>
        <v>s. o.</v>
      </c>
      <c r="CH86" s="257"/>
      <c r="CI86" s="314" t="str">
        <f t="shared" si="76"/>
        <v>s. o.</v>
      </c>
      <c r="CJ86" s="316" cm="1">
        <f t="array" ref="CJ86">_xlfn.IFS(CE86="s.o","Non disponible",CE86="Aucun combustible","0",CE86&gt;0,BY86)</f>
        <v>0</v>
      </c>
      <c r="CK86" s="315" t="str">
        <f t="shared" si="77"/>
        <v>Non disponible</v>
      </c>
      <c r="CL86" s="320"/>
    </row>
    <row r="87" spans="1:90" x14ac:dyDescent="0.25">
      <c r="A87" s="122"/>
      <c r="B87" s="33"/>
      <c r="C87" s="32"/>
      <c r="D87" s="32"/>
      <c r="E87" s="32"/>
      <c r="F87" s="32"/>
      <c r="G87" s="32"/>
      <c r="H87" s="32"/>
      <c r="I87" s="41"/>
      <c r="J87" s="34"/>
      <c r="K87" s="32"/>
      <c r="L87" s="278"/>
      <c r="M87" s="32"/>
      <c r="N87" s="32"/>
      <c r="O87" s="34"/>
      <c r="P87" s="339"/>
      <c r="Q87" s="338"/>
      <c r="R87" s="250"/>
      <c r="S87" s="270"/>
      <c r="T87" s="251"/>
      <c r="U87" s="113"/>
      <c r="V87" s="114"/>
      <c r="W87" s="273"/>
      <c r="X87" s="114"/>
      <c r="Y87" s="273"/>
      <c r="Z87" s="115" t="str">
        <f t="shared" si="73"/>
        <v>s.o</v>
      </c>
      <c r="AA87" s="35" t="str" cm="1">
        <f t="array" ref="AA87">_xlfn.IFS(T87=Listes_deroulantes!$B$45,"Indisponible",T87=Listes_deroulantes!$B$43,-10%,T87=Listes_deroulantes!$B$42,-40%,T87=Listes_deroulantes!$B$41,-20%,T87=Listes_deroulantes!$B$40,-20%,T87=Listes_deroulantes!$C$35,"s. o.",T87=Listes_deroulantes!$B$44,-10%)</f>
        <v>s. o.</v>
      </c>
      <c r="AB87" s="62" t="str">
        <f t="shared" si="64"/>
        <v>s. o.</v>
      </c>
      <c r="AC87" s="309" t="str">
        <f t="shared" si="74"/>
        <v>s.o</v>
      </c>
      <c r="AD87" s="62" t="str" cm="1">
        <f t="array" ref="AD87">_xlfn.IFS(T87=Listes_deroulantes!$B$45,"Aucun",T87=Listes_deroulantes!$B$44,"Aucun",T87=Listes_deroulantes!$B$43,-10%,T87=Listes_deroulantes!$B$42,"Aucun",T87=Listes_deroulantes!$B$41,"Aucun",T87=Listes_deroulantes!$B$40,"Aucun",T87=Listes_deroulantes!$C$35,"s. o.")</f>
        <v>s. o.</v>
      </c>
      <c r="AE87" s="62" t="str">
        <f t="shared" si="65"/>
        <v>s. o.</v>
      </c>
      <c r="AF87" s="310"/>
      <c r="AG87" s="131" t="str">
        <f t="shared" si="75"/>
        <v/>
      </c>
      <c r="AH87" s="317">
        <f t="shared" si="78"/>
        <v>0</v>
      </c>
      <c r="AI87" s="177"/>
      <c r="AJ87" s="178"/>
      <c r="AK87" s="179"/>
      <c r="AL87" s="179"/>
      <c r="AM87" s="179"/>
      <c r="AN87" s="179"/>
      <c r="AO87" s="192">
        <f t="shared" si="66"/>
        <v>0</v>
      </c>
      <c r="AP87" s="181"/>
      <c r="AQ87" s="182">
        <f t="shared" si="84"/>
        <v>0</v>
      </c>
      <c r="AR87" s="183"/>
      <c r="AS87" s="182">
        <f t="shared" si="85"/>
        <v>0</v>
      </c>
      <c r="AT87" s="183"/>
      <c r="AU87" s="182">
        <f t="shared" si="86"/>
        <v>0</v>
      </c>
      <c r="AV87" s="183"/>
      <c r="AW87" s="192">
        <f t="shared" si="87"/>
        <v>0</v>
      </c>
      <c r="AX87" s="192">
        <f t="shared" si="88"/>
        <v>0</v>
      </c>
      <c r="AY87" s="182">
        <f t="shared" si="89"/>
        <v>0</v>
      </c>
      <c r="AZ87" s="116" t="str">
        <f t="shared" si="67"/>
        <v>s. o.</v>
      </c>
      <c r="BA87" s="294" t="str" cm="1">
        <f t="array" ref="BA87">_xlfn.IFS(L87&lt;Listes_deroulantes!$F$55,"s. o.",AND(L87&lt;datevigueur,M87=autre),Listes_deroulantes!$G$4,AND(L87&lt;datevigueur,M87=bureau),Listes_deroulantes!$G$5,AND(L87&lt;datevigueur,M87=cegep),Listes_deroulantes!$G$6,AND(L87&lt;datevigueur,M87=Centre),Listes_deroulantes!$G$7,AND(L87&lt;datevigueur,M87=CHSLD),Listes_deroulantes!$G$8,AND(L87&lt;datevigueur,M87=ecole),Listes_deroulantes!$G$9,AND(L87&lt;datevigueur,M87=ecolesec),Listes_deroulantes!$G$10,AND(L87&lt;datevigueur,M87=Universite),Listes_deroulantes!$G$11,AND(L87&gt;=datevigueur,L87&lt;=Listes_deroulantes!$F$48),New2025Avant,L87&lt;=Listes_deroulantes!$F$49,New2030Avant,L87&gt;Listes_deroulantes!$F$50,"0%")</f>
        <v>s. o.</v>
      </c>
      <c r="BB87" s="35" t="str" cm="1">
        <f t="array" ref="BB87">_xlfn.IFS(AZ87="Aucun combustible","Oui",AND(AZ87="s. o.",BA87="s. o."),"s. o.",AND(BA87="0%",OR(AZ87&lt;&gt;"Aucun combustible",AZ87&lt;&gt;"s. o.")),IF(AZ87&lt;=0%,"Oui","Non"),AND(BA87&lt;&gt;"0%",OR(AZ87&lt;&gt;"Aucun combustible",AZ87&lt;&gt;"s. o.")),IF(AZ87&lt;BA87,"Oui","Non"))</f>
        <v>s. o.</v>
      </c>
      <c r="BC87" s="35" t="str">
        <f t="shared" si="68"/>
        <v>Non</v>
      </c>
      <c r="BD87" s="132"/>
      <c r="BE87" s="313" t="str">
        <f t="shared" si="69"/>
        <v>s. o.</v>
      </c>
      <c r="BF87" s="313" t="str" cm="1">
        <f t="array" ref="BF87">IFERROR(_xlfn.IFS(AND(AO87&gt;0,OR(AY87=0,ISBLANK(AY87)),OR(AW87=0,ISBLANK(AW87))),"100% Énergie renouvelable",AND(OR(AY87=0,ISBLANK(AY87)),AW87&gt;0,),"Non disponible",AY87&gt;0,AY87,AND(AY87=0,AW87=0,AO87=0),"s. o."),"Erreur")</f>
        <v>s. o.</v>
      </c>
      <c r="BG87" s="312" t="str">
        <f t="shared" si="70"/>
        <v>s. o.</v>
      </c>
      <c r="BH87" s="329"/>
      <c r="BI87" s="324"/>
      <c r="BJ87" s="318"/>
      <c r="BK87" s="198"/>
      <c r="BL87" s="180"/>
      <c r="BM87" s="180"/>
      <c r="BN87" s="180"/>
      <c r="BO87" s="180"/>
      <c r="BP87" s="241"/>
      <c r="BQ87" s="199">
        <f t="shared" si="79"/>
        <v>0</v>
      </c>
      <c r="BR87" s="198"/>
      <c r="BS87" s="200">
        <f t="shared" si="80"/>
        <v>0</v>
      </c>
      <c r="BT87" s="198"/>
      <c r="BU87" s="200">
        <f t="shared" si="81"/>
        <v>0</v>
      </c>
      <c r="BV87" s="198"/>
      <c r="BW87" s="200">
        <f t="shared" si="82"/>
        <v>0</v>
      </c>
      <c r="BX87" s="198"/>
      <c r="BY87" s="200">
        <f t="shared" si="83"/>
        <v>0</v>
      </c>
      <c r="BZ87" s="117">
        <f t="shared" si="90"/>
        <v>0</v>
      </c>
      <c r="CA87" s="117">
        <f t="shared" si="91"/>
        <v>0</v>
      </c>
      <c r="CB87" s="154">
        <f t="shared" si="92"/>
        <v>0</v>
      </c>
      <c r="CC87" s="134" t="str">
        <f t="shared" si="71"/>
        <v/>
      </c>
      <c r="CD87" s="147" t="str">
        <f t="shared" si="93"/>
        <v/>
      </c>
      <c r="CE87" s="116" t="str">
        <f t="shared" si="72"/>
        <v>s. o.</v>
      </c>
      <c r="CF87" s="35" t="str" cm="1">
        <f t="array" ref="CF87">_xlfn.IFS(L87&lt;Listes_deroulantes!$F$55,"s. o.",AND(L87&lt;datevigueur,M87=autre),Listes_deroulantes!$H$4,AND(L87&lt;datevigueur,M87=bureau),Listes_deroulantes!$H$5,AND(L87&lt;datevigueur,M87=cegep),Listes_deroulantes!$H$6,AND(L87&lt;datevigueur,M87=Centre),Listes_deroulantes!$H$7,AND(L87&lt;datevigueur,M87=CHSLD),Listes_deroulantes!$H$8,AND(L87&lt;datevigueur,M87=ecole),Listes_deroulantes!$H$9,AND(L87&lt;datevigueur,M87=ecolesec),Listes_deroulantes!$H$10,AND(L87&lt;datevigueur,M87=Universite),Listes_deroulantes!$H$11,AND(L87&gt;=datevigueur,L87&lt;=Listes_deroulantes!$F$48),NEW2025Apres,L87&lt;=Listes_deroulantes!$F$49,New2030Apres,L87&gt;Listes_deroulantes!$F$50,"0%")</f>
        <v>s. o.</v>
      </c>
      <c r="CG87" s="35" t="str" cm="1">
        <f t="array" ref="CG87">_xlfn.IFS(CE87="Aucun combustible","Oui",AND(CE87="s. o.",CF87="s. o."),"s. o.",AND(CF87="0%",OR(CE87&lt;&gt;"Aucun combustible",CE87&lt;&gt;"s. o.")),IF(CE87&lt;=0%,"Oui","Non"),AND(CF87&lt;&gt;"0%",OR(CE87&lt;&gt;"Aucun combustible",CE87&lt;&gt;"s. o.")),IF(CE87&lt;=CF87,"Oui","Non"))</f>
        <v>s. o.</v>
      </c>
      <c r="CH87" s="257"/>
      <c r="CI87" s="314" t="str">
        <f t="shared" si="76"/>
        <v>s. o.</v>
      </c>
      <c r="CJ87" s="316" cm="1">
        <f t="array" ref="CJ87">_xlfn.IFS(CE87="s.o","Non disponible",CE87="Aucun combustible","0",CE87&gt;0,BY87)</f>
        <v>0</v>
      </c>
      <c r="CK87" s="315" t="str">
        <f t="shared" si="77"/>
        <v>Non disponible</v>
      </c>
      <c r="CL87" s="320"/>
    </row>
    <row r="88" spans="1:90" x14ac:dyDescent="0.25">
      <c r="A88" s="122"/>
      <c r="B88" s="33"/>
      <c r="C88" s="32"/>
      <c r="D88" s="32"/>
      <c r="E88" s="32"/>
      <c r="F88" s="32"/>
      <c r="G88" s="32"/>
      <c r="H88" s="32"/>
      <c r="I88" s="41"/>
      <c r="J88" s="34"/>
      <c r="K88" s="32"/>
      <c r="L88" s="278"/>
      <c r="M88" s="32"/>
      <c r="N88" s="32"/>
      <c r="O88" s="34"/>
      <c r="P88" s="339"/>
      <c r="Q88" s="338"/>
      <c r="R88" s="250"/>
      <c r="S88" s="270"/>
      <c r="T88" s="251"/>
      <c r="U88" s="113"/>
      <c r="V88" s="114"/>
      <c r="W88" s="273"/>
      <c r="X88" s="114"/>
      <c r="Y88" s="273"/>
      <c r="Z88" s="115" t="str">
        <f t="shared" si="73"/>
        <v>s.o</v>
      </c>
      <c r="AA88" s="35" t="str" cm="1">
        <f t="array" ref="AA88">_xlfn.IFS(T88=Listes_deroulantes!$B$45,"Indisponible",T88=Listes_deroulantes!$B$43,-10%,T88=Listes_deroulantes!$B$42,-40%,T88=Listes_deroulantes!$B$41,-20%,T88=Listes_deroulantes!$B$40,-20%,T88=Listes_deroulantes!$C$35,"s. o.",T88=Listes_deroulantes!$B$44,-10%)</f>
        <v>s. o.</v>
      </c>
      <c r="AB88" s="62" t="str">
        <f t="shared" si="64"/>
        <v>s. o.</v>
      </c>
      <c r="AC88" s="309" t="str">
        <f t="shared" si="74"/>
        <v>s.o</v>
      </c>
      <c r="AD88" s="62" t="str" cm="1">
        <f t="array" ref="AD88">_xlfn.IFS(T88=Listes_deroulantes!$B$45,"Aucun",T88=Listes_deroulantes!$B$44,"Aucun",T88=Listes_deroulantes!$B$43,-10%,T88=Listes_deroulantes!$B$42,"Aucun",T88=Listes_deroulantes!$B$41,"Aucun",T88=Listes_deroulantes!$B$40,"Aucun",T88=Listes_deroulantes!$C$35,"s. o.")</f>
        <v>s. o.</v>
      </c>
      <c r="AE88" s="62" t="str">
        <f t="shared" si="65"/>
        <v>s. o.</v>
      </c>
      <c r="AF88" s="310"/>
      <c r="AG88" s="131" t="str">
        <f t="shared" si="75"/>
        <v/>
      </c>
      <c r="AH88" s="317">
        <f t="shared" si="78"/>
        <v>0</v>
      </c>
      <c r="AI88" s="177"/>
      <c r="AJ88" s="178"/>
      <c r="AK88" s="179"/>
      <c r="AL88" s="179"/>
      <c r="AM88" s="179"/>
      <c r="AN88" s="179"/>
      <c r="AO88" s="192">
        <f t="shared" si="66"/>
        <v>0</v>
      </c>
      <c r="AP88" s="181"/>
      <c r="AQ88" s="182">
        <f t="shared" si="84"/>
        <v>0</v>
      </c>
      <c r="AR88" s="183"/>
      <c r="AS88" s="182">
        <f t="shared" si="85"/>
        <v>0</v>
      </c>
      <c r="AT88" s="183"/>
      <c r="AU88" s="182">
        <f t="shared" si="86"/>
        <v>0</v>
      </c>
      <c r="AV88" s="183"/>
      <c r="AW88" s="192">
        <f t="shared" si="87"/>
        <v>0</v>
      </c>
      <c r="AX88" s="192">
        <f t="shared" si="88"/>
        <v>0</v>
      </c>
      <c r="AY88" s="182">
        <f t="shared" si="89"/>
        <v>0</v>
      </c>
      <c r="AZ88" s="116" t="str">
        <f t="shared" si="67"/>
        <v>s. o.</v>
      </c>
      <c r="BA88" s="294" t="str" cm="1">
        <f t="array" ref="BA88">_xlfn.IFS(L88&lt;Listes_deroulantes!$F$55,"s. o.",AND(L88&lt;datevigueur,M88=autre),Listes_deroulantes!$G$4,AND(L88&lt;datevigueur,M88=bureau),Listes_deroulantes!$G$5,AND(L88&lt;datevigueur,M88=cegep),Listes_deroulantes!$G$6,AND(L88&lt;datevigueur,M88=Centre),Listes_deroulantes!$G$7,AND(L88&lt;datevigueur,M88=CHSLD),Listes_deroulantes!$G$8,AND(L88&lt;datevigueur,M88=ecole),Listes_deroulantes!$G$9,AND(L88&lt;datevigueur,M88=ecolesec),Listes_deroulantes!$G$10,AND(L88&lt;datevigueur,M88=Universite),Listes_deroulantes!$G$11,AND(L88&gt;=datevigueur,L88&lt;=Listes_deroulantes!$F$48),New2025Avant,L88&lt;=Listes_deroulantes!$F$49,New2030Avant,L88&gt;Listes_deroulantes!$F$50,"0%")</f>
        <v>s. o.</v>
      </c>
      <c r="BB88" s="35" t="str" cm="1">
        <f t="array" ref="BB88">_xlfn.IFS(AZ88="Aucun combustible","Oui",AND(AZ88="s. o.",BA88="s. o."),"s. o.",AND(BA88="0%",OR(AZ88&lt;&gt;"Aucun combustible",AZ88&lt;&gt;"s. o.")),IF(AZ88&lt;=0%,"Oui","Non"),AND(BA88&lt;&gt;"0%",OR(AZ88&lt;&gt;"Aucun combustible",AZ88&lt;&gt;"s. o.")),IF(AZ88&lt;BA88,"Oui","Non"))</f>
        <v>s. o.</v>
      </c>
      <c r="BC88" s="35" t="str">
        <f t="shared" si="68"/>
        <v>Non</v>
      </c>
      <c r="BD88" s="132"/>
      <c r="BE88" s="313" t="str">
        <f t="shared" si="69"/>
        <v>s. o.</v>
      </c>
      <c r="BF88" s="313" t="str" cm="1">
        <f t="array" ref="BF88">IFERROR(_xlfn.IFS(AND(AO88&gt;0,OR(AY88=0,ISBLANK(AY88)),OR(AW88=0,ISBLANK(AW88))),"100% Énergie renouvelable",AND(OR(AY88=0,ISBLANK(AY88)),AW88&gt;0,),"Non disponible",AY88&gt;0,AY88,AND(AY88=0,AW88=0,AO88=0),"s. o."),"Erreur")</f>
        <v>s. o.</v>
      </c>
      <c r="BG88" s="312" t="str">
        <f t="shared" si="70"/>
        <v>s. o.</v>
      </c>
      <c r="BH88" s="329"/>
      <c r="BI88" s="324"/>
      <c r="BJ88" s="318"/>
      <c r="BK88" s="198"/>
      <c r="BL88" s="180"/>
      <c r="BM88" s="180"/>
      <c r="BN88" s="180"/>
      <c r="BO88" s="180"/>
      <c r="BP88" s="241"/>
      <c r="BQ88" s="199">
        <f t="shared" si="79"/>
        <v>0</v>
      </c>
      <c r="BR88" s="198"/>
      <c r="BS88" s="200">
        <f t="shared" si="80"/>
        <v>0</v>
      </c>
      <c r="BT88" s="198"/>
      <c r="BU88" s="200">
        <f t="shared" si="81"/>
        <v>0</v>
      </c>
      <c r="BV88" s="198"/>
      <c r="BW88" s="200">
        <f t="shared" si="82"/>
        <v>0</v>
      </c>
      <c r="BX88" s="198"/>
      <c r="BY88" s="200">
        <f t="shared" si="83"/>
        <v>0</v>
      </c>
      <c r="BZ88" s="117">
        <f t="shared" si="90"/>
        <v>0</v>
      </c>
      <c r="CA88" s="117">
        <f t="shared" si="91"/>
        <v>0</v>
      </c>
      <c r="CB88" s="154">
        <f t="shared" si="92"/>
        <v>0</v>
      </c>
      <c r="CC88" s="134" t="str">
        <f t="shared" si="71"/>
        <v/>
      </c>
      <c r="CD88" s="147" t="str">
        <f t="shared" si="93"/>
        <v/>
      </c>
      <c r="CE88" s="116" t="str">
        <f t="shared" si="72"/>
        <v>s. o.</v>
      </c>
      <c r="CF88" s="35" t="str" cm="1">
        <f t="array" ref="CF88">_xlfn.IFS(L88&lt;Listes_deroulantes!$F$55,"s. o.",AND(L88&lt;datevigueur,M88=autre),Listes_deroulantes!$H$4,AND(L88&lt;datevigueur,M88=bureau),Listes_deroulantes!$H$5,AND(L88&lt;datevigueur,M88=cegep),Listes_deroulantes!$H$6,AND(L88&lt;datevigueur,M88=Centre),Listes_deroulantes!$H$7,AND(L88&lt;datevigueur,M88=CHSLD),Listes_deroulantes!$H$8,AND(L88&lt;datevigueur,M88=ecole),Listes_deroulantes!$H$9,AND(L88&lt;datevigueur,M88=ecolesec),Listes_deroulantes!$H$10,AND(L88&lt;datevigueur,M88=Universite),Listes_deroulantes!$H$11,AND(L88&gt;=datevigueur,L88&lt;=Listes_deroulantes!$F$48),NEW2025Apres,L88&lt;=Listes_deroulantes!$F$49,New2030Apres,L88&gt;Listes_deroulantes!$F$50,"0%")</f>
        <v>s. o.</v>
      </c>
      <c r="CG88" s="35" t="str" cm="1">
        <f t="array" ref="CG88">_xlfn.IFS(CE88="Aucun combustible","Oui",AND(CE88="s. o.",CF88="s. o."),"s. o.",AND(CF88="0%",OR(CE88&lt;&gt;"Aucun combustible",CE88&lt;&gt;"s. o.")),IF(CE88&lt;=0%,"Oui","Non"),AND(CF88&lt;&gt;"0%",OR(CE88&lt;&gt;"Aucun combustible",CE88&lt;&gt;"s. o.")),IF(CE88&lt;=CF88,"Oui","Non"))</f>
        <v>s. o.</v>
      </c>
      <c r="CH88" s="257"/>
      <c r="CI88" s="314" t="str">
        <f t="shared" si="76"/>
        <v>s. o.</v>
      </c>
      <c r="CJ88" s="316" cm="1">
        <f t="array" ref="CJ88">_xlfn.IFS(CE88="s.o","Non disponible",CE88="Aucun combustible","0",CE88&gt;0,BY88)</f>
        <v>0</v>
      </c>
      <c r="CK88" s="315" t="str">
        <f t="shared" si="77"/>
        <v>Non disponible</v>
      </c>
      <c r="CL88" s="320"/>
    </row>
    <row r="89" spans="1:90" x14ac:dyDescent="0.25">
      <c r="A89" s="122"/>
      <c r="B89" s="33"/>
      <c r="C89" s="32"/>
      <c r="D89" s="32"/>
      <c r="E89" s="32"/>
      <c r="F89" s="32"/>
      <c r="G89" s="32"/>
      <c r="H89" s="32"/>
      <c r="I89" s="41"/>
      <c r="J89" s="34"/>
      <c r="K89" s="32"/>
      <c r="L89" s="278"/>
      <c r="M89" s="32"/>
      <c r="N89" s="32"/>
      <c r="O89" s="34"/>
      <c r="P89" s="339"/>
      <c r="Q89" s="338"/>
      <c r="R89" s="250"/>
      <c r="S89" s="270"/>
      <c r="T89" s="251"/>
      <c r="U89" s="113"/>
      <c r="V89" s="114"/>
      <c r="W89" s="273"/>
      <c r="X89" s="114"/>
      <c r="Y89" s="273"/>
      <c r="Z89" s="115" t="str">
        <f t="shared" si="73"/>
        <v>s.o</v>
      </c>
      <c r="AA89" s="35" t="str" cm="1">
        <f t="array" ref="AA89">_xlfn.IFS(T89=Listes_deroulantes!$B$45,"Indisponible",T89=Listes_deroulantes!$B$43,-10%,T89=Listes_deroulantes!$B$42,-40%,T89=Listes_deroulantes!$B$41,-20%,T89=Listes_deroulantes!$B$40,-20%,T89=Listes_deroulantes!$C$35,"s. o.",T89=Listes_deroulantes!$B$44,-10%)</f>
        <v>s. o.</v>
      </c>
      <c r="AB89" s="62" t="str">
        <f t="shared" si="64"/>
        <v>s. o.</v>
      </c>
      <c r="AC89" s="309" t="str">
        <f t="shared" si="74"/>
        <v>s.o</v>
      </c>
      <c r="AD89" s="62" t="str" cm="1">
        <f t="array" ref="AD89">_xlfn.IFS(T89=Listes_deroulantes!$B$45,"Aucun",T89=Listes_deroulantes!$B$44,"Aucun",T89=Listes_deroulantes!$B$43,-10%,T89=Listes_deroulantes!$B$42,"Aucun",T89=Listes_deroulantes!$B$41,"Aucun",T89=Listes_deroulantes!$B$40,"Aucun",T89=Listes_deroulantes!$C$35,"s. o.")</f>
        <v>s. o.</v>
      </c>
      <c r="AE89" s="62" t="str">
        <f t="shared" si="65"/>
        <v>s. o.</v>
      </c>
      <c r="AF89" s="310"/>
      <c r="AG89" s="131" t="str">
        <f t="shared" si="75"/>
        <v/>
      </c>
      <c r="AH89" s="317">
        <f t="shared" si="78"/>
        <v>0</v>
      </c>
      <c r="AI89" s="177"/>
      <c r="AJ89" s="178"/>
      <c r="AK89" s="179"/>
      <c r="AL89" s="179"/>
      <c r="AM89" s="179"/>
      <c r="AN89" s="179"/>
      <c r="AO89" s="192">
        <f t="shared" si="66"/>
        <v>0</v>
      </c>
      <c r="AP89" s="181"/>
      <c r="AQ89" s="182">
        <f t="shared" si="84"/>
        <v>0</v>
      </c>
      <c r="AR89" s="183"/>
      <c r="AS89" s="182">
        <f t="shared" si="85"/>
        <v>0</v>
      </c>
      <c r="AT89" s="183"/>
      <c r="AU89" s="182">
        <f t="shared" si="86"/>
        <v>0</v>
      </c>
      <c r="AV89" s="183"/>
      <c r="AW89" s="192">
        <f t="shared" si="87"/>
        <v>0</v>
      </c>
      <c r="AX89" s="192">
        <f t="shared" si="88"/>
        <v>0</v>
      </c>
      <c r="AY89" s="182">
        <f t="shared" si="89"/>
        <v>0</v>
      </c>
      <c r="AZ89" s="116" t="str">
        <f t="shared" si="67"/>
        <v>s. o.</v>
      </c>
      <c r="BA89" s="294" t="str" cm="1">
        <f t="array" ref="BA89">_xlfn.IFS(L89&lt;Listes_deroulantes!$F$55,"s. o.",AND(L89&lt;datevigueur,M89=autre),Listes_deroulantes!$G$4,AND(L89&lt;datevigueur,M89=bureau),Listes_deroulantes!$G$5,AND(L89&lt;datevigueur,M89=cegep),Listes_deroulantes!$G$6,AND(L89&lt;datevigueur,M89=Centre),Listes_deroulantes!$G$7,AND(L89&lt;datevigueur,M89=CHSLD),Listes_deroulantes!$G$8,AND(L89&lt;datevigueur,M89=ecole),Listes_deroulantes!$G$9,AND(L89&lt;datevigueur,M89=ecolesec),Listes_deroulantes!$G$10,AND(L89&lt;datevigueur,M89=Universite),Listes_deroulantes!$G$11,AND(L89&gt;=datevigueur,L89&lt;=Listes_deroulantes!$F$48),New2025Avant,L89&lt;=Listes_deroulantes!$F$49,New2030Avant,L89&gt;Listes_deroulantes!$F$50,"0%")</f>
        <v>s. o.</v>
      </c>
      <c r="BB89" s="35" t="str" cm="1">
        <f t="array" ref="BB89">_xlfn.IFS(AZ89="Aucun combustible","Oui",AND(AZ89="s. o.",BA89="s. o."),"s. o.",AND(BA89="0%",OR(AZ89&lt;&gt;"Aucun combustible",AZ89&lt;&gt;"s. o.")),IF(AZ89&lt;=0%,"Oui","Non"),AND(BA89&lt;&gt;"0%",OR(AZ89&lt;&gt;"Aucun combustible",AZ89&lt;&gt;"s. o.")),IF(AZ89&lt;BA89,"Oui","Non"))</f>
        <v>s. o.</v>
      </c>
      <c r="BC89" s="35" t="str">
        <f t="shared" si="68"/>
        <v>Non</v>
      </c>
      <c r="BD89" s="132"/>
      <c r="BE89" s="313" t="str">
        <f t="shared" si="69"/>
        <v>s. o.</v>
      </c>
      <c r="BF89" s="313" t="str" cm="1">
        <f t="array" ref="BF89">IFERROR(_xlfn.IFS(AND(AO89&gt;0,OR(AY89=0,ISBLANK(AY89)),OR(AW89=0,ISBLANK(AW89))),"100% Énergie renouvelable",AND(OR(AY89=0,ISBLANK(AY89)),AW89&gt;0,),"Non disponible",AY89&gt;0,AY89,AND(AY89=0,AW89=0,AO89=0),"s. o."),"Erreur")</f>
        <v>s. o.</v>
      </c>
      <c r="BG89" s="312" t="str">
        <f t="shared" si="70"/>
        <v>s. o.</v>
      </c>
      <c r="BH89" s="329"/>
      <c r="BI89" s="324"/>
      <c r="BJ89" s="318"/>
      <c r="BK89" s="198"/>
      <c r="BL89" s="180"/>
      <c r="BM89" s="180"/>
      <c r="BN89" s="180"/>
      <c r="BO89" s="180"/>
      <c r="BP89" s="241"/>
      <c r="BQ89" s="199">
        <f t="shared" si="79"/>
        <v>0</v>
      </c>
      <c r="BR89" s="198"/>
      <c r="BS89" s="200">
        <f t="shared" si="80"/>
        <v>0</v>
      </c>
      <c r="BT89" s="198"/>
      <c r="BU89" s="200">
        <f t="shared" si="81"/>
        <v>0</v>
      </c>
      <c r="BV89" s="198"/>
      <c r="BW89" s="200">
        <f t="shared" si="82"/>
        <v>0</v>
      </c>
      <c r="BX89" s="198"/>
      <c r="BY89" s="200">
        <f t="shared" si="83"/>
        <v>0</v>
      </c>
      <c r="BZ89" s="117">
        <f t="shared" si="90"/>
        <v>0</v>
      </c>
      <c r="CA89" s="117">
        <f t="shared" si="91"/>
        <v>0</v>
      </c>
      <c r="CB89" s="154">
        <f t="shared" si="92"/>
        <v>0</v>
      </c>
      <c r="CC89" s="134" t="str">
        <f t="shared" si="71"/>
        <v/>
      </c>
      <c r="CD89" s="147" t="str">
        <f t="shared" si="93"/>
        <v/>
      </c>
      <c r="CE89" s="116" t="str">
        <f t="shared" si="72"/>
        <v>s. o.</v>
      </c>
      <c r="CF89" s="35" t="str" cm="1">
        <f t="array" ref="CF89">_xlfn.IFS(L89&lt;Listes_deroulantes!$F$55,"s. o.",AND(L89&lt;datevigueur,M89=autre),Listes_deroulantes!$H$4,AND(L89&lt;datevigueur,M89=bureau),Listes_deroulantes!$H$5,AND(L89&lt;datevigueur,M89=cegep),Listes_deroulantes!$H$6,AND(L89&lt;datevigueur,M89=Centre),Listes_deroulantes!$H$7,AND(L89&lt;datevigueur,M89=CHSLD),Listes_deroulantes!$H$8,AND(L89&lt;datevigueur,M89=ecole),Listes_deroulantes!$H$9,AND(L89&lt;datevigueur,M89=ecolesec),Listes_deroulantes!$H$10,AND(L89&lt;datevigueur,M89=Universite),Listes_deroulantes!$H$11,AND(L89&gt;=datevigueur,L89&lt;=Listes_deroulantes!$F$48),NEW2025Apres,L89&lt;=Listes_deroulantes!$F$49,New2030Apres,L89&gt;Listes_deroulantes!$F$50,"0%")</f>
        <v>s. o.</v>
      </c>
      <c r="CG89" s="35" t="str" cm="1">
        <f t="array" ref="CG89">_xlfn.IFS(CE89="Aucun combustible","Oui",AND(CE89="s. o.",CF89="s. o."),"s. o.",AND(CF89="0%",OR(CE89&lt;&gt;"Aucun combustible",CE89&lt;&gt;"s. o.")),IF(CE89&lt;=0%,"Oui","Non"),AND(CF89&lt;&gt;"0%",OR(CE89&lt;&gt;"Aucun combustible",CE89&lt;&gt;"s. o.")),IF(CE89&lt;=CF89,"Oui","Non"))</f>
        <v>s. o.</v>
      </c>
      <c r="CH89" s="257"/>
      <c r="CI89" s="314" t="str">
        <f t="shared" si="76"/>
        <v>s. o.</v>
      </c>
      <c r="CJ89" s="316" cm="1">
        <f t="array" ref="CJ89">_xlfn.IFS(CE89="s.o","Non disponible",CE89="Aucun combustible","0",CE89&gt;0,BY89)</f>
        <v>0</v>
      </c>
      <c r="CK89" s="315" t="str">
        <f t="shared" si="77"/>
        <v>Non disponible</v>
      </c>
      <c r="CL89" s="320"/>
    </row>
    <row r="90" spans="1:90" x14ac:dyDescent="0.25">
      <c r="A90" s="122"/>
      <c r="B90" s="33"/>
      <c r="C90" s="32"/>
      <c r="D90" s="32"/>
      <c r="E90" s="32"/>
      <c r="F90" s="32"/>
      <c r="G90" s="32"/>
      <c r="H90" s="32"/>
      <c r="I90" s="41"/>
      <c r="J90" s="34"/>
      <c r="K90" s="32"/>
      <c r="L90" s="278"/>
      <c r="M90" s="32"/>
      <c r="N90" s="32"/>
      <c r="O90" s="34"/>
      <c r="P90" s="339"/>
      <c r="Q90" s="338"/>
      <c r="R90" s="250"/>
      <c r="S90" s="270"/>
      <c r="T90" s="251"/>
      <c r="U90" s="113"/>
      <c r="V90" s="114"/>
      <c r="W90" s="273"/>
      <c r="X90" s="114"/>
      <c r="Y90" s="273"/>
      <c r="Z90" s="115" t="str">
        <f t="shared" si="73"/>
        <v>s.o</v>
      </c>
      <c r="AA90" s="35" t="str" cm="1">
        <f t="array" ref="AA90">_xlfn.IFS(T90=Listes_deroulantes!$B$45,"Indisponible",T90=Listes_deroulantes!$B$43,-10%,T90=Listes_deroulantes!$B$42,-40%,T90=Listes_deroulantes!$B$41,-20%,T90=Listes_deroulantes!$B$40,-20%,T90=Listes_deroulantes!$C$35,"s. o.",T90=Listes_deroulantes!$B$44,-10%)</f>
        <v>s. o.</v>
      </c>
      <c r="AB90" s="62" t="str">
        <f t="shared" si="64"/>
        <v>s. o.</v>
      </c>
      <c r="AC90" s="309" t="str">
        <f t="shared" si="74"/>
        <v>s.o</v>
      </c>
      <c r="AD90" s="62" t="str" cm="1">
        <f t="array" ref="AD90">_xlfn.IFS(T90=Listes_deroulantes!$B$45,"Aucun",T90=Listes_deroulantes!$B$44,"Aucun",T90=Listes_deroulantes!$B$43,-10%,T90=Listes_deroulantes!$B$42,"Aucun",T90=Listes_deroulantes!$B$41,"Aucun",T90=Listes_deroulantes!$B$40,"Aucun",T90=Listes_deroulantes!$C$35,"s. o.")</f>
        <v>s. o.</v>
      </c>
      <c r="AE90" s="62" t="str">
        <f t="shared" si="65"/>
        <v>s. o.</v>
      </c>
      <c r="AF90" s="310"/>
      <c r="AG90" s="131" t="str">
        <f t="shared" si="75"/>
        <v/>
      </c>
      <c r="AH90" s="317">
        <f t="shared" si="78"/>
        <v>0</v>
      </c>
      <c r="AI90" s="177"/>
      <c r="AJ90" s="178"/>
      <c r="AK90" s="179"/>
      <c r="AL90" s="179"/>
      <c r="AM90" s="179"/>
      <c r="AN90" s="179"/>
      <c r="AO90" s="192">
        <f t="shared" si="66"/>
        <v>0</v>
      </c>
      <c r="AP90" s="181"/>
      <c r="AQ90" s="182">
        <f t="shared" si="84"/>
        <v>0</v>
      </c>
      <c r="AR90" s="183"/>
      <c r="AS90" s="182">
        <f t="shared" si="85"/>
        <v>0</v>
      </c>
      <c r="AT90" s="183"/>
      <c r="AU90" s="182">
        <f t="shared" si="86"/>
        <v>0</v>
      </c>
      <c r="AV90" s="183"/>
      <c r="AW90" s="192">
        <f t="shared" si="87"/>
        <v>0</v>
      </c>
      <c r="AX90" s="192">
        <f t="shared" si="88"/>
        <v>0</v>
      </c>
      <c r="AY90" s="182">
        <f t="shared" si="89"/>
        <v>0</v>
      </c>
      <c r="AZ90" s="116" t="str">
        <f t="shared" si="67"/>
        <v>s. o.</v>
      </c>
      <c r="BA90" s="294" t="str" cm="1">
        <f t="array" ref="BA90">_xlfn.IFS(L90&lt;Listes_deroulantes!$F$55,"s. o.",AND(L90&lt;datevigueur,M90=autre),Listes_deroulantes!$G$4,AND(L90&lt;datevigueur,M90=bureau),Listes_deroulantes!$G$5,AND(L90&lt;datevigueur,M90=cegep),Listes_deroulantes!$G$6,AND(L90&lt;datevigueur,M90=Centre),Listes_deroulantes!$G$7,AND(L90&lt;datevigueur,M90=CHSLD),Listes_deroulantes!$G$8,AND(L90&lt;datevigueur,M90=ecole),Listes_deroulantes!$G$9,AND(L90&lt;datevigueur,M90=ecolesec),Listes_deroulantes!$G$10,AND(L90&lt;datevigueur,M90=Universite),Listes_deroulantes!$G$11,AND(L90&gt;=datevigueur,L90&lt;=Listes_deroulantes!$F$48),New2025Avant,L90&lt;=Listes_deroulantes!$F$49,New2030Avant,L90&gt;Listes_deroulantes!$F$50,"0%")</f>
        <v>s. o.</v>
      </c>
      <c r="BB90" s="35" t="str" cm="1">
        <f t="array" ref="BB90">_xlfn.IFS(AZ90="Aucun combustible","Oui",AND(AZ90="s. o.",BA90="s. o."),"s. o.",AND(BA90="0%",OR(AZ90&lt;&gt;"Aucun combustible",AZ90&lt;&gt;"s. o.")),IF(AZ90&lt;=0%,"Oui","Non"),AND(BA90&lt;&gt;"0%",OR(AZ90&lt;&gt;"Aucun combustible",AZ90&lt;&gt;"s. o.")),IF(AZ90&lt;BA90,"Oui","Non"))</f>
        <v>s. o.</v>
      </c>
      <c r="BC90" s="35" t="str">
        <f t="shared" si="68"/>
        <v>Non</v>
      </c>
      <c r="BD90" s="132"/>
      <c r="BE90" s="313" t="str">
        <f t="shared" si="69"/>
        <v>s. o.</v>
      </c>
      <c r="BF90" s="313" t="str" cm="1">
        <f t="array" ref="BF90">IFERROR(_xlfn.IFS(AND(AO90&gt;0,OR(AY90=0,ISBLANK(AY90)),OR(AW90=0,ISBLANK(AW90))),"100% Énergie renouvelable",AND(OR(AY90=0,ISBLANK(AY90)),AW90&gt;0,),"Non disponible",AY90&gt;0,AY90,AND(AY90=0,AW90=0,AO90=0),"s. o."),"Erreur")</f>
        <v>s. o.</v>
      </c>
      <c r="BG90" s="312" t="str">
        <f t="shared" si="70"/>
        <v>s. o.</v>
      </c>
      <c r="BH90" s="329"/>
      <c r="BI90" s="324"/>
      <c r="BJ90" s="318"/>
      <c r="BK90" s="198"/>
      <c r="BL90" s="180"/>
      <c r="BM90" s="180"/>
      <c r="BN90" s="180"/>
      <c r="BO90" s="180"/>
      <c r="BP90" s="241"/>
      <c r="BQ90" s="199">
        <f t="shared" si="79"/>
        <v>0</v>
      </c>
      <c r="BR90" s="198"/>
      <c r="BS90" s="200">
        <f t="shared" si="80"/>
        <v>0</v>
      </c>
      <c r="BT90" s="198"/>
      <c r="BU90" s="200">
        <f t="shared" si="81"/>
        <v>0</v>
      </c>
      <c r="BV90" s="198"/>
      <c r="BW90" s="200">
        <f t="shared" si="82"/>
        <v>0</v>
      </c>
      <c r="BX90" s="198"/>
      <c r="BY90" s="200">
        <f t="shared" si="83"/>
        <v>0</v>
      </c>
      <c r="BZ90" s="117">
        <f t="shared" si="90"/>
        <v>0</v>
      </c>
      <c r="CA90" s="117">
        <f t="shared" si="91"/>
        <v>0</v>
      </c>
      <c r="CB90" s="154">
        <f t="shared" si="92"/>
        <v>0</v>
      </c>
      <c r="CC90" s="134" t="str">
        <f t="shared" si="71"/>
        <v/>
      </c>
      <c r="CD90" s="147" t="str">
        <f t="shared" si="93"/>
        <v/>
      </c>
      <c r="CE90" s="116" t="str">
        <f t="shared" si="72"/>
        <v>s. o.</v>
      </c>
      <c r="CF90" s="35" t="str" cm="1">
        <f t="array" ref="CF90">_xlfn.IFS(L90&lt;Listes_deroulantes!$F$55,"s. o.",AND(L90&lt;datevigueur,M90=autre),Listes_deroulantes!$H$4,AND(L90&lt;datevigueur,M90=bureau),Listes_deroulantes!$H$5,AND(L90&lt;datevigueur,M90=cegep),Listes_deroulantes!$H$6,AND(L90&lt;datevigueur,M90=Centre),Listes_deroulantes!$H$7,AND(L90&lt;datevigueur,M90=CHSLD),Listes_deroulantes!$H$8,AND(L90&lt;datevigueur,M90=ecole),Listes_deroulantes!$H$9,AND(L90&lt;datevigueur,M90=ecolesec),Listes_deroulantes!$H$10,AND(L90&lt;datevigueur,M90=Universite),Listes_deroulantes!$H$11,AND(L90&gt;=datevigueur,L90&lt;=Listes_deroulantes!$F$48),NEW2025Apres,L90&lt;=Listes_deroulantes!$F$49,New2030Apres,L90&gt;Listes_deroulantes!$F$50,"0%")</f>
        <v>s. o.</v>
      </c>
      <c r="CG90" s="35" t="str" cm="1">
        <f t="array" ref="CG90">_xlfn.IFS(CE90="Aucun combustible","Oui",AND(CE90="s. o.",CF90="s. o."),"s. o.",AND(CF90="0%",OR(CE90&lt;&gt;"Aucun combustible",CE90&lt;&gt;"s. o.")),IF(CE90&lt;=0%,"Oui","Non"),AND(CF90&lt;&gt;"0%",OR(CE90&lt;&gt;"Aucun combustible",CE90&lt;&gt;"s. o.")),IF(CE90&lt;=CF90,"Oui","Non"))</f>
        <v>s. o.</v>
      </c>
      <c r="CH90" s="257"/>
      <c r="CI90" s="314" t="str">
        <f t="shared" si="76"/>
        <v>s. o.</v>
      </c>
      <c r="CJ90" s="316" cm="1">
        <f t="array" ref="CJ90">_xlfn.IFS(CE90="s.o","Non disponible",CE90="Aucun combustible","0",CE90&gt;0,BY90)</f>
        <v>0</v>
      </c>
      <c r="CK90" s="315" t="str">
        <f t="shared" si="77"/>
        <v>Non disponible</v>
      </c>
      <c r="CL90" s="320"/>
    </row>
    <row r="91" spans="1:90" x14ac:dyDescent="0.25">
      <c r="A91" s="122"/>
      <c r="B91" s="33"/>
      <c r="C91" s="32"/>
      <c r="D91" s="32"/>
      <c r="E91" s="32"/>
      <c r="F91" s="32"/>
      <c r="G91" s="32"/>
      <c r="H91" s="32"/>
      <c r="I91" s="41"/>
      <c r="J91" s="34"/>
      <c r="K91" s="32"/>
      <c r="L91" s="278"/>
      <c r="M91" s="32"/>
      <c r="N91" s="32"/>
      <c r="O91" s="34"/>
      <c r="P91" s="339"/>
      <c r="Q91" s="338"/>
      <c r="R91" s="250"/>
      <c r="S91" s="270"/>
      <c r="T91" s="251"/>
      <c r="U91" s="113"/>
      <c r="V91" s="114"/>
      <c r="W91" s="273"/>
      <c r="X91" s="114"/>
      <c r="Y91" s="273"/>
      <c r="Z91" s="115" t="str">
        <f t="shared" si="73"/>
        <v>s.o</v>
      </c>
      <c r="AA91" s="35" t="str" cm="1">
        <f t="array" ref="AA91">_xlfn.IFS(T91=Listes_deroulantes!$B$45,"Indisponible",T91=Listes_deroulantes!$B$43,-10%,T91=Listes_deroulantes!$B$42,-40%,T91=Listes_deroulantes!$B$41,-20%,T91=Listes_deroulantes!$B$40,-20%,T91=Listes_deroulantes!$C$35,"s. o.",T91=Listes_deroulantes!$B$44,-10%)</f>
        <v>s. o.</v>
      </c>
      <c r="AB91" s="62" t="str">
        <f t="shared" si="64"/>
        <v>s. o.</v>
      </c>
      <c r="AC91" s="309" t="str">
        <f t="shared" si="74"/>
        <v>s.o</v>
      </c>
      <c r="AD91" s="62" t="str" cm="1">
        <f t="array" ref="AD91">_xlfn.IFS(T91=Listes_deroulantes!$B$45,"Aucun",T91=Listes_deroulantes!$B$44,"Aucun",T91=Listes_deroulantes!$B$43,-10%,T91=Listes_deroulantes!$B$42,"Aucun",T91=Listes_deroulantes!$B$41,"Aucun",T91=Listes_deroulantes!$B$40,"Aucun",T91=Listes_deroulantes!$C$35,"s. o.")</f>
        <v>s. o.</v>
      </c>
      <c r="AE91" s="62" t="str">
        <f t="shared" si="65"/>
        <v>s. o.</v>
      </c>
      <c r="AF91" s="310"/>
      <c r="AG91" s="131" t="str">
        <f t="shared" si="75"/>
        <v/>
      </c>
      <c r="AH91" s="317">
        <f t="shared" si="78"/>
        <v>0</v>
      </c>
      <c r="AI91" s="177"/>
      <c r="AJ91" s="178"/>
      <c r="AK91" s="179"/>
      <c r="AL91" s="179"/>
      <c r="AM91" s="179"/>
      <c r="AN91" s="179"/>
      <c r="AO91" s="192">
        <f t="shared" si="66"/>
        <v>0</v>
      </c>
      <c r="AP91" s="181"/>
      <c r="AQ91" s="182">
        <f t="shared" si="84"/>
        <v>0</v>
      </c>
      <c r="AR91" s="183"/>
      <c r="AS91" s="182">
        <f t="shared" si="85"/>
        <v>0</v>
      </c>
      <c r="AT91" s="183"/>
      <c r="AU91" s="182">
        <f t="shared" si="86"/>
        <v>0</v>
      </c>
      <c r="AV91" s="183"/>
      <c r="AW91" s="192">
        <f t="shared" si="87"/>
        <v>0</v>
      </c>
      <c r="AX91" s="192">
        <f t="shared" si="88"/>
        <v>0</v>
      </c>
      <c r="AY91" s="182">
        <f t="shared" si="89"/>
        <v>0</v>
      </c>
      <c r="AZ91" s="116" t="str">
        <f t="shared" si="67"/>
        <v>s. o.</v>
      </c>
      <c r="BA91" s="294" t="str" cm="1">
        <f t="array" ref="BA91">_xlfn.IFS(L91&lt;Listes_deroulantes!$F$55,"s. o.",AND(L91&lt;datevigueur,M91=autre),Listes_deroulantes!$G$4,AND(L91&lt;datevigueur,M91=bureau),Listes_deroulantes!$G$5,AND(L91&lt;datevigueur,M91=cegep),Listes_deroulantes!$G$6,AND(L91&lt;datevigueur,M91=Centre),Listes_deroulantes!$G$7,AND(L91&lt;datevigueur,M91=CHSLD),Listes_deroulantes!$G$8,AND(L91&lt;datevigueur,M91=ecole),Listes_deroulantes!$G$9,AND(L91&lt;datevigueur,M91=ecolesec),Listes_deroulantes!$G$10,AND(L91&lt;datevigueur,M91=Universite),Listes_deroulantes!$G$11,AND(L91&gt;=datevigueur,L91&lt;=Listes_deroulantes!$F$48),New2025Avant,L91&lt;=Listes_deroulantes!$F$49,New2030Avant,L91&gt;Listes_deroulantes!$F$50,"0%")</f>
        <v>s. o.</v>
      </c>
      <c r="BB91" s="35" t="str" cm="1">
        <f t="array" ref="BB91">_xlfn.IFS(AZ91="Aucun combustible","Oui",AND(AZ91="s. o.",BA91="s. o."),"s. o.",AND(BA91="0%",OR(AZ91&lt;&gt;"Aucun combustible",AZ91&lt;&gt;"s. o.")),IF(AZ91&lt;=0%,"Oui","Non"),AND(BA91&lt;&gt;"0%",OR(AZ91&lt;&gt;"Aucun combustible",AZ91&lt;&gt;"s. o.")),IF(AZ91&lt;BA91,"Oui","Non"))</f>
        <v>s. o.</v>
      </c>
      <c r="BC91" s="35" t="str">
        <f t="shared" si="68"/>
        <v>Non</v>
      </c>
      <c r="BD91" s="132"/>
      <c r="BE91" s="313" t="str">
        <f t="shared" si="69"/>
        <v>s. o.</v>
      </c>
      <c r="BF91" s="313" t="str" cm="1">
        <f t="array" ref="BF91">IFERROR(_xlfn.IFS(AND(AO91&gt;0,OR(AY91=0,ISBLANK(AY91)),OR(AW91=0,ISBLANK(AW91))),"100% Énergie renouvelable",AND(OR(AY91=0,ISBLANK(AY91)),AW91&gt;0,),"Non disponible",AY91&gt;0,AY91,AND(AY91=0,AW91=0,AO91=0),"s. o."),"Erreur")</f>
        <v>s. o.</v>
      </c>
      <c r="BG91" s="312" t="str">
        <f t="shared" si="70"/>
        <v>s. o.</v>
      </c>
      <c r="BH91" s="329"/>
      <c r="BI91" s="324"/>
      <c r="BJ91" s="318"/>
      <c r="BK91" s="198"/>
      <c r="BL91" s="180"/>
      <c r="BM91" s="180"/>
      <c r="BN91" s="180"/>
      <c r="BO91" s="180"/>
      <c r="BP91" s="241"/>
      <c r="BQ91" s="199">
        <f t="shared" si="79"/>
        <v>0</v>
      </c>
      <c r="BR91" s="198"/>
      <c r="BS91" s="200">
        <f t="shared" si="80"/>
        <v>0</v>
      </c>
      <c r="BT91" s="198"/>
      <c r="BU91" s="200">
        <f t="shared" si="81"/>
        <v>0</v>
      </c>
      <c r="BV91" s="198"/>
      <c r="BW91" s="200">
        <f t="shared" si="82"/>
        <v>0</v>
      </c>
      <c r="BX91" s="198"/>
      <c r="BY91" s="200">
        <f t="shared" si="83"/>
        <v>0</v>
      </c>
      <c r="BZ91" s="117">
        <f t="shared" si="90"/>
        <v>0</v>
      </c>
      <c r="CA91" s="117">
        <f t="shared" si="91"/>
        <v>0</v>
      </c>
      <c r="CB91" s="154">
        <f t="shared" si="92"/>
        <v>0</v>
      </c>
      <c r="CC91" s="134" t="str">
        <f t="shared" si="71"/>
        <v/>
      </c>
      <c r="CD91" s="147" t="str">
        <f t="shared" si="93"/>
        <v/>
      </c>
      <c r="CE91" s="116" t="str">
        <f t="shared" si="72"/>
        <v>s. o.</v>
      </c>
      <c r="CF91" s="35" t="str" cm="1">
        <f t="array" ref="CF91">_xlfn.IFS(L91&lt;Listes_deroulantes!$F$55,"s. o.",AND(L91&lt;datevigueur,M91=autre),Listes_deroulantes!$H$4,AND(L91&lt;datevigueur,M91=bureau),Listes_deroulantes!$H$5,AND(L91&lt;datevigueur,M91=cegep),Listes_deroulantes!$H$6,AND(L91&lt;datevigueur,M91=Centre),Listes_deroulantes!$H$7,AND(L91&lt;datevigueur,M91=CHSLD),Listes_deroulantes!$H$8,AND(L91&lt;datevigueur,M91=ecole),Listes_deroulantes!$H$9,AND(L91&lt;datevigueur,M91=ecolesec),Listes_deroulantes!$H$10,AND(L91&lt;datevigueur,M91=Universite),Listes_deroulantes!$H$11,AND(L91&gt;=datevigueur,L91&lt;=Listes_deroulantes!$F$48),NEW2025Apres,L91&lt;=Listes_deroulantes!$F$49,New2030Apres,L91&gt;Listes_deroulantes!$F$50,"0%")</f>
        <v>s. o.</v>
      </c>
      <c r="CG91" s="35" t="str" cm="1">
        <f t="array" ref="CG91">_xlfn.IFS(CE91="Aucun combustible","Oui",AND(CE91="s. o.",CF91="s. o."),"s. o.",AND(CF91="0%",OR(CE91&lt;&gt;"Aucun combustible",CE91&lt;&gt;"s. o.")),IF(CE91&lt;=0%,"Oui","Non"),AND(CF91&lt;&gt;"0%",OR(CE91&lt;&gt;"Aucun combustible",CE91&lt;&gt;"s. o.")),IF(CE91&lt;=CF91,"Oui","Non"))</f>
        <v>s. o.</v>
      </c>
      <c r="CH91" s="257"/>
      <c r="CI91" s="314" t="str">
        <f t="shared" si="76"/>
        <v>s. o.</v>
      </c>
      <c r="CJ91" s="316" cm="1">
        <f t="array" ref="CJ91">_xlfn.IFS(CE91="s.o","Non disponible",CE91="Aucun combustible","0",CE91&gt;0,BY91)</f>
        <v>0</v>
      </c>
      <c r="CK91" s="315" t="str">
        <f t="shared" si="77"/>
        <v>Non disponible</v>
      </c>
      <c r="CL91" s="320"/>
    </row>
    <row r="92" spans="1:90" x14ac:dyDescent="0.25">
      <c r="A92" s="122"/>
      <c r="B92" s="33"/>
      <c r="C92" s="32"/>
      <c r="D92" s="32"/>
      <c r="E92" s="32"/>
      <c r="F92" s="32"/>
      <c r="G92" s="32"/>
      <c r="H92" s="32"/>
      <c r="I92" s="41"/>
      <c r="J92" s="34"/>
      <c r="K92" s="32"/>
      <c r="L92" s="278"/>
      <c r="M92" s="32"/>
      <c r="N92" s="32"/>
      <c r="O92" s="34"/>
      <c r="P92" s="339"/>
      <c r="Q92" s="338"/>
      <c r="R92" s="250"/>
      <c r="S92" s="270"/>
      <c r="T92" s="251"/>
      <c r="U92" s="113"/>
      <c r="V92" s="114"/>
      <c r="W92" s="273"/>
      <c r="X92" s="114"/>
      <c r="Y92" s="273"/>
      <c r="Z92" s="115" t="str">
        <f t="shared" si="73"/>
        <v>s.o</v>
      </c>
      <c r="AA92" s="35" t="str" cm="1">
        <f t="array" ref="AA92">_xlfn.IFS(T92=Listes_deroulantes!$B$45,"Indisponible",T92=Listes_deroulantes!$B$43,-10%,T92=Listes_deroulantes!$B$42,-40%,T92=Listes_deroulantes!$B$41,-20%,T92=Listes_deroulantes!$B$40,-20%,T92=Listes_deroulantes!$C$35,"s. o.",T92=Listes_deroulantes!$B$44,-10%)</f>
        <v>s. o.</v>
      </c>
      <c r="AB92" s="62" t="str">
        <f t="shared" si="64"/>
        <v>s. o.</v>
      </c>
      <c r="AC92" s="309" t="str">
        <f t="shared" si="74"/>
        <v>s.o</v>
      </c>
      <c r="AD92" s="62" t="str" cm="1">
        <f t="array" ref="AD92">_xlfn.IFS(T92=Listes_deroulantes!$B$45,"Aucun",T92=Listes_deroulantes!$B$44,"Aucun",T92=Listes_deroulantes!$B$43,-10%,T92=Listes_deroulantes!$B$42,"Aucun",T92=Listes_deroulantes!$B$41,"Aucun",T92=Listes_deroulantes!$B$40,"Aucun",T92=Listes_deroulantes!$C$35,"s. o.")</f>
        <v>s. o.</v>
      </c>
      <c r="AE92" s="62" t="str">
        <f t="shared" si="65"/>
        <v>s. o.</v>
      </c>
      <c r="AF92" s="310"/>
      <c r="AG92" s="131" t="str">
        <f t="shared" si="75"/>
        <v/>
      </c>
      <c r="AH92" s="317">
        <f t="shared" si="78"/>
        <v>0</v>
      </c>
      <c r="AI92" s="177"/>
      <c r="AJ92" s="178"/>
      <c r="AK92" s="179"/>
      <c r="AL92" s="179"/>
      <c r="AM92" s="179"/>
      <c r="AN92" s="179"/>
      <c r="AO92" s="192">
        <f t="shared" si="66"/>
        <v>0</v>
      </c>
      <c r="AP92" s="181"/>
      <c r="AQ92" s="182">
        <f t="shared" si="84"/>
        <v>0</v>
      </c>
      <c r="AR92" s="183"/>
      <c r="AS92" s="182">
        <f t="shared" si="85"/>
        <v>0</v>
      </c>
      <c r="AT92" s="183"/>
      <c r="AU92" s="182">
        <f t="shared" si="86"/>
        <v>0</v>
      </c>
      <c r="AV92" s="183"/>
      <c r="AW92" s="192">
        <f t="shared" si="87"/>
        <v>0</v>
      </c>
      <c r="AX92" s="192">
        <f t="shared" si="88"/>
        <v>0</v>
      </c>
      <c r="AY92" s="182">
        <f t="shared" si="89"/>
        <v>0</v>
      </c>
      <c r="AZ92" s="116" t="str">
        <f t="shared" si="67"/>
        <v>s. o.</v>
      </c>
      <c r="BA92" s="294" t="str" cm="1">
        <f t="array" ref="BA92">_xlfn.IFS(L92&lt;Listes_deroulantes!$F$55,"s. o.",AND(L92&lt;datevigueur,M92=autre),Listes_deroulantes!$G$4,AND(L92&lt;datevigueur,M92=bureau),Listes_deroulantes!$G$5,AND(L92&lt;datevigueur,M92=cegep),Listes_deroulantes!$G$6,AND(L92&lt;datevigueur,M92=Centre),Listes_deroulantes!$G$7,AND(L92&lt;datevigueur,M92=CHSLD),Listes_deroulantes!$G$8,AND(L92&lt;datevigueur,M92=ecole),Listes_deroulantes!$G$9,AND(L92&lt;datevigueur,M92=ecolesec),Listes_deroulantes!$G$10,AND(L92&lt;datevigueur,M92=Universite),Listes_deroulantes!$G$11,AND(L92&gt;=datevigueur,L92&lt;=Listes_deroulantes!$F$48),New2025Avant,L92&lt;=Listes_deroulantes!$F$49,New2030Avant,L92&gt;Listes_deroulantes!$F$50,"0%")</f>
        <v>s. o.</v>
      </c>
      <c r="BB92" s="35" t="str" cm="1">
        <f t="array" ref="BB92">_xlfn.IFS(AZ92="Aucun combustible","Oui",AND(AZ92="s. o.",BA92="s. o."),"s. o.",AND(BA92="0%",OR(AZ92&lt;&gt;"Aucun combustible",AZ92&lt;&gt;"s. o.")),IF(AZ92&lt;=0%,"Oui","Non"),AND(BA92&lt;&gt;"0%",OR(AZ92&lt;&gt;"Aucun combustible",AZ92&lt;&gt;"s. o.")),IF(AZ92&lt;BA92,"Oui","Non"))</f>
        <v>s. o.</v>
      </c>
      <c r="BC92" s="35" t="str">
        <f t="shared" si="68"/>
        <v>Non</v>
      </c>
      <c r="BD92" s="132"/>
      <c r="BE92" s="313" t="str">
        <f t="shared" si="69"/>
        <v>s. o.</v>
      </c>
      <c r="BF92" s="313" t="str" cm="1">
        <f t="array" ref="BF92">IFERROR(_xlfn.IFS(AND(AO92&gt;0,OR(AY92=0,ISBLANK(AY92)),OR(AW92=0,ISBLANK(AW92))),"100% Énergie renouvelable",AND(OR(AY92=0,ISBLANK(AY92)),AW92&gt;0,),"Non disponible",AY92&gt;0,AY92,AND(AY92=0,AW92=0,AO92=0),"s. o."),"Erreur")</f>
        <v>s. o.</v>
      </c>
      <c r="BG92" s="312" t="str">
        <f t="shared" si="70"/>
        <v>s. o.</v>
      </c>
      <c r="BH92" s="329"/>
      <c r="BI92" s="324"/>
      <c r="BJ92" s="318"/>
      <c r="BK92" s="198"/>
      <c r="BL92" s="180"/>
      <c r="BM92" s="180"/>
      <c r="BN92" s="180"/>
      <c r="BO92" s="180"/>
      <c r="BP92" s="241"/>
      <c r="BQ92" s="199">
        <f t="shared" si="79"/>
        <v>0</v>
      </c>
      <c r="BR92" s="198"/>
      <c r="BS92" s="200">
        <f t="shared" si="80"/>
        <v>0</v>
      </c>
      <c r="BT92" s="198"/>
      <c r="BU92" s="200">
        <f t="shared" si="81"/>
        <v>0</v>
      </c>
      <c r="BV92" s="198"/>
      <c r="BW92" s="200">
        <f t="shared" si="82"/>
        <v>0</v>
      </c>
      <c r="BX92" s="198"/>
      <c r="BY92" s="200">
        <f t="shared" si="83"/>
        <v>0</v>
      </c>
      <c r="BZ92" s="117">
        <f t="shared" si="90"/>
        <v>0</v>
      </c>
      <c r="CA92" s="117">
        <f t="shared" si="91"/>
        <v>0</v>
      </c>
      <c r="CB92" s="154">
        <f t="shared" si="92"/>
        <v>0</v>
      </c>
      <c r="CC92" s="134" t="str">
        <f t="shared" si="71"/>
        <v/>
      </c>
      <c r="CD92" s="147" t="str">
        <f t="shared" si="93"/>
        <v/>
      </c>
      <c r="CE92" s="116" t="str">
        <f t="shared" si="72"/>
        <v>s. o.</v>
      </c>
      <c r="CF92" s="35" t="str" cm="1">
        <f t="array" ref="CF92">_xlfn.IFS(L92&lt;Listes_deroulantes!$F$55,"s. o.",AND(L92&lt;datevigueur,M92=autre),Listes_deroulantes!$H$4,AND(L92&lt;datevigueur,M92=bureau),Listes_deroulantes!$H$5,AND(L92&lt;datevigueur,M92=cegep),Listes_deroulantes!$H$6,AND(L92&lt;datevigueur,M92=Centre),Listes_deroulantes!$H$7,AND(L92&lt;datevigueur,M92=CHSLD),Listes_deroulantes!$H$8,AND(L92&lt;datevigueur,M92=ecole),Listes_deroulantes!$H$9,AND(L92&lt;datevigueur,M92=ecolesec),Listes_deroulantes!$H$10,AND(L92&lt;datevigueur,M92=Universite),Listes_deroulantes!$H$11,AND(L92&gt;=datevigueur,L92&lt;=Listes_deroulantes!$F$48),NEW2025Apres,L92&lt;=Listes_deroulantes!$F$49,New2030Apres,L92&gt;Listes_deroulantes!$F$50,"0%")</f>
        <v>s. o.</v>
      </c>
      <c r="CG92" s="35" t="str" cm="1">
        <f t="array" ref="CG92">_xlfn.IFS(CE92="Aucun combustible","Oui",AND(CE92="s. o.",CF92="s. o."),"s. o.",AND(CF92="0%",OR(CE92&lt;&gt;"Aucun combustible",CE92&lt;&gt;"s. o.")),IF(CE92&lt;=0%,"Oui","Non"),AND(CF92&lt;&gt;"0%",OR(CE92&lt;&gt;"Aucun combustible",CE92&lt;&gt;"s. o.")),IF(CE92&lt;=CF92,"Oui","Non"))</f>
        <v>s. o.</v>
      </c>
      <c r="CH92" s="257"/>
      <c r="CI92" s="314" t="str">
        <f t="shared" si="76"/>
        <v>s. o.</v>
      </c>
      <c r="CJ92" s="316" cm="1">
        <f t="array" ref="CJ92">_xlfn.IFS(CE92="s.o","Non disponible",CE92="Aucun combustible","0",CE92&gt;0,BY92)</f>
        <v>0</v>
      </c>
      <c r="CK92" s="315" t="str">
        <f t="shared" si="77"/>
        <v>Non disponible</v>
      </c>
      <c r="CL92" s="320"/>
    </row>
    <row r="93" spans="1:90" x14ac:dyDescent="0.25">
      <c r="A93" s="122"/>
      <c r="B93" s="33"/>
      <c r="C93" s="32"/>
      <c r="D93" s="32"/>
      <c r="E93" s="32"/>
      <c r="F93" s="32"/>
      <c r="G93" s="32"/>
      <c r="H93" s="32"/>
      <c r="I93" s="41"/>
      <c r="J93" s="34"/>
      <c r="K93" s="32"/>
      <c r="L93" s="278"/>
      <c r="M93" s="32"/>
      <c r="N93" s="32"/>
      <c r="O93" s="34"/>
      <c r="P93" s="339"/>
      <c r="Q93" s="338"/>
      <c r="R93" s="250"/>
      <c r="S93" s="270"/>
      <c r="T93" s="251"/>
      <c r="U93" s="113"/>
      <c r="V93" s="114"/>
      <c r="W93" s="273"/>
      <c r="X93" s="114"/>
      <c r="Y93" s="273"/>
      <c r="Z93" s="115" t="str">
        <f t="shared" si="73"/>
        <v>s.o</v>
      </c>
      <c r="AA93" s="35" t="str" cm="1">
        <f t="array" ref="AA93">_xlfn.IFS(T93=Listes_deroulantes!$B$45,"Indisponible",T93=Listes_deroulantes!$B$43,-10%,T93=Listes_deroulantes!$B$42,-40%,T93=Listes_deroulantes!$B$41,-20%,T93=Listes_deroulantes!$B$40,-20%,T93=Listes_deroulantes!$C$35,"s. o.",T93=Listes_deroulantes!$B$44,-10%)</f>
        <v>s. o.</v>
      </c>
      <c r="AB93" s="62" t="str">
        <f t="shared" si="64"/>
        <v>s. o.</v>
      </c>
      <c r="AC93" s="309" t="str">
        <f t="shared" si="74"/>
        <v>s.o</v>
      </c>
      <c r="AD93" s="62" t="str" cm="1">
        <f t="array" ref="AD93">_xlfn.IFS(T93=Listes_deroulantes!$B$45,"Aucun",T93=Listes_deroulantes!$B$44,"Aucun",T93=Listes_deroulantes!$B$43,-10%,T93=Listes_deroulantes!$B$42,"Aucun",T93=Listes_deroulantes!$B$41,"Aucun",T93=Listes_deroulantes!$B$40,"Aucun",T93=Listes_deroulantes!$C$35,"s. o.")</f>
        <v>s. o.</v>
      </c>
      <c r="AE93" s="62" t="str">
        <f t="shared" si="65"/>
        <v>s. o.</v>
      </c>
      <c r="AF93" s="310"/>
      <c r="AG93" s="131" t="str">
        <f t="shared" si="75"/>
        <v/>
      </c>
      <c r="AH93" s="317">
        <f t="shared" si="78"/>
        <v>0</v>
      </c>
      <c r="AI93" s="177"/>
      <c r="AJ93" s="178"/>
      <c r="AK93" s="179"/>
      <c r="AL93" s="179"/>
      <c r="AM93" s="179"/>
      <c r="AN93" s="179"/>
      <c r="AO93" s="192">
        <f t="shared" si="66"/>
        <v>0</v>
      </c>
      <c r="AP93" s="181"/>
      <c r="AQ93" s="182">
        <f t="shared" si="84"/>
        <v>0</v>
      </c>
      <c r="AR93" s="183"/>
      <c r="AS93" s="182">
        <f t="shared" si="85"/>
        <v>0</v>
      </c>
      <c r="AT93" s="183"/>
      <c r="AU93" s="182">
        <f t="shared" si="86"/>
        <v>0</v>
      </c>
      <c r="AV93" s="183"/>
      <c r="AW93" s="192">
        <f t="shared" si="87"/>
        <v>0</v>
      </c>
      <c r="AX93" s="192">
        <f t="shared" si="88"/>
        <v>0</v>
      </c>
      <c r="AY93" s="182">
        <f t="shared" si="89"/>
        <v>0</v>
      </c>
      <c r="AZ93" s="116" t="str">
        <f t="shared" si="67"/>
        <v>s. o.</v>
      </c>
      <c r="BA93" s="294" t="str" cm="1">
        <f t="array" ref="BA93">_xlfn.IFS(L93&lt;Listes_deroulantes!$F$55,"s. o.",AND(L93&lt;datevigueur,M93=autre),Listes_deroulantes!$G$4,AND(L93&lt;datevigueur,M93=bureau),Listes_deroulantes!$G$5,AND(L93&lt;datevigueur,M93=cegep),Listes_deroulantes!$G$6,AND(L93&lt;datevigueur,M93=Centre),Listes_deroulantes!$G$7,AND(L93&lt;datevigueur,M93=CHSLD),Listes_deroulantes!$G$8,AND(L93&lt;datevigueur,M93=ecole),Listes_deroulantes!$G$9,AND(L93&lt;datevigueur,M93=ecolesec),Listes_deroulantes!$G$10,AND(L93&lt;datevigueur,M93=Universite),Listes_deroulantes!$G$11,AND(L93&gt;=datevigueur,L93&lt;=Listes_deroulantes!$F$48),New2025Avant,L93&lt;=Listes_deroulantes!$F$49,New2030Avant,L93&gt;Listes_deroulantes!$F$50,"0%")</f>
        <v>s. o.</v>
      </c>
      <c r="BB93" s="35" t="str" cm="1">
        <f t="array" ref="BB93">_xlfn.IFS(AZ93="Aucun combustible","Oui",AND(AZ93="s. o.",BA93="s. o."),"s. o.",AND(BA93="0%",OR(AZ93&lt;&gt;"Aucun combustible",AZ93&lt;&gt;"s. o.")),IF(AZ93&lt;=0%,"Oui","Non"),AND(BA93&lt;&gt;"0%",OR(AZ93&lt;&gt;"Aucun combustible",AZ93&lt;&gt;"s. o.")),IF(AZ93&lt;BA93,"Oui","Non"))</f>
        <v>s. o.</v>
      </c>
      <c r="BC93" s="35" t="str">
        <f t="shared" si="68"/>
        <v>Non</v>
      </c>
      <c r="BD93" s="132"/>
      <c r="BE93" s="313" t="str">
        <f t="shared" si="69"/>
        <v>s. o.</v>
      </c>
      <c r="BF93" s="313" t="str" cm="1">
        <f t="array" ref="BF93">IFERROR(_xlfn.IFS(AND(AO93&gt;0,OR(AY93=0,ISBLANK(AY93)),OR(AW93=0,ISBLANK(AW93))),"100% Énergie renouvelable",AND(OR(AY93=0,ISBLANK(AY93)),AW93&gt;0,),"Non disponible",AY93&gt;0,AY93,AND(AY93=0,AW93=0,AO93=0),"s. o."),"Erreur")</f>
        <v>s. o.</v>
      </c>
      <c r="BG93" s="312" t="str">
        <f t="shared" si="70"/>
        <v>s. o.</v>
      </c>
      <c r="BH93" s="329"/>
      <c r="BI93" s="324"/>
      <c r="BJ93" s="318"/>
      <c r="BK93" s="198"/>
      <c r="BL93" s="180"/>
      <c r="BM93" s="180"/>
      <c r="BN93" s="180"/>
      <c r="BO93" s="180"/>
      <c r="BP93" s="241"/>
      <c r="BQ93" s="199">
        <f t="shared" si="79"/>
        <v>0</v>
      </c>
      <c r="BR93" s="198"/>
      <c r="BS93" s="200">
        <f t="shared" si="80"/>
        <v>0</v>
      </c>
      <c r="BT93" s="198"/>
      <c r="BU93" s="200">
        <f t="shared" si="81"/>
        <v>0</v>
      </c>
      <c r="BV93" s="198"/>
      <c r="BW93" s="200">
        <f t="shared" si="82"/>
        <v>0</v>
      </c>
      <c r="BX93" s="198"/>
      <c r="BY93" s="200">
        <f t="shared" si="83"/>
        <v>0</v>
      </c>
      <c r="BZ93" s="117">
        <f t="shared" si="90"/>
        <v>0</v>
      </c>
      <c r="CA93" s="117">
        <f t="shared" si="91"/>
        <v>0</v>
      </c>
      <c r="CB93" s="154">
        <f t="shared" si="92"/>
        <v>0</v>
      </c>
      <c r="CC93" s="134" t="str">
        <f t="shared" si="71"/>
        <v/>
      </c>
      <c r="CD93" s="147" t="str">
        <f t="shared" si="93"/>
        <v/>
      </c>
      <c r="CE93" s="116" t="str">
        <f t="shared" si="72"/>
        <v>s. o.</v>
      </c>
      <c r="CF93" s="35" t="str" cm="1">
        <f t="array" ref="CF93">_xlfn.IFS(L93&lt;Listes_deroulantes!$F$55,"s. o.",AND(L93&lt;datevigueur,M93=autre),Listes_deroulantes!$H$4,AND(L93&lt;datevigueur,M93=bureau),Listes_deroulantes!$H$5,AND(L93&lt;datevigueur,M93=cegep),Listes_deroulantes!$H$6,AND(L93&lt;datevigueur,M93=Centre),Listes_deroulantes!$H$7,AND(L93&lt;datevigueur,M93=CHSLD),Listes_deroulantes!$H$8,AND(L93&lt;datevigueur,M93=ecole),Listes_deroulantes!$H$9,AND(L93&lt;datevigueur,M93=ecolesec),Listes_deroulantes!$H$10,AND(L93&lt;datevigueur,M93=Universite),Listes_deroulantes!$H$11,AND(L93&gt;=datevigueur,L93&lt;=Listes_deroulantes!$F$48),NEW2025Apres,L93&lt;=Listes_deroulantes!$F$49,New2030Apres,L93&gt;Listes_deroulantes!$F$50,"0%")</f>
        <v>s. o.</v>
      </c>
      <c r="CG93" s="35" t="str" cm="1">
        <f t="array" ref="CG93">_xlfn.IFS(CE93="Aucun combustible","Oui",AND(CE93="s. o.",CF93="s. o."),"s. o.",AND(CF93="0%",OR(CE93&lt;&gt;"Aucun combustible",CE93&lt;&gt;"s. o.")),IF(CE93&lt;=0%,"Oui","Non"),AND(CF93&lt;&gt;"0%",OR(CE93&lt;&gt;"Aucun combustible",CE93&lt;&gt;"s. o.")),IF(CE93&lt;=CF93,"Oui","Non"))</f>
        <v>s. o.</v>
      </c>
      <c r="CH93" s="257"/>
      <c r="CI93" s="314" t="str">
        <f t="shared" si="76"/>
        <v>s. o.</v>
      </c>
      <c r="CJ93" s="316" cm="1">
        <f t="array" ref="CJ93">_xlfn.IFS(CE93="s.o","Non disponible",CE93="Aucun combustible","0",CE93&gt;0,BY93)</f>
        <v>0</v>
      </c>
      <c r="CK93" s="315" t="str">
        <f t="shared" si="77"/>
        <v>Non disponible</v>
      </c>
      <c r="CL93" s="320"/>
    </row>
    <row r="94" spans="1:90" x14ac:dyDescent="0.25">
      <c r="A94" s="122"/>
      <c r="B94" s="33"/>
      <c r="C94" s="32"/>
      <c r="D94" s="32"/>
      <c r="E94" s="32"/>
      <c r="F94" s="32"/>
      <c r="G94" s="32"/>
      <c r="H94" s="32"/>
      <c r="I94" s="41"/>
      <c r="J94" s="34"/>
      <c r="K94" s="32"/>
      <c r="L94" s="278"/>
      <c r="M94" s="32"/>
      <c r="N94" s="32"/>
      <c r="O94" s="34"/>
      <c r="P94" s="339"/>
      <c r="Q94" s="338"/>
      <c r="R94" s="250"/>
      <c r="S94" s="270"/>
      <c r="T94" s="251"/>
      <c r="U94" s="113"/>
      <c r="V94" s="114"/>
      <c r="W94" s="273"/>
      <c r="X94" s="114"/>
      <c r="Y94" s="273"/>
      <c r="Z94" s="115" t="str">
        <f t="shared" si="73"/>
        <v>s.o</v>
      </c>
      <c r="AA94" s="35" t="str" cm="1">
        <f t="array" ref="AA94">_xlfn.IFS(T94=Listes_deroulantes!$B$45,"Indisponible",T94=Listes_deroulantes!$B$43,-10%,T94=Listes_deroulantes!$B$42,-40%,T94=Listes_deroulantes!$B$41,-20%,T94=Listes_deroulantes!$B$40,-20%,T94=Listes_deroulantes!$C$35,"s. o.",T94=Listes_deroulantes!$B$44,-10%)</f>
        <v>s. o.</v>
      </c>
      <c r="AB94" s="62" t="str">
        <f t="shared" si="64"/>
        <v>s. o.</v>
      </c>
      <c r="AC94" s="309" t="str">
        <f t="shared" si="74"/>
        <v>s.o</v>
      </c>
      <c r="AD94" s="62" t="str" cm="1">
        <f t="array" ref="AD94">_xlfn.IFS(T94=Listes_deroulantes!$B$45,"Aucun",T94=Listes_deroulantes!$B$44,"Aucun",T94=Listes_deroulantes!$B$43,-10%,T94=Listes_deroulantes!$B$42,"Aucun",T94=Listes_deroulantes!$B$41,"Aucun",T94=Listes_deroulantes!$B$40,"Aucun",T94=Listes_deroulantes!$C$35,"s. o.")</f>
        <v>s. o.</v>
      </c>
      <c r="AE94" s="62" t="str">
        <f t="shared" si="65"/>
        <v>s. o.</v>
      </c>
      <c r="AF94" s="310"/>
      <c r="AG94" s="131" t="str">
        <f t="shared" si="75"/>
        <v/>
      </c>
      <c r="AH94" s="317">
        <f t="shared" si="78"/>
        <v>0</v>
      </c>
      <c r="AI94" s="177"/>
      <c r="AJ94" s="178"/>
      <c r="AK94" s="179"/>
      <c r="AL94" s="179"/>
      <c r="AM94" s="179"/>
      <c r="AN94" s="179"/>
      <c r="AO94" s="192">
        <f t="shared" si="66"/>
        <v>0</v>
      </c>
      <c r="AP94" s="181"/>
      <c r="AQ94" s="182">
        <f t="shared" si="84"/>
        <v>0</v>
      </c>
      <c r="AR94" s="183"/>
      <c r="AS94" s="182">
        <f t="shared" si="85"/>
        <v>0</v>
      </c>
      <c r="AT94" s="183"/>
      <c r="AU94" s="182">
        <f t="shared" si="86"/>
        <v>0</v>
      </c>
      <c r="AV94" s="183"/>
      <c r="AW94" s="192">
        <f t="shared" si="87"/>
        <v>0</v>
      </c>
      <c r="AX94" s="192">
        <f t="shared" si="88"/>
        <v>0</v>
      </c>
      <c r="AY94" s="182">
        <f t="shared" si="89"/>
        <v>0</v>
      </c>
      <c r="AZ94" s="116" t="str">
        <f t="shared" si="67"/>
        <v>s. o.</v>
      </c>
      <c r="BA94" s="294" t="str" cm="1">
        <f t="array" ref="BA94">_xlfn.IFS(L94&lt;Listes_deroulantes!$F$55,"s. o.",AND(L94&lt;datevigueur,M94=autre),Listes_deroulantes!$G$4,AND(L94&lt;datevigueur,M94=bureau),Listes_deroulantes!$G$5,AND(L94&lt;datevigueur,M94=cegep),Listes_deroulantes!$G$6,AND(L94&lt;datevigueur,M94=Centre),Listes_deroulantes!$G$7,AND(L94&lt;datevigueur,M94=CHSLD),Listes_deroulantes!$G$8,AND(L94&lt;datevigueur,M94=ecole),Listes_deroulantes!$G$9,AND(L94&lt;datevigueur,M94=ecolesec),Listes_deroulantes!$G$10,AND(L94&lt;datevigueur,M94=Universite),Listes_deroulantes!$G$11,AND(L94&gt;=datevigueur,L94&lt;=Listes_deroulantes!$F$48),New2025Avant,L94&lt;=Listes_deroulantes!$F$49,New2030Avant,L94&gt;Listes_deroulantes!$F$50,"0%")</f>
        <v>s. o.</v>
      </c>
      <c r="BB94" s="35" t="str" cm="1">
        <f t="array" ref="BB94">_xlfn.IFS(AZ94="Aucun combustible","Oui",AND(AZ94="s. o.",BA94="s. o."),"s. o.",AND(BA94="0%",OR(AZ94&lt;&gt;"Aucun combustible",AZ94&lt;&gt;"s. o.")),IF(AZ94&lt;=0%,"Oui","Non"),AND(BA94&lt;&gt;"0%",OR(AZ94&lt;&gt;"Aucun combustible",AZ94&lt;&gt;"s. o.")),IF(AZ94&lt;BA94,"Oui","Non"))</f>
        <v>s. o.</v>
      </c>
      <c r="BC94" s="35" t="str">
        <f t="shared" si="68"/>
        <v>Non</v>
      </c>
      <c r="BD94" s="132"/>
      <c r="BE94" s="313" t="str">
        <f t="shared" si="69"/>
        <v>s. o.</v>
      </c>
      <c r="BF94" s="313" t="str" cm="1">
        <f t="array" ref="BF94">IFERROR(_xlfn.IFS(AND(AO94&gt;0,OR(AY94=0,ISBLANK(AY94)),OR(AW94=0,ISBLANK(AW94))),"100% Énergie renouvelable",AND(OR(AY94=0,ISBLANK(AY94)),AW94&gt;0,),"Non disponible",AY94&gt;0,AY94,AND(AY94=0,AW94=0,AO94=0),"s. o."),"Erreur")</f>
        <v>s. o.</v>
      </c>
      <c r="BG94" s="312" t="str">
        <f t="shared" si="70"/>
        <v>s. o.</v>
      </c>
      <c r="BH94" s="329"/>
      <c r="BI94" s="324"/>
      <c r="BJ94" s="318"/>
      <c r="BK94" s="198"/>
      <c r="BL94" s="180"/>
      <c r="BM94" s="180"/>
      <c r="BN94" s="180"/>
      <c r="BO94" s="180"/>
      <c r="BP94" s="241"/>
      <c r="BQ94" s="199">
        <f t="shared" si="79"/>
        <v>0</v>
      </c>
      <c r="BR94" s="198"/>
      <c r="BS94" s="200">
        <f t="shared" si="80"/>
        <v>0</v>
      </c>
      <c r="BT94" s="198"/>
      <c r="BU94" s="200">
        <f t="shared" si="81"/>
        <v>0</v>
      </c>
      <c r="BV94" s="198"/>
      <c r="BW94" s="200">
        <f t="shared" si="82"/>
        <v>0</v>
      </c>
      <c r="BX94" s="198"/>
      <c r="BY94" s="200">
        <f t="shared" si="83"/>
        <v>0</v>
      </c>
      <c r="BZ94" s="117">
        <f t="shared" si="90"/>
        <v>0</v>
      </c>
      <c r="CA94" s="117">
        <f t="shared" si="91"/>
        <v>0</v>
      </c>
      <c r="CB94" s="154">
        <f t="shared" si="92"/>
        <v>0</v>
      </c>
      <c r="CC94" s="134" t="str">
        <f t="shared" si="71"/>
        <v/>
      </c>
      <c r="CD94" s="147" t="str">
        <f t="shared" si="93"/>
        <v/>
      </c>
      <c r="CE94" s="116" t="str">
        <f t="shared" si="72"/>
        <v>s. o.</v>
      </c>
      <c r="CF94" s="35" t="str" cm="1">
        <f t="array" ref="CF94">_xlfn.IFS(L94&lt;Listes_deroulantes!$F$55,"s. o.",AND(L94&lt;datevigueur,M94=autre),Listes_deroulantes!$H$4,AND(L94&lt;datevigueur,M94=bureau),Listes_deroulantes!$H$5,AND(L94&lt;datevigueur,M94=cegep),Listes_deroulantes!$H$6,AND(L94&lt;datevigueur,M94=Centre),Listes_deroulantes!$H$7,AND(L94&lt;datevigueur,M94=CHSLD),Listes_deroulantes!$H$8,AND(L94&lt;datevigueur,M94=ecole),Listes_deroulantes!$H$9,AND(L94&lt;datevigueur,M94=ecolesec),Listes_deroulantes!$H$10,AND(L94&lt;datevigueur,M94=Universite),Listes_deroulantes!$H$11,AND(L94&gt;=datevigueur,L94&lt;=Listes_deroulantes!$F$48),NEW2025Apres,L94&lt;=Listes_deroulantes!$F$49,New2030Apres,L94&gt;Listes_deroulantes!$F$50,"0%")</f>
        <v>s. o.</v>
      </c>
      <c r="CG94" s="35" t="str" cm="1">
        <f t="array" ref="CG94">_xlfn.IFS(CE94="Aucun combustible","Oui",AND(CE94="s. o.",CF94="s. o."),"s. o.",AND(CF94="0%",OR(CE94&lt;&gt;"Aucun combustible",CE94&lt;&gt;"s. o.")),IF(CE94&lt;=0%,"Oui","Non"),AND(CF94&lt;&gt;"0%",OR(CE94&lt;&gt;"Aucun combustible",CE94&lt;&gt;"s. o.")),IF(CE94&lt;=CF94,"Oui","Non"))</f>
        <v>s. o.</v>
      </c>
      <c r="CH94" s="257"/>
      <c r="CI94" s="314" t="str">
        <f t="shared" si="76"/>
        <v>s. o.</v>
      </c>
      <c r="CJ94" s="316" cm="1">
        <f t="array" ref="CJ94">_xlfn.IFS(CE94="s.o","Non disponible",CE94="Aucun combustible","0",CE94&gt;0,BY94)</f>
        <v>0</v>
      </c>
      <c r="CK94" s="315" t="str">
        <f t="shared" si="77"/>
        <v>Non disponible</v>
      </c>
      <c r="CL94" s="320"/>
    </row>
    <row r="95" spans="1:90" x14ac:dyDescent="0.25">
      <c r="A95" s="122"/>
      <c r="B95" s="33"/>
      <c r="C95" s="32"/>
      <c r="D95" s="32"/>
      <c r="E95" s="32"/>
      <c r="F95" s="32"/>
      <c r="G95" s="32"/>
      <c r="H95" s="32"/>
      <c r="I95" s="41"/>
      <c r="J95" s="34"/>
      <c r="K95" s="32"/>
      <c r="L95" s="278"/>
      <c r="M95" s="32"/>
      <c r="N95" s="32"/>
      <c r="O95" s="34"/>
      <c r="P95" s="339"/>
      <c r="Q95" s="338"/>
      <c r="R95" s="250"/>
      <c r="S95" s="270"/>
      <c r="T95" s="251"/>
      <c r="U95" s="113"/>
      <c r="V95" s="114"/>
      <c r="W95" s="273"/>
      <c r="X95" s="114"/>
      <c r="Y95" s="273"/>
      <c r="Z95" s="115" t="str">
        <f t="shared" si="73"/>
        <v>s.o</v>
      </c>
      <c r="AA95" s="35" t="str" cm="1">
        <f t="array" ref="AA95">_xlfn.IFS(T95=Listes_deroulantes!$B$45,"Indisponible",T95=Listes_deroulantes!$B$43,-10%,T95=Listes_deroulantes!$B$42,-40%,T95=Listes_deroulantes!$B$41,-20%,T95=Listes_deroulantes!$B$40,-20%,T95=Listes_deroulantes!$C$35,"s. o.",T95=Listes_deroulantes!$B$44,-10%)</f>
        <v>s. o.</v>
      </c>
      <c r="AB95" s="62" t="str">
        <f t="shared" si="64"/>
        <v>s. o.</v>
      </c>
      <c r="AC95" s="309" t="str">
        <f t="shared" si="74"/>
        <v>s.o</v>
      </c>
      <c r="AD95" s="62" t="str" cm="1">
        <f t="array" ref="AD95">_xlfn.IFS(T95=Listes_deroulantes!$B$45,"Aucun",T95=Listes_deroulantes!$B$44,"Aucun",T95=Listes_deroulantes!$B$43,-10%,T95=Listes_deroulantes!$B$42,"Aucun",T95=Listes_deroulantes!$B$41,"Aucun",T95=Listes_deroulantes!$B$40,"Aucun",T95=Listes_deroulantes!$C$35,"s. o.")</f>
        <v>s. o.</v>
      </c>
      <c r="AE95" s="62" t="str">
        <f t="shared" si="65"/>
        <v>s. o.</v>
      </c>
      <c r="AF95" s="310"/>
      <c r="AG95" s="131" t="str">
        <f t="shared" si="75"/>
        <v/>
      </c>
      <c r="AH95" s="317">
        <f t="shared" si="78"/>
        <v>0</v>
      </c>
      <c r="AI95" s="177"/>
      <c r="AJ95" s="178"/>
      <c r="AK95" s="179"/>
      <c r="AL95" s="179"/>
      <c r="AM95" s="179"/>
      <c r="AN95" s="179"/>
      <c r="AO95" s="192">
        <f t="shared" si="66"/>
        <v>0</v>
      </c>
      <c r="AP95" s="181"/>
      <c r="AQ95" s="182">
        <f t="shared" si="84"/>
        <v>0</v>
      </c>
      <c r="AR95" s="183"/>
      <c r="AS95" s="182">
        <f t="shared" si="85"/>
        <v>0</v>
      </c>
      <c r="AT95" s="183"/>
      <c r="AU95" s="182">
        <f t="shared" si="86"/>
        <v>0</v>
      </c>
      <c r="AV95" s="183"/>
      <c r="AW95" s="192">
        <f t="shared" si="87"/>
        <v>0</v>
      </c>
      <c r="AX95" s="192">
        <f t="shared" si="88"/>
        <v>0</v>
      </c>
      <c r="AY95" s="182">
        <f t="shared" si="89"/>
        <v>0</v>
      </c>
      <c r="AZ95" s="116" t="str">
        <f t="shared" si="67"/>
        <v>s. o.</v>
      </c>
      <c r="BA95" s="294" t="str" cm="1">
        <f t="array" ref="BA95">_xlfn.IFS(L95&lt;Listes_deroulantes!$F$55,"s. o.",AND(L95&lt;datevigueur,M95=autre),Listes_deroulantes!$G$4,AND(L95&lt;datevigueur,M95=bureau),Listes_deroulantes!$G$5,AND(L95&lt;datevigueur,M95=cegep),Listes_deroulantes!$G$6,AND(L95&lt;datevigueur,M95=Centre),Listes_deroulantes!$G$7,AND(L95&lt;datevigueur,M95=CHSLD),Listes_deroulantes!$G$8,AND(L95&lt;datevigueur,M95=ecole),Listes_deroulantes!$G$9,AND(L95&lt;datevigueur,M95=ecolesec),Listes_deroulantes!$G$10,AND(L95&lt;datevigueur,M95=Universite),Listes_deroulantes!$G$11,AND(L95&gt;=datevigueur,L95&lt;=Listes_deroulantes!$F$48),New2025Avant,L95&lt;=Listes_deroulantes!$F$49,New2030Avant,L95&gt;Listes_deroulantes!$F$50,"0%")</f>
        <v>s. o.</v>
      </c>
      <c r="BB95" s="35" t="str" cm="1">
        <f t="array" ref="BB95">_xlfn.IFS(AZ95="Aucun combustible","Oui",AND(AZ95="s. o.",BA95="s. o."),"s. o.",AND(BA95="0%",OR(AZ95&lt;&gt;"Aucun combustible",AZ95&lt;&gt;"s. o.")),IF(AZ95&lt;=0%,"Oui","Non"),AND(BA95&lt;&gt;"0%",OR(AZ95&lt;&gt;"Aucun combustible",AZ95&lt;&gt;"s. o.")),IF(AZ95&lt;BA95,"Oui","Non"))</f>
        <v>s. o.</v>
      </c>
      <c r="BC95" s="35" t="str">
        <f t="shared" si="68"/>
        <v>Non</v>
      </c>
      <c r="BD95" s="132"/>
      <c r="BE95" s="313" t="str">
        <f t="shared" si="69"/>
        <v>s. o.</v>
      </c>
      <c r="BF95" s="313" t="str" cm="1">
        <f t="array" ref="BF95">IFERROR(_xlfn.IFS(AND(AO95&gt;0,OR(AY95=0,ISBLANK(AY95)),OR(AW95=0,ISBLANK(AW95))),"100% Énergie renouvelable",AND(OR(AY95=0,ISBLANK(AY95)),AW95&gt;0,),"Non disponible",AY95&gt;0,AY95,AND(AY95=0,AW95=0,AO95=0),"s. o."),"Erreur")</f>
        <v>s. o.</v>
      </c>
      <c r="BG95" s="312" t="str">
        <f t="shared" si="70"/>
        <v>s. o.</v>
      </c>
      <c r="BH95" s="329"/>
      <c r="BI95" s="324"/>
      <c r="BJ95" s="318"/>
      <c r="BK95" s="198"/>
      <c r="BL95" s="180"/>
      <c r="BM95" s="180"/>
      <c r="BN95" s="180"/>
      <c r="BO95" s="180"/>
      <c r="BP95" s="241"/>
      <c r="BQ95" s="199">
        <f t="shared" si="79"/>
        <v>0</v>
      </c>
      <c r="BR95" s="198"/>
      <c r="BS95" s="200">
        <f t="shared" si="80"/>
        <v>0</v>
      </c>
      <c r="BT95" s="198"/>
      <c r="BU95" s="200">
        <f t="shared" si="81"/>
        <v>0</v>
      </c>
      <c r="BV95" s="198"/>
      <c r="BW95" s="200">
        <f t="shared" si="82"/>
        <v>0</v>
      </c>
      <c r="BX95" s="198"/>
      <c r="BY95" s="200">
        <f t="shared" si="83"/>
        <v>0</v>
      </c>
      <c r="BZ95" s="117">
        <f t="shared" si="90"/>
        <v>0</v>
      </c>
      <c r="CA95" s="117">
        <f t="shared" si="91"/>
        <v>0</v>
      </c>
      <c r="CB95" s="154">
        <f t="shared" si="92"/>
        <v>0</v>
      </c>
      <c r="CC95" s="134" t="str">
        <f t="shared" si="71"/>
        <v/>
      </c>
      <c r="CD95" s="147" t="str">
        <f t="shared" si="93"/>
        <v/>
      </c>
      <c r="CE95" s="116" t="str">
        <f t="shared" si="72"/>
        <v>s. o.</v>
      </c>
      <c r="CF95" s="35" t="str" cm="1">
        <f t="array" ref="CF95">_xlfn.IFS(L95&lt;Listes_deroulantes!$F$55,"s. o.",AND(L95&lt;datevigueur,M95=autre),Listes_deroulantes!$H$4,AND(L95&lt;datevigueur,M95=bureau),Listes_deroulantes!$H$5,AND(L95&lt;datevigueur,M95=cegep),Listes_deroulantes!$H$6,AND(L95&lt;datevigueur,M95=Centre),Listes_deroulantes!$H$7,AND(L95&lt;datevigueur,M95=CHSLD),Listes_deroulantes!$H$8,AND(L95&lt;datevigueur,M95=ecole),Listes_deroulantes!$H$9,AND(L95&lt;datevigueur,M95=ecolesec),Listes_deroulantes!$H$10,AND(L95&lt;datevigueur,M95=Universite),Listes_deroulantes!$H$11,AND(L95&gt;=datevigueur,L95&lt;=Listes_deroulantes!$F$48),NEW2025Apres,L95&lt;=Listes_deroulantes!$F$49,New2030Apres,L95&gt;Listes_deroulantes!$F$50,"0%")</f>
        <v>s. o.</v>
      </c>
      <c r="CG95" s="35" t="str" cm="1">
        <f t="array" ref="CG95">_xlfn.IFS(CE95="Aucun combustible","Oui",AND(CE95="s. o.",CF95="s. o."),"s. o.",AND(CF95="0%",OR(CE95&lt;&gt;"Aucun combustible",CE95&lt;&gt;"s. o.")),IF(CE95&lt;=0%,"Oui","Non"),AND(CF95&lt;&gt;"0%",OR(CE95&lt;&gt;"Aucun combustible",CE95&lt;&gt;"s. o.")),IF(CE95&lt;=CF95,"Oui","Non"))</f>
        <v>s. o.</v>
      </c>
      <c r="CH95" s="257"/>
      <c r="CI95" s="314" t="str">
        <f t="shared" si="76"/>
        <v>s. o.</v>
      </c>
      <c r="CJ95" s="316" cm="1">
        <f t="array" ref="CJ95">_xlfn.IFS(CE95="s.o","Non disponible",CE95="Aucun combustible","0",CE95&gt;0,BY95)</f>
        <v>0</v>
      </c>
      <c r="CK95" s="315" t="str">
        <f t="shared" si="77"/>
        <v>Non disponible</v>
      </c>
      <c r="CL95" s="320"/>
    </row>
    <row r="96" spans="1:90" x14ac:dyDescent="0.25">
      <c r="A96" s="122"/>
      <c r="B96" s="33"/>
      <c r="C96" s="32"/>
      <c r="D96" s="32"/>
      <c r="E96" s="32"/>
      <c r="F96" s="32"/>
      <c r="G96" s="32"/>
      <c r="H96" s="32"/>
      <c r="I96" s="41"/>
      <c r="J96" s="34"/>
      <c r="K96" s="32"/>
      <c r="L96" s="278"/>
      <c r="M96" s="32"/>
      <c r="N96" s="32"/>
      <c r="O96" s="34"/>
      <c r="P96" s="339"/>
      <c r="Q96" s="338"/>
      <c r="R96" s="250"/>
      <c r="S96" s="270"/>
      <c r="T96" s="251"/>
      <c r="U96" s="113"/>
      <c r="V96" s="114"/>
      <c r="W96" s="273"/>
      <c r="X96" s="114"/>
      <c r="Y96" s="273"/>
      <c r="Z96" s="115" t="str">
        <f t="shared" si="73"/>
        <v>s.o</v>
      </c>
      <c r="AA96" s="35" t="str" cm="1">
        <f t="array" ref="AA96">_xlfn.IFS(T96=Listes_deroulantes!$B$45,"Indisponible",T96=Listes_deroulantes!$B$43,-10%,T96=Listes_deroulantes!$B$42,-40%,T96=Listes_deroulantes!$B$41,-20%,T96=Listes_deroulantes!$B$40,-20%,T96=Listes_deroulantes!$C$35,"s. o.",T96=Listes_deroulantes!$B$44,-10%)</f>
        <v>s. o.</v>
      </c>
      <c r="AB96" s="62" t="str">
        <f t="shared" si="64"/>
        <v>s. o.</v>
      </c>
      <c r="AC96" s="309" t="str">
        <f t="shared" si="74"/>
        <v>s.o</v>
      </c>
      <c r="AD96" s="62" t="str" cm="1">
        <f t="array" ref="AD96">_xlfn.IFS(T96=Listes_deroulantes!$B$45,"Aucun",T96=Listes_deroulantes!$B$44,"Aucun",T96=Listes_deroulantes!$B$43,-10%,T96=Listes_deroulantes!$B$42,"Aucun",T96=Listes_deroulantes!$B$41,"Aucun",T96=Listes_deroulantes!$B$40,"Aucun",T96=Listes_deroulantes!$C$35,"s. o.")</f>
        <v>s. o.</v>
      </c>
      <c r="AE96" s="62" t="str">
        <f t="shared" si="65"/>
        <v>s. o.</v>
      </c>
      <c r="AF96" s="310"/>
      <c r="AG96" s="131" t="str">
        <f t="shared" si="75"/>
        <v/>
      </c>
      <c r="AH96" s="317">
        <f t="shared" si="78"/>
        <v>0</v>
      </c>
      <c r="AI96" s="177"/>
      <c r="AJ96" s="178"/>
      <c r="AK96" s="179"/>
      <c r="AL96" s="179"/>
      <c r="AM96" s="179"/>
      <c r="AN96" s="179"/>
      <c r="AO96" s="192">
        <f t="shared" si="66"/>
        <v>0</v>
      </c>
      <c r="AP96" s="181"/>
      <c r="AQ96" s="182">
        <f t="shared" si="84"/>
        <v>0</v>
      </c>
      <c r="AR96" s="183"/>
      <c r="AS96" s="182">
        <f t="shared" si="85"/>
        <v>0</v>
      </c>
      <c r="AT96" s="183"/>
      <c r="AU96" s="182">
        <f t="shared" si="86"/>
        <v>0</v>
      </c>
      <c r="AV96" s="183"/>
      <c r="AW96" s="192">
        <f t="shared" si="87"/>
        <v>0</v>
      </c>
      <c r="AX96" s="192">
        <f t="shared" si="88"/>
        <v>0</v>
      </c>
      <c r="AY96" s="182">
        <f t="shared" si="89"/>
        <v>0</v>
      </c>
      <c r="AZ96" s="116" t="str">
        <f t="shared" si="67"/>
        <v>s. o.</v>
      </c>
      <c r="BA96" s="294" t="str" cm="1">
        <f t="array" ref="BA96">_xlfn.IFS(L96&lt;Listes_deroulantes!$F$55,"s. o.",AND(L96&lt;datevigueur,M96=autre),Listes_deroulantes!$G$4,AND(L96&lt;datevigueur,M96=bureau),Listes_deroulantes!$G$5,AND(L96&lt;datevigueur,M96=cegep),Listes_deroulantes!$G$6,AND(L96&lt;datevigueur,M96=Centre),Listes_deroulantes!$G$7,AND(L96&lt;datevigueur,M96=CHSLD),Listes_deroulantes!$G$8,AND(L96&lt;datevigueur,M96=ecole),Listes_deroulantes!$G$9,AND(L96&lt;datevigueur,M96=ecolesec),Listes_deroulantes!$G$10,AND(L96&lt;datevigueur,M96=Universite),Listes_deroulantes!$G$11,AND(L96&gt;=datevigueur,L96&lt;=Listes_deroulantes!$F$48),New2025Avant,L96&lt;=Listes_deroulantes!$F$49,New2030Avant,L96&gt;Listes_deroulantes!$F$50,"0%")</f>
        <v>s. o.</v>
      </c>
      <c r="BB96" s="35" t="str" cm="1">
        <f t="array" ref="BB96">_xlfn.IFS(AZ96="Aucun combustible","Oui",AND(AZ96="s. o.",BA96="s. o."),"s. o.",AND(BA96="0%",OR(AZ96&lt;&gt;"Aucun combustible",AZ96&lt;&gt;"s. o.")),IF(AZ96&lt;=0%,"Oui","Non"),AND(BA96&lt;&gt;"0%",OR(AZ96&lt;&gt;"Aucun combustible",AZ96&lt;&gt;"s. o.")),IF(AZ96&lt;BA96,"Oui","Non"))</f>
        <v>s. o.</v>
      </c>
      <c r="BC96" s="35" t="str">
        <f t="shared" si="68"/>
        <v>Non</v>
      </c>
      <c r="BD96" s="132"/>
      <c r="BE96" s="313" t="str">
        <f t="shared" si="69"/>
        <v>s. o.</v>
      </c>
      <c r="BF96" s="313" t="str" cm="1">
        <f t="array" ref="BF96">IFERROR(_xlfn.IFS(AND(AO96&gt;0,OR(AY96=0,ISBLANK(AY96)),OR(AW96=0,ISBLANK(AW96))),"100% Énergie renouvelable",AND(OR(AY96=0,ISBLANK(AY96)),AW96&gt;0,),"Non disponible",AY96&gt;0,AY96,AND(AY96=0,AW96=0,AO96=0),"s. o."),"Erreur")</f>
        <v>s. o.</v>
      </c>
      <c r="BG96" s="312" t="str">
        <f t="shared" si="70"/>
        <v>s. o.</v>
      </c>
      <c r="BH96" s="329"/>
      <c r="BI96" s="324"/>
      <c r="BJ96" s="318"/>
      <c r="BK96" s="198"/>
      <c r="BL96" s="180"/>
      <c r="BM96" s="180"/>
      <c r="BN96" s="180"/>
      <c r="BO96" s="180"/>
      <c r="BP96" s="241"/>
      <c r="BQ96" s="199">
        <f t="shared" si="79"/>
        <v>0</v>
      </c>
      <c r="BR96" s="198"/>
      <c r="BS96" s="200">
        <f t="shared" si="80"/>
        <v>0</v>
      </c>
      <c r="BT96" s="198"/>
      <c r="BU96" s="200">
        <f t="shared" si="81"/>
        <v>0</v>
      </c>
      <c r="BV96" s="198"/>
      <c r="BW96" s="200">
        <f t="shared" si="82"/>
        <v>0</v>
      </c>
      <c r="BX96" s="198"/>
      <c r="BY96" s="200">
        <f t="shared" si="83"/>
        <v>0</v>
      </c>
      <c r="BZ96" s="117">
        <f t="shared" si="90"/>
        <v>0</v>
      </c>
      <c r="CA96" s="117">
        <f t="shared" si="91"/>
        <v>0</v>
      </c>
      <c r="CB96" s="154">
        <f t="shared" si="92"/>
        <v>0</v>
      </c>
      <c r="CC96" s="134" t="str">
        <f t="shared" si="71"/>
        <v/>
      </c>
      <c r="CD96" s="147" t="str">
        <f t="shared" si="93"/>
        <v/>
      </c>
      <c r="CE96" s="116" t="str">
        <f t="shared" si="72"/>
        <v>s. o.</v>
      </c>
      <c r="CF96" s="35" t="str" cm="1">
        <f t="array" ref="CF96">_xlfn.IFS(L96&lt;Listes_deroulantes!$F$55,"s. o.",AND(L96&lt;datevigueur,M96=autre),Listes_deroulantes!$H$4,AND(L96&lt;datevigueur,M96=bureau),Listes_deroulantes!$H$5,AND(L96&lt;datevigueur,M96=cegep),Listes_deroulantes!$H$6,AND(L96&lt;datevigueur,M96=Centre),Listes_deroulantes!$H$7,AND(L96&lt;datevigueur,M96=CHSLD),Listes_deroulantes!$H$8,AND(L96&lt;datevigueur,M96=ecole),Listes_deroulantes!$H$9,AND(L96&lt;datevigueur,M96=ecolesec),Listes_deroulantes!$H$10,AND(L96&lt;datevigueur,M96=Universite),Listes_deroulantes!$H$11,AND(L96&gt;=datevigueur,L96&lt;=Listes_deroulantes!$F$48),NEW2025Apres,L96&lt;=Listes_deroulantes!$F$49,New2030Apres,L96&gt;Listes_deroulantes!$F$50,"0%")</f>
        <v>s. o.</v>
      </c>
      <c r="CG96" s="35" t="str" cm="1">
        <f t="array" ref="CG96">_xlfn.IFS(CE96="Aucun combustible","Oui",AND(CE96="s. o.",CF96="s. o."),"s. o.",AND(CF96="0%",OR(CE96&lt;&gt;"Aucun combustible",CE96&lt;&gt;"s. o.")),IF(CE96&lt;=0%,"Oui","Non"),AND(CF96&lt;&gt;"0%",OR(CE96&lt;&gt;"Aucun combustible",CE96&lt;&gt;"s. o.")),IF(CE96&lt;=CF96,"Oui","Non"))</f>
        <v>s. o.</v>
      </c>
      <c r="CH96" s="257"/>
      <c r="CI96" s="314" t="str">
        <f t="shared" si="76"/>
        <v>s. o.</v>
      </c>
      <c r="CJ96" s="316" cm="1">
        <f t="array" ref="CJ96">_xlfn.IFS(CE96="s.o","Non disponible",CE96="Aucun combustible","0",CE96&gt;0,BY96)</f>
        <v>0</v>
      </c>
      <c r="CK96" s="315" t="str">
        <f t="shared" si="77"/>
        <v>Non disponible</v>
      </c>
      <c r="CL96" s="320"/>
    </row>
    <row r="97" spans="1:90" x14ac:dyDescent="0.25">
      <c r="A97" s="122"/>
      <c r="B97" s="33"/>
      <c r="C97" s="32"/>
      <c r="D97" s="32"/>
      <c r="E97" s="32"/>
      <c r="F97" s="32"/>
      <c r="G97" s="32"/>
      <c r="H97" s="32"/>
      <c r="I97" s="41"/>
      <c r="J97" s="34"/>
      <c r="K97" s="32"/>
      <c r="L97" s="278"/>
      <c r="M97" s="32"/>
      <c r="N97" s="32"/>
      <c r="O97" s="34"/>
      <c r="P97" s="339"/>
      <c r="Q97" s="338"/>
      <c r="R97" s="250"/>
      <c r="S97" s="270"/>
      <c r="T97" s="251"/>
      <c r="U97" s="113"/>
      <c r="V97" s="114"/>
      <c r="W97" s="273"/>
      <c r="X97" s="114"/>
      <c r="Y97" s="273"/>
      <c r="Z97" s="115" t="str">
        <f t="shared" si="73"/>
        <v>s.o</v>
      </c>
      <c r="AA97" s="35" t="str" cm="1">
        <f t="array" ref="AA97">_xlfn.IFS(T97=Listes_deroulantes!$B$45,"Indisponible",T97=Listes_deroulantes!$B$43,-10%,T97=Listes_deroulantes!$B$42,-40%,T97=Listes_deroulantes!$B$41,-20%,T97=Listes_deroulantes!$B$40,-20%,T97=Listes_deroulantes!$C$35,"s. o.",T97=Listes_deroulantes!$B$44,-10%)</f>
        <v>s. o.</v>
      </c>
      <c r="AB97" s="62" t="str">
        <f t="shared" si="64"/>
        <v>s. o.</v>
      </c>
      <c r="AC97" s="309" t="str">
        <f t="shared" si="74"/>
        <v>s.o</v>
      </c>
      <c r="AD97" s="62" t="str" cm="1">
        <f t="array" ref="AD97">_xlfn.IFS(T97=Listes_deroulantes!$B$45,"Aucun",T97=Listes_deroulantes!$B$44,"Aucun",T97=Listes_deroulantes!$B$43,-10%,T97=Listes_deroulantes!$B$42,"Aucun",T97=Listes_deroulantes!$B$41,"Aucun",T97=Listes_deroulantes!$B$40,"Aucun",T97=Listes_deroulantes!$C$35,"s. o.")</f>
        <v>s. o.</v>
      </c>
      <c r="AE97" s="62" t="str">
        <f t="shared" si="65"/>
        <v>s. o.</v>
      </c>
      <c r="AF97" s="310"/>
      <c r="AG97" s="131" t="str">
        <f t="shared" si="75"/>
        <v/>
      </c>
      <c r="AH97" s="317">
        <f t="shared" si="78"/>
        <v>0</v>
      </c>
      <c r="AI97" s="177"/>
      <c r="AJ97" s="178"/>
      <c r="AK97" s="179"/>
      <c r="AL97" s="179"/>
      <c r="AM97" s="179"/>
      <c r="AN97" s="179"/>
      <c r="AO97" s="192">
        <f t="shared" si="66"/>
        <v>0</v>
      </c>
      <c r="AP97" s="181"/>
      <c r="AQ97" s="182">
        <f t="shared" si="84"/>
        <v>0</v>
      </c>
      <c r="AR97" s="183"/>
      <c r="AS97" s="182">
        <f t="shared" si="85"/>
        <v>0</v>
      </c>
      <c r="AT97" s="183"/>
      <c r="AU97" s="182">
        <f t="shared" si="86"/>
        <v>0</v>
      </c>
      <c r="AV97" s="183"/>
      <c r="AW97" s="192">
        <f t="shared" si="87"/>
        <v>0</v>
      </c>
      <c r="AX97" s="192">
        <f t="shared" si="88"/>
        <v>0</v>
      </c>
      <c r="AY97" s="182">
        <f t="shared" si="89"/>
        <v>0</v>
      </c>
      <c r="AZ97" s="116" t="str">
        <f t="shared" si="67"/>
        <v>s. o.</v>
      </c>
      <c r="BA97" s="294" t="str" cm="1">
        <f t="array" ref="BA97">_xlfn.IFS(L97&lt;Listes_deroulantes!$F$55,"s. o.",AND(L97&lt;datevigueur,M97=autre),Listes_deroulantes!$G$4,AND(L97&lt;datevigueur,M97=bureau),Listes_deroulantes!$G$5,AND(L97&lt;datevigueur,M97=cegep),Listes_deroulantes!$G$6,AND(L97&lt;datevigueur,M97=Centre),Listes_deroulantes!$G$7,AND(L97&lt;datevigueur,M97=CHSLD),Listes_deroulantes!$G$8,AND(L97&lt;datevigueur,M97=ecole),Listes_deroulantes!$G$9,AND(L97&lt;datevigueur,M97=ecolesec),Listes_deroulantes!$G$10,AND(L97&lt;datevigueur,M97=Universite),Listes_deroulantes!$G$11,AND(L97&gt;=datevigueur,L97&lt;=Listes_deroulantes!$F$48),New2025Avant,L97&lt;=Listes_deroulantes!$F$49,New2030Avant,L97&gt;Listes_deroulantes!$F$50,"0%")</f>
        <v>s. o.</v>
      </c>
      <c r="BB97" s="35" t="str" cm="1">
        <f t="array" ref="BB97">_xlfn.IFS(AZ97="Aucun combustible","Oui",AND(AZ97="s. o.",BA97="s. o."),"s. o.",AND(BA97="0%",OR(AZ97&lt;&gt;"Aucun combustible",AZ97&lt;&gt;"s. o.")),IF(AZ97&lt;=0%,"Oui","Non"),AND(BA97&lt;&gt;"0%",OR(AZ97&lt;&gt;"Aucun combustible",AZ97&lt;&gt;"s. o.")),IF(AZ97&lt;BA97,"Oui","Non"))</f>
        <v>s. o.</v>
      </c>
      <c r="BC97" s="35" t="str">
        <f t="shared" si="68"/>
        <v>Non</v>
      </c>
      <c r="BD97" s="132"/>
      <c r="BE97" s="313" t="str">
        <f t="shared" si="69"/>
        <v>s. o.</v>
      </c>
      <c r="BF97" s="313" t="str" cm="1">
        <f t="array" ref="BF97">IFERROR(_xlfn.IFS(AND(AO97&gt;0,OR(AY97=0,ISBLANK(AY97)),OR(AW97=0,ISBLANK(AW97))),"100% Énergie renouvelable",AND(OR(AY97=0,ISBLANK(AY97)),AW97&gt;0,),"Non disponible",AY97&gt;0,AY97,AND(AY97=0,AW97=0,AO97=0),"s. o."),"Erreur")</f>
        <v>s. o.</v>
      </c>
      <c r="BG97" s="312" t="str">
        <f t="shared" si="70"/>
        <v>s. o.</v>
      </c>
      <c r="BH97" s="329"/>
      <c r="BI97" s="324"/>
      <c r="BJ97" s="318"/>
      <c r="BK97" s="198"/>
      <c r="BL97" s="180"/>
      <c r="BM97" s="180"/>
      <c r="BN97" s="180"/>
      <c r="BO97" s="180"/>
      <c r="BP97" s="241"/>
      <c r="BQ97" s="199">
        <f t="shared" si="79"/>
        <v>0</v>
      </c>
      <c r="BR97" s="198"/>
      <c r="BS97" s="200">
        <f t="shared" si="80"/>
        <v>0</v>
      </c>
      <c r="BT97" s="198"/>
      <c r="BU97" s="200">
        <f t="shared" si="81"/>
        <v>0</v>
      </c>
      <c r="BV97" s="198"/>
      <c r="BW97" s="200">
        <f t="shared" si="82"/>
        <v>0</v>
      </c>
      <c r="BX97" s="198"/>
      <c r="BY97" s="200">
        <f t="shared" si="83"/>
        <v>0</v>
      </c>
      <c r="BZ97" s="117">
        <f t="shared" si="90"/>
        <v>0</v>
      </c>
      <c r="CA97" s="117">
        <f t="shared" si="91"/>
        <v>0</v>
      </c>
      <c r="CB97" s="154">
        <f t="shared" si="92"/>
        <v>0</v>
      </c>
      <c r="CC97" s="134" t="str">
        <f t="shared" si="71"/>
        <v/>
      </c>
      <c r="CD97" s="147" t="str">
        <f t="shared" si="93"/>
        <v/>
      </c>
      <c r="CE97" s="116" t="str">
        <f t="shared" si="72"/>
        <v>s. o.</v>
      </c>
      <c r="CF97" s="35" t="str" cm="1">
        <f t="array" ref="CF97">_xlfn.IFS(L97&lt;Listes_deroulantes!$F$55,"s. o.",AND(L97&lt;datevigueur,M97=autre),Listes_deroulantes!$H$4,AND(L97&lt;datevigueur,M97=bureau),Listes_deroulantes!$H$5,AND(L97&lt;datevigueur,M97=cegep),Listes_deroulantes!$H$6,AND(L97&lt;datevigueur,M97=Centre),Listes_deroulantes!$H$7,AND(L97&lt;datevigueur,M97=CHSLD),Listes_deroulantes!$H$8,AND(L97&lt;datevigueur,M97=ecole),Listes_deroulantes!$H$9,AND(L97&lt;datevigueur,M97=ecolesec),Listes_deroulantes!$H$10,AND(L97&lt;datevigueur,M97=Universite),Listes_deroulantes!$H$11,AND(L97&gt;=datevigueur,L97&lt;=Listes_deroulantes!$F$48),NEW2025Apres,L97&lt;=Listes_deroulantes!$F$49,New2030Apres,L97&gt;Listes_deroulantes!$F$50,"0%")</f>
        <v>s. o.</v>
      </c>
      <c r="CG97" s="35" t="str" cm="1">
        <f t="array" ref="CG97">_xlfn.IFS(CE97="Aucun combustible","Oui",AND(CE97="s. o.",CF97="s. o."),"s. o.",AND(CF97="0%",OR(CE97&lt;&gt;"Aucun combustible",CE97&lt;&gt;"s. o.")),IF(CE97&lt;=0%,"Oui","Non"),AND(CF97&lt;&gt;"0%",OR(CE97&lt;&gt;"Aucun combustible",CE97&lt;&gt;"s. o.")),IF(CE97&lt;=CF97,"Oui","Non"))</f>
        <v>s. o.</v>
      </c>
      <c r="CH97" s="257"/>
      <c r="CI97" s="314" t="str">
        <f t="shared" si="76"/>
        <v>s. o.</v>
      </c>
      <c r="CJ97" s="316" cm="1">
        <f t="array" ref="CJ97">_xlfn.IFS(CE97="s.o","Non disponible",CE97="Aucun combustible","0",CE97&gt;0,BY97)</f>
        <v>0</v>
      </c>
      <c r="CK97" s="315" t="str">
        <f t="shared" si="77"/>
        <v>Non disponible</v>
      </c>
      <c r="CL97" s="320"/>
    </row>
    <row r="98" spans="1:90" x14ac:dyDescent="0.25">
      <c r="A98" s="122"/>
      <c r="B98" s="33"/>
      <c r="C98" s="32"/>
      <c r="D98" s="32"/>
      <c r="E98" s="32"/>
      <c r="F98" s="32"/>
      <c r="G98" s="32"/>
      <c r="H98" s="32"/>
      <c r="I98" s="41"/>
      <c r="J98" s="34"/>
      <c r="K98" s="32"/>
      <c r="L98" s="278"/>
      <c r="M98" s="32"/>
      <c r="N98" s="32"/>
      <c r="O98" s="34"/>
      <c r="P98" s="339"/>
      <c r="Q98" s="338"/>
      <c r="R98" s="250"/>
      <c r="S98" s="270"/>
      <c r="T98" s="251"/>
      <c r="U98" s="113"/>
      <c r="V98" s="114"/>
      <c r="W98" s="273"/>
      <c r="X98" s="114"/>
      <c r="Y98" s="273"/>
      <c r="Z98" s="115" t="str">
        <f t="shared" si="73"/>
        <v>s.o</v>
      </c>
      <c r="AA98" s="35" t="str" cm="1">
        <f t="array" ref="AA98">_xlfn.IFS(T98=Listes_deroulantes!$B$45,"Indisponible",T98=Listes_deroulantes!$B$43,-10%,T98=Listes_deroulantes!$B$42,-40%,T98=Listes_deroulantes!$B$41,-20%,T98=Listes_deroulantes!$B$40,-20%,T98=Listes_deroulantes!$C$35,"s. o.",T98=Listes_deroulantes!$B$44,-10%)</f>
        <v>s. o.</v>
      </c>
      <c r="AB98" s="62" t="str">
        <f t="shared" si="64"/>
        <v>s. o.</v>
      </c>
      <c r="AC98" s="309" t="str">
        <f t="shared" si="74"/>
        <v>s.o</v>
      </c>
      <c r="AD98" s="62" t="str" cm="1">
        <f t="array" ref="AD98">_xlfn.IFS(T98=Listes_deroulantes!$B$45,"Aucun",T98=Listes_deroulantes!$B$44,"Aucun",T98=Listes_deroulantes!$B$43,-10%,T98=Listes_deroulantes!$B$42,"Aucun",T98=Listes_deroulantes!$B$41,"Aucun",T98=Listes_deroulantes!$B$40,"Aucun",T98=Listes_deroulantes!$C$35,"s. o.")</f>
        <v>s. o.</v>
      </c>
      <c r="AE98" s="62" t="str">
        <f t="shared" si="65"/>
        <v>s. o.</v>
      </c>
      <c r="AF98" s="310"/>
      <c r="AG98" s="131" t="str">
        <f t="shared" si="75"/>
        <v/>
      </c>
      <c r="AH98" s="317">
        <f t="shared" si="78"/>
        <v>0</v>
      </c>
      <c r="AI98" s="177"/>
      <c r="AJ98" s="178"/>
      <c r="AK98" s="179"/>
      <c r="AL98" s="179"/>
      <c r="AM98" s="179"/>
      <c r="AN98" s="179"/>
      <c r="AO98" s="192">
        <f t="shared" si="66"/>
        <v>0</v>
      </c>
      <c r="AP98" s="181"/>
      <c r="AQ98" s="182">
        <f t="shared" si="84"/>
        <v>0</v>
      </c>
      <c r="AR98" s="183"/>
      <c r="AS98" s="182">
        <f t="shared" si="85"/>
        <v>0</v>
      </c>
      <c r="AT98" s="183"/>
      <c r="AU98" s="182">
        <f t="shared" si="86"/>
        <v>0</v>
      </c>
      <c r="AV98" s="183"/>
      <c r="AW98" s="192">
        <f t="shared" si="87"/>
        <v>0</v>
      </c>
      <c r="AX98" s="192">
        <f t="shared" si="88"/>
        <v>0</v>
      </c>
      <c r="AY98" s="182">
        <f t="shared" si="89"/>
        <v>0</v>
      </c>
      <c r="AZ98" s="116" t="str">
        <f t="shared" si="67"/>
        <v>s. o.</v>
      </c>
      <c r="BA98" s="294" t="str" cm="1">
        <f t="array" ref="BA98">_xlfn.IFS(L98&lt;Listes_deroulantes!$F$55,"s. o.",AND(L98&lt;datevigueur,M98=autre),Listes_deroulantes!$G$4,AND(L98&lt;datevigueur,M98=bureau),Listes_deroulantes!$G$5,AND(L98&lt;datevigueur,M98=cegep),Listes_deroulantes!$G$6,AND(L98&lt;datevigueur,M98=Centre),Listes_deroulantes!$G$7,AND(L98&lt;datevigueur,M98=CHSLD),Listes_deroulantes!$G$8,AND(L98&lt;datevigueur,M98=ecole),Listes_deroulantes!$G$9,AND(L98&lt;datevigueur,M98=ecolesec),Listes_deroulantes!$G$10,AND(L98&lt;datevigueur,M98=Universite),Listes_deroulantes!$G$11,AND(L98&gt;=datevigueur,L98&lt;=Listes_deroulantes!$F$48),New2025Avant,L98&lt;=Listes_deroulantes!$F$49,New2030Avant,L98&gt;Listes_deroulantes!$F$50,"0%")</f>
        <v>s. o.</v>
      </c>
      <c r="BB98" s="35" t="str" cm="1">
        <f t="array" ref="BB98">_xlfn.IFS(AZ98="Aucun combustible","Oui",AND(AZ98="s. o.",BA98="s. o."),"s. o.",AND(BA98="0%",OR(AZ98&lt;&gt;"Aucun combustible",AZ98&lt;&gt;"s. o.")),IF(AZ98&lt;=0%,"Oui","Non"),AND(BA98&lt;&gt;"0%",OR(AZ98&lt;&gt;"Aucun combustible",AZ98&lt;&gt;"s. o.")),IF(AZ98&lt;BA98,"Oui","Non"))</f>
        <v>s. o.</v>
      </c>
      <c r="BC98" s="35" t="str">
        <f t="shared" si="68"/>
        <v>Non</v>
      </c>
      <c r="BD98" s="132"/>
      <c r="BE98" s="313" t="str">
        <f t="shared" si="69"/>
        <v>s. o.</v>
      </c>
      <c r="BF98" s="313" t="str" cm="1">
        <f t="array" ref="BF98">IFERROR(_xlfn.IFS(AND(AO98&gt;0,OR(AY98=0,ISBLANK(AY98)),OR(AW98=0,ISBLANK(AW98))),"100% Énergie renouvelable",AND(OR(AY98=0,ISBLANK(AY98)),AW98&gt;0,),"Non disponible",AY98&gt;0,AY98,AND(AY98=0,AW98=0,AO98=0),"s. o."),"Erreur")</f>
        <v>s. o.</v>
      </c>
      <c r="BG98" s="312" t="str">
        <f t="shared" si="70"/>
        <v>s. o.</v>
      </c>
      <c r="BH98" s="329"/>
      <c r="BI98" s="324"/>
      <c r="BJ98" s="318"/>
      <c r="BK98" s="198"/>
      <c r="BL98" s="180"/>
      <c r="BM98" s="180"/>
      <c r="BN98" s="180"/>
      <c r="BO98" s="180"/>
      <c r="BP98" s="241"/>
      <c r="BQ98" s="199">
        <f t="shared" si="79"/>
        <v>0</v>
      </c>
      <c r="BR98" s="198"/>
      <c r="BS98" s="200">
        <f t="shared" si="80"/>
        <v>0</v>
      </c>
      <c r="BT98" s="198"/>
      <c r="BU98" s="200">
        <f t="shared" si="81"/>
        <v>0</v>
      </c>
      <c r="BV98" s="198"/>
      <c r="BW98" s="200">
        <f t="shared" si="82"/>
        <v>0</v>
      </c>
      <c r="BX98" s="198"/>
      <c r="BY98" s="200">
        <f t="shared" si="83"/>
        <v>0</v>
      </c>
      <c r="BZ98" s="117">
        <f t="shared" si="90"/>
        <v>0</v>
      </c>
      <c r="CA98" s="117">
        <f t="shared" si="91"/>
        <v>0</v>
      </c>
      <c r="CB98" s="154">
        <f t="shared" si="92"/>
        <v>0</v>
      </c>
      <c r="CC98" s="134" t="str">
        <f t="shared" si="71"/>
        <v/>
      </c>
      <c r="CD98" s="147" t="str">
        <f t="shared" si="93"/>
        <v/>
      </c>
      <c r="CE98" s="116" t="str">
        <f t="shared" si="72"/>
        <v>s. o.</v>
      </c>
      <c r="CF98" s="35" t="str" cm="1">
        <f t="array" ref="CF98">_xlfn.IFS(L98&lt;Listes_deroulantes!$F$55,"s. o.",AND(L98&lt;datevigueur,M98=autre),Listes_deroulantes!$H$4,AND(L98&lt;datevigueur,M98=bureau),Listes_deroulantes!$H$5,AND(L98&lt;datevigueur,M98=cegep),Listes_deroulantes!$H$6,AND(L98&lt;datevigueur,M98=Centre),Listes_deroulantes!$H$7,AND(L98&lt;datevigueur,M98=CHSLD),Listes_deroulantes!$H$8,AND(L98&lt;datevigueur,M98=ecole),Listes_deroulantes!$H$9,AND(L98&lt;datevigueur,M98=ecolesec),Listes_deroulantes!$H$10,AND(L98&lt;datevigueur,M98=Universite),Listes_deroulantes!$H$11,AND(L98&gt;=datevigueur,L98&lt;=Listes_deroulantes!$F$48),NEW2025Apres,L98&lt;=Listes_deroulantes!$F$49,New2030Apres,L98&gt;Listes_deroulantes!$F$50,"0%")</f>
        <v>s. o.</v>
      </c>
      <c r="CG98" s="35" t="str" cm="1">
        <f t="array" ref="CG98">_xlfn.IFS(CE98="Aucun combustible","Oui",AND(CE98="s. o.",CF98="s. o."),"s. o.",AND(CF98="0%",OR(CE98&lt;&gt;"Aucun combustible",CE98&lt;&gt;"s. o.")),IF(CE98&lt;=0%,"Oui","Non"),AND(CF98&lt;&gt;"0%",OR(CE98&lt;&gt;"Aucun combustible",CE98&lt;&gt;"s. o.")),IF(CE98&lt;=CF98,"Oui","Non"))</f>
        <v>s. o.</v>
      </c>
      <c r="CH98" s="257"/>
      <c r="CI98" s="314" t="str">
        <f t="shared" si="76"/>
        <v>s. o.</v>
      </c>
      <c r="CJ98" s="316" cm="1">
        <f t="array" ref="CJ98">_xlfn.IFS(CE98="s.o","Non disponible",CE98="Aucun combustible","0",CE98&gt;0,BY98)</f>
        <v>0</v>
      </c>
      <c r="CK98" s="315" t="str">
        <f t="shared" si="77"/>
        <v>Non disponible</v>
      </c>
      <c r="CL98" s="320"/>
    </row>
    <row r="99" spans="1:90" x14ac:dyDescent="0.25">
      <c r="A99" s="122"/>
      <c r="B99" s="33"/>
      <c r="C99" s="32"/>
      <c r="D99" s="32"/>
      <c r="E99" s="32"/>
      <c r="F99" s="32"/>
      <c r="G99" s="32"/>
      <c r="H99" s="32"/>
      <c r="I99" s="41"/>
      <c r="J99" s="34"/>
      <c r="K99" s="32"/>
      <c r="L99" s="278"/>
      <c r="M99" s="32"/>
      <c r="N99" s="32"/>
      <c r="O99" s="34"/>
      <c r="P99" s="339"/>
      <c r="Q99" s="338"/>
      <c r="R99" s="250"/>
      <c r="S99" s="270"/>
      <c r="T99" s="251"/>
      <c r="U99" s="113"/>
      <c r="V99" s="114"/>
      <c r="W99" s="273"/>
      <c r="X99" s="114"/>
      <c r="Y99" s="273"/>
      <c r="Z99" s="115" t="str">
        <f t="shared" si="73"/>
        <v>s.o</v>
      </c>
      <c r="AA99" s="35" t="str" cm="1">
        <f t="array" ref="AA99">_xlfn.IFS(T99=Listes_deroulantes!$B$45,"Indisponible",T99=Listes_deroulantes!$B$43,-10%,T99=Listes_deroulantes!$B$42,-40%,T99=Listes_deroulantes!$B$41,-20%,T99=Listes_deroulantes!$B$40,-20%,T99=Listes_deroulantes!$C$35,"s. o.",T99=Listes_deroulantes!$B$44,-10%)</f>
        <v>s. o.</v>
      </c>
      <c r="AB99" s="62" t="str">
        <f t="shared" si="64"/>
        <v>s. o.</v>
      </c>
      <c r="AC99" s="309" t="str">
        <f t="shared" si="74"/>
        <v>s.o</v>
      </c>
      <c r="AD99" s="62" t="str" cm="1">
        <f t="array" ref="AD99">_xlfn.IFS(T99=Listes_deroulantes!$B$45,"Aucun",T99=Listes_deroulantes!$B$44,"Aucun",T99=Listes_deroulantes!$B$43,-10%,T99=Listes_deroulantes!$B$42,"Aucun",T99=Listes_deroulantes!$B$41,"Aucun",T99=Listes_deroulantes!$B$40,"Aucun",T99=Listes_deroulantes!$C$35,"s. o.")</f>
        <v>s. o.</v>
      </c>
      <c r="AE99" s="62" t="str">
        <f t="shared" si="65"/>
        <v>s. o.</v>
      </c>
      <c r="AF99" s="310"/>
      <c r="AG99" s="131" t="str">
        <f t="shared" si="75"/>
        <v/>
      </c>
      <c r="AH99" s="317">
        <f t="shared" si="78"/>
        <v>0</v>
      </c>
      <c r="AI99" s="177"/>
      <c r="AJ99" s="178"/>
      <c r="AK99" s="179"/>
      <c r="AL99" s="179"/>
      <c r="AM99" s="179"/>
      <c r="AN99" s="179"/>
      <c r="AO99" s="192">
        <f t="shared" si="66"/>
        <v>0</v>
      </c>
      <c r="AP99" s="181"/>
      <c r="AQ99" s="182">
        <f t="shared" si="84"/>
        <v>0</v>
      </c>
      <c r="AR99" s="183"/>
      <c r="AS99" s="182">
        <f t="shared" si="85"/>
        <v>0</v>
      </c>
      <c r="AT99" s="183"/>
      <c r="AU99" s="182">
        <f t="shared" si="86"/>
        <v>0</v>
      </c>
      <c r="AV99" s="183"/>
      <c r="AW99" s="192">
        <f t="shared" si="87"/>
        <v>0</v>
      </c>
      <c r="AX99" s="192">
        <f t="shared" si="88"/>
        <v>0</v>
      </c>
      <c r="AY99" s="182">
        <f t="shared" si="89"/>
        <v>0</v>
      </c>
      <c r="AZ99" s="116" t="str">
        <f t="shared" si="67"/>
        <v>s. o.</v>
      </c>
      <c r="BA99" s="294" t="str" cm="1">
        <f t="array" ref="BA99">_xlfn.IFS(L99&lt;Listes_deroulantes!$F$55,"s. o.",AND(L99&lt;datevigueur,M99=autre),Listes_deroulantes!$G$4,AND(L99&lt;datevigueur,M99=bureau),Listes_deroulantes!$G$5,AND(L99&lt;datevigueur,M99=cegep),Listes_deroulantes!$G$6,AND(L99&lt;datevigueur,M99=Centre),Listes_deroulantes!$G$7,AND(L99&lt;datevigueur,M99=CHSLD),Listes_deroulantes!$G$8,AND(L99&lt;datevigueur,M99=ecole),Listes_deroulantes!$G$9,AND(L99&lt;datevigueur,M99=ecolesec),Listes_deroulantes!$G$10,AND(L99&lt;datevigueur,M99=Universite),Listes_deroulantes!$G$11,AND(L99&gt;=datevigueur,L99&lt;=Listes_deroulantes!$F$48),New2025Avant,L99&lt;=Listes_deroulantes!$F$49,New2030Avant,L99&gt;Listes_deroulantes!$F$50,"0%")</f>
        <v>s. o.</v>
      </c>
      <c r="BB99" s="35" t="str" cm="1">
        <f t="array" ref="BB99">_xlfn.IFS(AZ99="Aucun combustible","Oui",AND(AZ99="s. o.",BA99="s. o."),"s. o.",AND(BA99="0%",OR(AZ99&lt;&gt;"Aucun combustible",AZ99&lt;&gt;"s. o.")),IF(AZ99&lt;=0%,"Oui","Non"),AND(BA99&lt;&gt;"0%",OR(AZ99&lt;&gt;"Aucun combustible",AZ99&lt;&gt;"s. o.")),IF(AZ99&lt;BA99,"Oui","Non"))</f>
        <v>s. o.</v>
      </c>
      <c r="BC99" s="35" t="str">
        <f t="shared" si="68"/>
        <v>Non</v>
      </c>
      <c r="BD99" s="132"/>
      <c r="BE99" s="313" t="str">
        <f t="shared" si="69"/>
        <v>s. o.</v>
      </c>
      <c r="BF99" s="313" t="str" cm="1">
        <f t="array" ref="BF99">IFERROR(_xlfn.IFS(AND(AO99&gt;0,OR(AY99=0,ISBLANK(AY99)),OR(AW99=0,ISBLANK(AW99))),"100% Énergie renouvelable",AND(OR(AY99=0,ISBLANK(AY99)),AW99&gt;0,),"Non disponible",AY99&gt;0,AY99,AND(AY99=0,AW99=0,AO99=0),"s. o."),"Erreur")</f>
        <v>s. o.</v>
      </c>
      <c r="BG99" s="312" t="str">
        <f t="shared" si="70"/>
        <v>s. o.</v>
      </c>
      <c r="BH99" s="329"/>
      <c r="BI99" s="324"/>
      <c r="BJ99" s="318"/>
      <c r="BK99" s="198"/>
      <c r="BL99" s="180"/>
      <c r="BM99" s="180"/>
      <c r="BN99" s="180"/>
      <c r="BO99" s="180"/>
      <c r="BP99" s="241"/>
      <c r="BQ99" s="199">
        <f t="shared" si="79"/>
        <v>0</v>
      </c>
      <c r="BR99" s="198"/>
      <c r="BS99" s="200">
        <f t="shared" si="80"/>
        <v>0</v>
      </c>
      <c r="BT99" s="198"/>
      <c r="BU99" s="200">
        <f t="shared" si="81"/>
        <v>0</v>
      </c>
      <c r="BV99" s="198"/>
      <c r="BW99" s="200">
        <f t="shared" si="82"/>
        <v>0</v>
      </c>
      <c r="BX99" s="198"/>
      <c r="BY99" s="200">
        <f t="shared" si="83"/>
        <v>0</v>
      </c>
      <c r="BZ99" s="117">
        <f t="shared" si="90"/>
        <v>0</v>
      </c>
      <c r="CA99" s="117">
        <f t="shared" si="91"/>
        <v>0</v>
      </c>
      <c r="CB99" s="154">
        <f t="shared" si="92"/>
        <v>0</v>
      </c>
      <c r="CC99" s="134" t="str">
        <f t="shared" si="71"/>
        <v/>
      </c>
      <c r="CD99" s="147" t="str">
        <f t="shared" si="93"/>
        <v/>
      </c>
      <c r="CE99" s="116" t="str">
        <f t="shared" si="72"/>
        <v>s. o.</v>
      </c>
      <c r="CF99" s="35" t="str" cm="1">
        <f t="array" ref="CF99">_xlfn.IFS(L99&lt;Listes_deroulantes!$F$55,"s. o.",AND(L99&lt;datevigueur,M99=autre),Listes_deroulantes!$H$4,AND(L99&lt;datevigueur,M99=bureau),Listes_deroulantes!$H$5,AND(L99&lt;datevigueur,M99=cegep),Listes_deroulantes!$H$6,AND(L99&lt;datevigueur,M99=Centre),Listes_deroulantes!$H$7,AND(L99&lt;datevigueur,M99=CHSLD),Listes_deroulantes!$H$8,AND(L99&lt;datevigueur,M99=ecole),Listes_deroulantes!$H$9,AND(L99&lt;datevigueur,M99=ecolesec),Listes_deroulantes!$H$10,AND(L99&lt;datevigueur,M99=Universite),Listes_deroulantes!$H$11,AND(L99&gt;=datevigueur,L99&lt;=Listes_deroulantes!$F$48),NEW2025Apres,L99&lt;=Listes_deroulantes!$F$49,New2030Apres,L99&gt;Listes_deroulantes!$F$50,"0%")</f>
        <v>s. o.</v>
      </c>
      <c r="CG99" s="35" t="str" cm="1">
        <f t="array" ref="CG99">_xlfn.IFS(CE99="Aucun combustible","Oui",AND(CE99="s. o.",CF99="s. o."),"s. o.",AND(CF99="0%",OR(CE99&lt;&gt;"Aucun combustible",CE99&lt;&gt;"s. o.")),IF(CE99&lt;=0%,"Oui","Non"),AND(CF99&lt;&gt;"0%",OR(CE99&lt;&gt;"Aucun combustible",CE99&lt;&gt;"s. o.")),IF(CE99&lt;=CF99,"Oui","Non"))</f>
        <v>s. o.</v>
      </c>
      <c r="CH99" s="257"/>
      <c r="CI99" s="314" t="str">
        <f t="shared" si="76"/>
        <v>s. o.</v>
      </c>
      <c r="CJ99" s="316" cm="1">
        <f t="array" ref="CJ99">_xlfn.IFS(CE99="s.o","Non disponible",CE99="Aucun combustible","0",CE99&gt;0,BY99)</f>
        <v>0</v>
      </c>
      <c r="CK99" s="315" t="str">
        <f t="shared" si="77"/>
        <v>Non disponible</v>
      </c>
      <c r="CL99" s="320"/>
    </row>
    <row r="100" spans="1:90" x14ac:dyDescent="0.25">
      <c r="A100" s="122"/>
      <c r="B100" s="33"/>
      <c r="C100" s="32"/>
      <c r="D100" s="32"/>
      <c r="E100" s="32"/>
      <c r="F100" s="32"/>
      <c r="G100" s="32"/>
      <c r="H100" s="32"/>
      <c r="I100" s="41"/>
      <c r="J100" s="34"/>
      <c r="K100" s="32"/>
      <c r="L100" s="278"/>
      <c r="M100" s="32"/>
      <c r="N100" s="32"/>
      <c r="O100" s="34"/>
      <c r="P100" s="339"/>
      <c r="Q100" s="338"/>
      <c r="R100" s="250"/>
      <c r="S100" s="270"/>
      <c r="T100" s="251"/>
      <c r="U100" s="113"/>
      <c r="V100" s="114"/>
      <c r="W100" s="273"/>
      <c r="X100" s="114"/>
      <c r="Y100" s="273"/>
      <c r="Z100" s="115" t="str">
        <f t="shared" si="73"/>
        <v>s.o</v>
      </c>
      <c r="AA100" s="35" t="str" cm="1">
        <f t="array" ref="AA100">_xlfn.IFS(T100=Listes_deroulantes!$B$45,"Indisponible",T100=Listes_deroulantes!$B$43,-10%,T100=Listes_deroulantes!$B$42,-40%,T100=Listes_deroulantes!$B$41,-20%,T100=Listes_deroulantes!$B$40,-20%,T100=Listes_deroulantes!$C$35,"s. o.",T100=Listes_deroulantes!$B$44,-10%)</f>
        <v>s. o.</v>
      </c>
      <c r="AB100" s="62" t="str">
        <f t="shared" si="64"/>
        <v>s. o.</v>
      </c>
      <c r="AC100" s="309" t="str">
        <f t="shared" si="74"/>
        <v>s.o</v>
      </c>
      <c r="AD100" s="62" t="str" cm="1">
        <f t="array" ref="AD100">_xlfn.IFS(T100=Listes_deroulantes!$B$45,"Aucun",T100=Listes_deroulantes!$B$44,"Aucun",T100=Listes_deroulantes!$B$43,-10%,T100=Listes_deroulantes!$B$42,"Aucun",T100=Listes_deroulantes!$B$41,"Aucun",T100=Listes_deroulantes!$B$40,"Aucun",T100=Listes_deroulantes!$C$35,"s. o.")</f>
        <v>s. o.</v>
      </c>
      <c r="AE100" s="62" t="str">
        <f t="shared" si="65"/>
        <v>s. o.</v>
      </c>
      <c r="AF100" s="310"/>
      <c r="AG100" s="131" t="str">
        <f t="shared" si="75"/>
        <v/>
      </c>
      <c r="AH100" s="317">
        <f t="shared" si="78"/>
        <v>0</v>
      </c>
      <c r="AI100" s="177"/>
      <c r="AJ100" s="178"/>
      <c r="AK100" s="179"/>
      <c r="AL100" s="179"/>
      <c r="AM100" s="179"/>
      <c r="AN100" s="179"/>
      <c r="AO100" s="192">
        <f t="shared" si="66"/>
        <v>0</v>
      </c>
      <c r="AP100" s="181"/>
      <c r="AQ100" s="182">
        <f t="shared" si="84"/>
        <v>0</v>
      </c>
      <c r="AR100" s="183"/>
      <c r="AS100" s="182">
        <f t="shared" si="85"/>
        <v>0</v>
      </c>
      <c r="AT100" s="183"/>
      <c r="AU100" s="182">
        <f t="shared" si="86"/>
        <v>0</v>
      </c>
      <c r="AV100" s="183"/>
      <c r="AW100" s="192">
        <f t="shared" si="87"/>
        <v>0</v>
      </c>
      <c r="AX100" s="192">
        <f t="shared" si="88"/>
        <v>0</v>
      </c>
      <c r="AY100" s="182">
        <f t="shared" si="89"/>
        <v>0</v>
      </c>
      <c r="AZ100" s="116" t="str">
        <f t="shared" si="67"/>
        <v>s. o.</v>
      </c>
      <c r="BA100" s="294" t="str" cm="1">
        <f t="array" ref="BA100">_xlfn.IFS(L100&lt;Listes_deroulantes!$F$55,"s. o.",AND(L100&lt;datevigueur,M100=autre),Listes_deroulantes!$G$4,AND(L100&lt;datevigueur,M100=bureau),Listes_deroulantes!$G$5,AND(L100&lt;datevigueur,M100=cegep),Listes_deroulantes!$G$6,AND(L100&lt;datevigueur,M100=Centre),Listes_deroulantes!$G$7,AND(L100&lt;datevigueur,M100=CHSLD),Listes_deroulantes!$G$8,AND(L100&lt;datevigueur,M100=ecole),Listes_deroulantes!$G$9,AND(L100&lt;datevigueur,M100=ecolesec),Listes_deroulantes!$G$10,AND(L100&lt;datevigueur,M100=Universite),Listes_deroulantes!$G$11,AND(L100&gt;=datevigueur,L100&lt;=Listes_deroulantes!$F$48),New2025Avant,L100&lt;=Listes_deroulantes!$F$49,New2030Avant,L100&gt;Listes_deroulantes!$F$50,"0%")</f>
        <v>s. o.</v>
      </c>
      <c r="BB100" s="35" t="str" cm="1">
        <f t="array" ref="BB100">_xlfn.IFS(AZ100="Aucun combustible","Oui",AND(AZ100="s. o.",BA100="s. o."),"s. o.",AND(BA100="0%",OR(AZ100&lt;&gt;"Aucun combustible",AZ100&lt;&gt;"s. o.")),IF(AZ100&lt;=0%,"Oui","Non"),AND(BA100&lt;&gt;"0%",OR(AZ100&lt;&gt;"Aucun combustible",AZ100&lt;&gt;"s. o.")),IF(AZ100&lt;BA100,"Oui","Non"))</f>
        <v>s. o.</v>
      </c>
      <c r="BC100" s="35" t="str">
        <f t="shared" si="68"/>
        <v>Non</v>
      </c>
      <c r="BD100" s="132"/>
      <c r="BE100" s="313" t="str">
        <f t="shared" si="69"/>
        <v>s. o.</v>
      </c>
      <c r="BF100" s="313" t="str" cm="1">
        <f t="array" ref="BF100">IFERROR(_xlfn.IFS(AND(AO100&gt;0,OR(AY100=0,ISBLANK(AY100)),OR(AW100=0,ISBLANK(AW100))),"100% Énergie renouvelable",AND(OR(AY100=0,ISBLANK(AY100)),AW100&gt;0,),"Non disponible",AY100&gt;0,AY100,AND(AY100=0,AW100=0,AO100=0),"s. o."),"Erreur")</f>
        <v>s. o.</v>
      </c>
      <c r="BG100" s="312" t="str">
        <f t="shared" si="70"/>
        <v>s. o.</v>
      </c>
      <c r="BH100" s="329"/>
      <c r="BI100" s="324"/>
      <c r="BJ100" s="318"/>
      <c r="BK100" s="198"/>
      <c r="BL100" s="180"/>
      <c r="BM100" s="180"/>
      <c r="BN100" s="180"/>
      <c r="BO100" s="180"/>
      <c r="BP100" s="241"/>
      <c r="BQ100" s="199">
        <f t="shared" si="79"/>
        <v>0</v>
      </c>
      <c r="BR100" s="198"/>
      <c r="BS100" s="200">
        <f t="shared" si="80"/>
        <v>0</v>
      </c>
      <c r="BT100" s="198"/>
      <c r="BU100" s="200">
        <f t="shared" si="81"/>
        <v>0</v>
      </c>
      <c r="BV100" s="198"/>
      <c r="BW100" s="200">
        <f t="shared" si="82"/>
        <v>0</v>
      </c>
      <c r="BX100" s="198"/>
      <c r="BY100" s="200">
        <f t="shared" si="83"/>
        <v>0</v>
      </c>
      <c r="BZ100" s="117">
        <f t="shared" si="90"/>
        <v>0</v>
      </c>
      <c r="CA100" s="117">
        <f t="shared" si="91"/>
        <v>0</v>
      </c>
      <c r="CB100" s="154">
        <f t="shared" si="92"/>
        <v>0</v>
      </c>
      <c r="CC100" s="134" t="str">
        <f t="shared" si="71"/>
        <v/>
      </c>
      <c r="CD100" s="147" t="str">
        <f t="shared" si="93"/>
        <v/>
      </c>
      <c r="CE100" s="116" t="str">
        <f t="shared" si="72"/>
        <v>s. o.</v>
      </c>
      <c r="CF100" s="35" t="str" cm="1">
        <f t="array" ref="CF100">_xlfn.IFS(L100&lt;Listes_deroulantes!$F$55,"s. o.",AND(L100&lt;datevigueur,M100=autre),Listes_deroulantes!$H$4,AND(L100&lt;datevigueur,M100=bureau),Listes_deroulantes!$H$5,AND(L100&lt;datevigueur,M100=cegep),Listes_deroulantes!$H$6,AND(L100&lt;datevigueur,M100=Centre),Listes_deroulantes!$H$7,AND(L100&lt;datevigueur,M100=CHSLD),Listes_deroulantes!$H$8,AND(L100&lt;datevigueur,M100=ecole),Listes_deroulantes!$H$9,AND(L100&lt;datevigueur,M100=ecolesec),Listes_deroulantes!$H$10,AND(L100&lt;datevigueur,M100=Universite),Listes_deroulantes!$H$11,AND(L100&gt;=datevigueur,L100&lt;=Listes_deroulantes!$F$48),NEW2025Apres,L100&lt;=Listes_deroulantes!$F$49,New2030Apres,L100&gt;Listes_deroulantes!$F$50,"0%")</f>
        <v>s. o.</v>
      </c>
      <c r="CG100" s="35" t="str" cm="1">
        <f t="array" ref="CG100">_xlfn.IFS(CE100="Aucun combustible","Oui",AND(CE100="s. o.",CF100="s. o."),"s. o.",AND(CF100="0%",OR(CE100&lt;&gt;"Aucun combustible",CE100&lt;&gt;"s. o.")),IF(CE100&lt;=0%,"Oui","Non"),AND(CF100&lt;&gt;"0%",OR(CE100&lt;&gt;"Aucun combustible",CE100&lt;&gt;"s. o.")),IF(CE100&lt;=CF100,"Oui","Non"))</f>
        <v>s. o.</v>
      </c>
      <c r="CH100" s="257"/>
      <c r="CI100" s="314" t="str">
        <f t="shared" si="76"/>
        <v>s. o.</v>
      </c>
      <c r="CJ100" s="316" cm="1">
        <f t="array" ref="CJ100">_xlfn.IFS(CE100="s.o","Non disponible",CE100="Aucun combustible","0",CE100&gt;0,BY100)</f>
        <v>0</v>
      </c>
      <c r="CK100" s="315" t="str">
        <f t="shared" si="77"/>
        <v>Non disponible</v>
      </c>
      <c r="CL100" s="320"/>
    </row>
    <row r="101" spans="1:90" x14ac:dyDescent="0.25">
      <c r="A101" s="122"/>
      <c r="B101" s="33"/>
      <c r="F101" s="32"/>
      <c r="I101" s="41"/>
      <c r="J101" s="34"/>
      <c r="L101" s="278"/>
      <c r="M101" s="32"/>
      <c r="N101" s="32"/>
      <c r="O101" s="34"/>
      <c r="P101" s="339"/>
      <c r="Q101" s="338"/>
      <c r="R101" s="250"/>
      <c r="S101" s="270"/>
      <c r="T101" s="251"/>
      <c r="U101" s="113"/>
      <c r="V101" s="114"/>
      <c r="W101" s="273"/>
      <c r="X101" s="114"/>
      <c r="Y101" s="273"/>
      <c r="Z101" s="115" t="str">
        <f t="shared" ref="Z101:Z164" si="94">IF(OR(V101=0,X101=0),"s.o",(-(V101-X101)/V101))</f>
        <v>s.o</v>
      </c>
      <c r="AA101" s="35" t="str" cm="1">
        <f t="array" ref="AA101">_xlfn.IFS(T101=Listes_deroulantes!$B$45,"Indisponible",T101=Listes_deroulantes!$B$43,-10%,T101=Listes_deroulantes!$B$42,-40%,T101=Listes_deroulantes!$B$41,-20%,T101=Listes_deroulantes!$B$40,-20%,T101=Listes_deroulantes!$C$35,"s. o.",T101=Listes_deroulantes!$B$44,-10%)</f>
        <v>s. o.</v>
      </c>
      <c r="AB101" s="62" t="str">
        <f t="shared" ref="AB101:AB132" si="95">IF(OR(Z101="s.o",AA101="Indisponible"),"s. o.",(IF(Z101&gt;=AA101,"Non","Oui")))</f>
        <v>s. o.</v>
      </c>
      <c r="AC101" s="309" t="str">
        <f t="shared" si="74"/>
        <v>s.o</v>
      </c>
      <c r="AD101" s="62" t="str" cm="1">
        <f t="array" ref="AD101">_xlfn.IFS(T101=Listes_deroulantes!$B$45,"Aucun",T101=Listes_deroulantes!$B$44,"Aucun",T101=Listes_deroulantes!$B$43,-10%,T101=Listes_deroulantes!$B$42,"Aucun",T101=Listes_deroulantes!$B$41,"Aucun",T101=Listes_deroulantes!$B$40,"Aucun",T101=Listes_deroulantes!$C$35,"s. o.")</f>
        <v>s. o.</v>
      </c>
      <c r="AE101" s="62" t="str">
        <f t="shared" ref="AE101:AE132" si="96">IF(OR(AC101="s.o",AD101="Aucun"),"s. o.",(IF(OR(AC101&lt;=AD101,AD101="Aucun"),"Oui","Non")))</f>
        <v>s. o.</v>
      </c>
      <c r="AF101" s="310"/>
      <c r="AG101" s="131" t="str">
        <f t="shared" si="75"/>
        <v/>
      </c>
      <c r="AH101" s="317">
        <f t="shared" si="78"/>
        <v>0</v>
      </c>
      <c r="AI101" s="177"/>
      <c r="AJ101" s="178"/>
      <c r="AK101" s="179"/>
      <c r="AL101" s="179"/>
      <c r="AM101" s="179"/>
      <c r="AN101" s="179"/>
      <c r="AO101" s="192">
        <f t="shared" si="66"/>
        <v>0</v>
      </c>
      <c r="AP101" s="181"/>
      <c r="AQ101" s="182">
        <f t="shared" ref="AQ101:AQ164" si="97">IFERROR(IF(OR(AP101=0,ISBLANK($U101)),0,IF($U101="GJ",AP101*V_GES_GJ_GazNaturel,IF($U101="kWh éq.",AP101*V_GES_kWhEq_GazNaturel))),"")</f>
        <v>0</v>
      </c>
      <c r="AR101" s="183"/>
      <c r="AS101" s="182">
        <f t="shared" ref="AS101:AS164" si="98">IFERROR(IF(OR(AR101=0,ISBLANK($U101)),0,IF($U101="GJ",AR101*V_GES_GJ_Mazout2Leger,IF($U101="kWh éq.",AR101*V_GES_kWhEq_Mazout2Leger))),"")</f>
        <v>0</v>
      </c>
      <c r="AT101" s="183"/>
      <c r="AU101" s="182">
        <f t="shared" ref="AU101:AU164" si="99">IFERROR(IF(OR(AT101=0,ISBLANK($U101)),0,IF($U101="GJ",AT101*V_GES_GJ_Propane,IF($U101="kWh éq.",AT101*V_GES_kWhEq_Propane))),"")</f>
        <v>0</v>
      </c>
      <c r="AV101" s="183"/>
      <c r="AW101" s="192">
        <f t="shared" ref="AW101:AW164" si="100">SUM(AP101,AR101,AT101,AV101)</f>
        <v>0</v>
      </c>
      <c r="AX101" s="192">
        <f t="shared" ref="AX101:AX164" si="101">AO101+AW101</f>
        <v>0</v>
      </c>
      <c r="AY101" s="182">
        <f t="shared" ref="AY101:AY164" si="102">AQ101+AS101+AU101</f>
        <v>0</v>
      </c>
      <c r="AZ101" s="116" t="str">
        <f t="shared" ref="AZ101:AZ132" si="103">IF(AX101=0,"s. o.",IF(AW101=0,"Aucun combustible",AW101/AX101))</f>
        <v>s. o.</v>
      </c>
      <c r="BA101" s="294" t="str" cm="1">
        <f t="array" ref="BA101">_xlfn.IFS(L101&lt;Listes_deroulantes!$F$55,"s. o.",AND(L101&lt;datevigueur,M101=autre),Listes_deroulantes!$G$4,AND(L101&lt;datevigueur,M101=bureau),Listes_deroulantes!$G$5,AND(L101&lt;datevigueur,M101=cegep),Listes_deroulantes!$G$6,AND(L101&lt;datevigueur,M101=Centre),Listes_deroulantes!$G$7,AND(L101&lt;datevigueur,M101=CHSLD),Listes_deroulantes!$G$8,AND(L101&lt;datevigueur,M101=ecole),Listes_deroulantes!$G$9,AND(L101&lt;datevigueur,M101=ecolesec),Listes_deroulantes!$G$10,AND(L101&lt;datevigueur,M101=Universite),Listes_deroulantes!$G$11,AND(L101&gt;=datevigueur,L101&lt;=Listes_deroulantes!$F$48),New2025Avant,L101&lt;=Listes_deroulantes!$F$49,New2030Avant,L101&gt;Listes_deroulantes!$F$50,"0%")</f>
        <v>s. o.</v>
      </c>
      <c r="BB101" s="35" t="str" cm="1">
        <f t="array" ref="BB101">_xlfn.IFS(AZ101="Aucun combustible","Oui",AND(AZ101="s. o.",BA101="s. o."),"s. o.",AND(BA101="0%",OR(AZ101&lt;&gt;"Aucun combustible",AZ101&lt;&gt;"s. o.")),IF(AZ101&lt;=0%,"Oui","Non"),AND(BA101&lt;&gt;"0%",OR(AZ101&lt;&gt;"Aucun combustible",AZ101&lt;&gt;"s. o.")),IF(AZ101&lt;BA101,"Oui","Non"))</f>
        <v>s. o.</v>
      </c>
      <c r="BC101" s="35" t="str">
        <f t="shared" ref="BC101:BC132" si="104">IF(AND(AZ101="Aucun combustible",L101&gt;datevigueur),"Oui","Non")</f>
        <v>Non</v>
      </c>
      <c r="BD101" s="132"/>
      <c r="BE101" s="313" t="str">
        <f t="shared" ref="BE101:BE132" si="105">IF(M101="Habitation/Autre vocation","Habitation/Autre vocation",IF(OR(P101=0,ISBLANK(P101)),"s. o.",IF(P101&gt;0,(P101*VLOOKUP(M101,D_GES_BatimentReference,2,FALSE)),"")))</f>
        <v>s. o.</v>
      </c>
      <c r="BF101" s="313" t="str" cm="1">
        <f t="array" ref="BF101">IFERROR(_xlfn.IFS(AND(AO101&gt;0,OR(AY101=0,ISBLANK(AY101)),OR(AW101=0,ISBLANK(AW101))),"100% Énergie renouvelable",AND(OR(AY101=0,ISBLANK(AY101)),AW101&gt;0,),"Non disponible",AY101&gt;0,AY101,AND(AY101=0,AW101=0,AO101=0),"s. o."),"Erreur")</f>
        <v>s. o.</v>
      </c>
      <c r="BG101" s="312" t="str">
        <f t="shared" ref="BG101:BG132" si="106">IFERROR(IF(BF101="100% Énergie renouvelable",BE101,BE101-BF101),"s. o.")</f>
        <v>s. o.</v>
      </c>
      <c r="BH101" s="329"/>
      <c r="BI101" s="324"/>
      <c r="BJ101" s="318"/>
      <c r="BK101" s="198"/>
      <c r="BL101" s="180"/>
      <c r="BM101" s="180"/>
      <c r="BN101" s="180"/>
      <c r="BO101" s="180"/>
      <c r="BP101" s="241"/>
      <c r="BQ101" s="199">
        <f t="shared" si="79"/>
        <v>0</v>
      </c>
      <c r="BR101" s="198"/>
      <c r="BS101" s="200">
        <f t="shared" si="80"/>
        <v>0</v>
      </c>
      <c r="BT101" s="198"/>
      <c r="BU101" s="200">
        <f t="shared" si="81"/>
        <v>0</v>
      </c>
      <c r="BV101" s="198"/>
      <c r="BW101" s="200">
        <f t="shared" si="82"/>
        <v>0</v>
      </c>
      <c r="BX101" s="198"/>
      <c r="BY101" s="200">
        <f t="shared" si="83"/>
        <v>0</v>
      </c>
      <c r="BZ101" s="117">
        <f t="shared" ref="BZ101:BZ164" si="107">SUM(BR101,BT101,BV101,BX101)</f>
        <v>0</v>
      </c>
      <c r="CA101" s="117">
        <f t="shared" ref="CA101:CA164" si="108">BQ101+BZ101</f>
        <v>0</v>
      </c>
      <c r="CB101" s="154">
        <f t="shared" ref="CB101:CB164" si="109">AX101</f>
        <v>0</v>
      </c>
      <c r="CC101" s="134" t="str">
        <f t="shared" ref="CC101:CC132" si="110">IFERROR(IF(ISBLANK($BJ101),"",IF($BJ101="GJ",CA101/$P101,IF($BJ101="kWh éq.",CA101*V_GJ_kWh/$P101))),"")</f>
        <v/>
      </c>
      <c r="CD101" s="147" t="str">
        <f t="shared" ref="CD101:CD164" si="111">AG101</f>
        <v/>
      </c>
      <c r="CE101" s="116" t="str">
        <f t="shared" ref="CE101:CE132" si="112">IF(CA101=0,"s. o.",IF(AND(CA101&gt;0,BZ101=0),"Aucun combustible",(BZ101)/CA101))</f>
        <v>s. o.</v>
      </c>
      <c r="CF101" s="35" t="str" cm="1">
        <f t="array" ref="CF101">_xlfn.IFS(L101&lt;Listes_deroulantes!$F$55,"s. o.",AND(L101&lt;datevigueur,M101=autre),Listes_deroulantes!$H$4,AND(L101&lt;datevigueur,M101=bureau),Listes_deroulantes!$H$5,AND(L101&lt;datevigueur,M101=cegep),Listes_deroulantes!$H$6,AND(L101&lt;datevigueur,M101=Centre),Listes_deroulantes!$H$7,AND(L101&lt;datevigueur,M101=CHSLD),Listes_deroulantes!$H$8,AND(L101&lt;datevigueur,M101=ecole),Listes_deroulantes!$H$9,AND(L101&lt;datevigueur,M101=ecolesec),Listes_deroulantes!$H$10,AND(L101&lt;datevigueur,M101=Universite),Listes_deroulantes!$H$11,AND(L101&gt;=datevigueur,L101&lt;=Listes_deroulantes!$F$48),NEW2025Apres,L101&lt;=Listes_deroulantes!$F$49,New2030Apres,L101&gt;Listes_deroulantes!$F$50,"0%")</f>
        <v>s. o.</v>
      </c>
      <c r="CG101" s="35" t="str" cm="1">
        <f t="array" ref="CG101">_xlfn.IFS(CE101="Aucun combustible","Oui",AND(CE101="s. o.",CF101="s. o."),"s. o.",AND(CF101="0%",OR(CE101&lt;&gt;"Aucun combustible",CE101&lt;&gt;"s. o.")),IF(CE101&lt;=0%,"Oui","Non"),AND(CF101&lt;&gt;"0%",OR(CE101&lt;&gt;"Aucun combustible",CE101&lt;&gt;"s. o.")),IF(CE101&lt;=CF101,"Oui","Non"))</f>
        <v>s. o.</v>
      </c>
      <c r="CH101" s="257"/>
      <c r="CI101" s="314" t="str">
        <f t="shared" si="76"/>
        <v>s. o.</v>
      </c>
      <c r="CJ101" s="316" cm="1">
        <f t="array" ref="CJ101">_xlfn.IFS(CE101="s.o","Non disponible",CE101="Aucun combustible","0",CE101&gt;0,BY101)</f>
        <v>0</v>
      </c>
      <c r="CK101" s="315" t="str">
        <f t="shared" si="77"/>
        <v>Non disponible</v>
      </c>
      <c r="CL101" s="320"/>
    </row>
    <row r="102" spans="1:90" x14ac:dyDescent="0.25">
      <c r="A102" s="122"/>
      <c r="B102" s="33"/>
      <c r="F102" s="32"/>
      <c r="I102" s="41"/>
      <c r="J102" s="34"/>
      <c r="L102" s="278"/>
      <c r="M102" s="32"/>
      <c r="N102" s="32"/>
      <c r="O102" s="34"/>
      <c r="P102" s="339"/>
      <c r="Q102" s="338"/>
      <c r="R102" s="250"/>
      <c r="S102" s="270"/>
      <c r="T102" s="251"/>
      <c r="U102" s="113"/>
      <c r="V102" s="114"/>
      <c r="W102" s="273"/>
      <c r="X102" s="114"/>
      <c r="Y102" s="273"/>
      <c r="Z102" s="115" t="str">
        <f t="shared" si="94"/>
        <v>s.o</v>
      </c>
      <c r="AA102" s="35" t="str" cm="1">
        <f t="array" ref="AA102">_xlfn.IFS(T102=Listes_deroulantes!$B$45,"Indisponible",T102=Listes_deroulantes!$B$43,-10%,T102=Listes_deroulantes!$B$42,-40%,T102=Listes_deroulantes!$B$41,-20%,T102=Listes_deroulantes!$B$40,-20%,T102=Listes_deroulantes!$C$35,"s. o.",T102=Listes_deroulantes!$B$44,-10%)</f>
        <v>s. o.</v>
      </c>
      <c r="AB102" s="62" t="str">
        <f t="shared" si="95"/>
        <v>s. o.</v>
      </c>
      <c r="AC102" s="309" t="str">
        <f t="shared" si="74"/>
        <v>s.o</v>
      </c>
      <c r="AD102" s="62" t="str" cm="1">
        <f t="array" ref="AD102">_xlfn.IFS(T102=Listes_deroulantes!$B$45,"Aucun",T102=Listes_deroulantes!$B$44,"Aucun",T102=Listes_deroulantes!$B$43,-10%,T102=Listes_deroulantes!$B$42,"Aucun",T102=Listes_deroulantes!$B$41,"Aucun",T102=Listes_deroulantes!$B$40,"Aucun",T102=Listes_deroulantes!$C$35,"s. o.")</f>
        <v>s. o.</v>
      </c>
      <c r="AE102" s="62" t="str">
        <f t="shared" si="96"/>
        <v>s. o.</v>
      </c>
      <c r="AF102" s="310"/>
      <c r="AG102" s="131" t="str">
        <f t="shared" si="75"/>
        <v/>
      </c>
      <c r="AH102" s="317">
        <f t="shared" si="78"/>
        <v>0</v>
      </c>
      <c r="AI102" s="177"/>
      <c r="AJ102" s="178"/>
      <c r="AK102" s="179"/>
      <c r="AL102" s="179"/>
      <c r="AM102" s="179"/>
      <c r="AN102" s="179"/>
      <c r="AO102" s="192">
        <f t="shared" si="66"/>
        <v>0</v>
      </c>
      <c r="AP102" s="181"/>
      <c r="AQ102" s="182">
        <f t="shared" si="97"/>
        <v>0</v>
      </c>
      <c r="AR102" s="183"/>
      <c r="AS102" s="182">
        <f t="shared" si="98"/>
        <v>0</v>
      </c>
      <c r="AT102" s="183"/>
      <c r="AU102" s="182">
        <f t="shared" si="99"/>
        <v>0</v>
      </c>
      <c r="AV102" s="183"/>
      <c r="AW102" s="192">
        <f t="shared" si="100"/>
        <v>0</v>
      </c>
      <c r="AX102" s="192">
        <f t="shared" si="101"/>
        <v>0</v>
      </c>
      <c r="AY102" s="182">
        <f t="shared" si="102"/>
        <v>0</v>
      </c>
      <c r="AZ102" s="116" t="str">
        <f t="shared" si="103"/>
        <v>s. o.</v>
      </c>
      <c r="BA102" s="294" t="str" cm="1">
        <f t="array" ref="BA102">_xlfn.IFS(L102&lt;Listes_deroulantes!$F$55,"s. o.",AND(L102&lt;datevigueur,M102=autre),Listes_deroulantes!$G$4,AND(L102&lt;datevigueur,M102=bureau),Listes_deroulantes!$G$5,AND(L102&lt;datevigueur,M102=cegep),Listes_deroulantes!$G$6,AND(L102&lt;datevigueur,M102=Centre),Listes_deroulantes!$G$7,AND(L102&lt;datevigueur,M102=CHSLD),Listes_deroulantes!$G$8,AND(L102&lt;datevigueur,M102=ecole),Listes_deroulantes!$G$9,AND(L102&lt;datevigueur,M102=ecolesec),Listes_deroulantes!$G$10,AND(L102&lt;datevigueur,M102=Universite),Listes_deroulantes!$G$11,AND(L102&gt;=datevigueur,L102&lt;=Listes_deroulantes!$F$48),New2025Avant,L102&lt;=Listes_deroulantes!$F$49,New2030Avant,L102&gt;Listes_deroulantes!$F$50,"0%")</f>
        <v>s. o.</v>
      </c>
      <c r="BB102" s="35" t="str" cm="1">
        <f t="array" ref="BB102">_xlfn.IFS(AZ102="Aucun combustible","Oui",AND(AZ102="s. o.",BA102="s. o."),"s. o.",AND(BA102="0%",OR(AZ102&lt;&gt;"Aucun combustible",AZ102&lt;&gt;"s. o.")),IF(AZ102&lt;=0%,"Oui","Non"),AND(BA102&lt;&gt;"0%",OR(AZ102&lt;&gt;"Aucun combustible",AZ102&lt;&gt;"s. o.")),IF(AZ102&lt;BA102,"Oui","Non"))</f>
        <v>s. o.</v>
      </c>
      <c r="BC102" s="35" t="str">
        <f t="shared" si="104"/>
        <v>Non</v>
      </c>
      <c r="BD102" s="132"/>
      <c r="BE102" s="313" t="str">
        <f t="shared" si="105"/>
        <v>s. o.</v>
      </c>
      <c r="BF102" s="313" t="str" cm="1">
        <f t="array" ref="BF102">IFERROR(_xlfn.IFS(AND(AO102&gt;0,OR(AY102=0,ISBLANK(AY102)),OR(AW102=0,ISBLANK(AW102))),"100% Énergie renouvelable",AND(OR(AY102=0,ISBLANK(AY102)),AW102&gt;0,),"Non disponible",AY102&gt;0,AY102,AND(AY102=0,AW102=0,AO102=0),"s. o."),"Erreur")</f>
        <v>s. o.</v>
      </c>
      <c r="BG102" s="312" t="str">
        <f t="shared" si="106"/>
        <v>s. o.</v>
      </c>
      <c r="BH102" s="329"/>
      <c r="BI102" s="324"/>
      <c r="BJ102" s="318"/>
      <c r="BK102" s="198"/>
      <c r="BL102" s="180"/>
      <c r="BM102" s="180"/>
      <c r="BN102" s="180"/>
      <c r="BO102" s="180"/>
      <c r="BP102" s="241"/>
      <c r="BQ102" s="199">
        <f t="shared" si="79"/>
        <v>0</v>
      </c>
      <c r="BR102" s="198"/>
      <c r="BS102" s="200">
        <f t="shared" si="80"/>
        <v>0</v>
      </c>
      <c r="BT102" s="198"/>
      <c r="BU102" s="200">
        <f t="shared" si="81"/>
        <v>0</v>
      </c>
      <c r="BV102" s="198"/>
      <c r="BW102" s="200">
        <f t="shared" si="82"/>
        <v>0</v>
      </c>
      <c r="BX102" s="198"/>
      <c r="BY102" s="200">
        <f t="shared" si="83"/>
        <v>0</v>
      </c>
      <c r="BZ102" s="117">
        <f t="shared" si="107"/>
        <v>0</v>
      </c>
      <c r="CA102" s="117">
        <f t="shared" si="108"/>
        <v>0</v>
      </c>
      <c r="CB102" s="154">
        <f t="shared" si="109"/>
        <v>0</v>
      </c>
      <c r="CC102" s="134" t="str">
        <f t="shared" si="110"/>
        <v/>
      </c>
      <c r="CD102" s="147" t="str">
        <f t="shared" si="111"/>
        <v/>
      </c>
      <c r="CE102" s="116" t="str">
        <f t="shared" si="112"/>
        <v>s. o.</v>
      </c>
      <c r="CF102" s="35" t="str" cm="1">
        <f t="array" ref="CF102">_xlfn.IFS(L102&lt;Listes_deroulantes!$F$55,"s. o.",AND(L102&lt;datevigueur,M102=autre),Listes_deroulantes!$H$4,AND(L102&lt;datevigueur,M102=bureau),Listes_deroulantes!$H$5,AND(L102&lt;datevigueur,M102=cegep),Listes_deroulantes!$H$6,AND(L102&lt;datevigueur,M102=Centre),Listes_deroulantes!$H$7,AND(L102&lt;datevigueur,M102=CHSLD),Listes_deroulantes!$H$8,AND(L102&lt;datevigueur,M102=ecole),Listes_deroulantes!$H$9,AND(L102&lt;datevigueur,M102=ecolesec),Listes_deroulantes!$H$10,AND(L102&lt;datevigueur,M102=Universite),Listes_deroulantes!$H$11,AND(L102&gt;=datevigueur,L102&lt;=Listes_deroulantes!$F$48),NEW2025Apres,L102&lt;=Listes_deroulantes!$F$49,New2030Apres,L102&gt;Listes_deroulantes!$F$50,"0%")</f>
        <v>s. o.</v>
      </c>
      <c r="CG102" s="35" t="str" cm="1">
        <f t="array" ref="CG102">_xlfn.IFS(CE102="Aucun combustible","Oui",AND(CE102="s. o.",CF102="s. o."),"s. o.",AND(CF102="0%",OR(CE102&lt;&gt;"Aucun combustible",CE102&lt;&gt;"s. o.")),IF(CE102&lt;=0%,"Oui","Non"),AND(CF102&lt;&gt;"0%",OR(CE102&lt;&gt;"Aucun combustible",CE102&lt;&gt;"s. o.")),IF(CE102&lt;=CF102,"Oui","Non"))</f>
        <v>s. o.</v>
      </c>
      <c r="CH102" s="257"/>
      <c r="CI102" s="314" t="str">
        <f t="shared" si="76"/>
        <v>s. o.</v>
      </c>
      <c r="CJ102" s="316" cm="1">
        <f t="array" ref="CJ102">_xlfn.IFS(CE102="s.o","Non disponible",CE102="Aucun combustible","0",CE102&gt;0,BY102)</f>
        <v>0</v>
      </c>
      <c r="CK102" s="315" t="str">
        <f t="shared" si="77"/>
        <v>Non disponible</v>
      </c>
      <c r="CL102" s="320"/>
    </row>
    <row r="103" spans="1:90" x14ac:dyDescent="0.25">
      <c r="A103" s="122"/>
      <c r="B103" s="33"/>
      <c r="F103" s="32"/>
      <c r="I103" s="41"/>
      <c r="J103" s="34"/>
      <c r="L103" s="278"/>
      <c r="M103" s="32"/>
      <c r="N103" s="32"/>
      <c r="O103" s="34"/>
      <c r="P103" s="339"/>
      <c r="Q103" s="338"/>
      <c r="R103" s="250"/>
      <c r="S103" s="270"/>
      <c r="T103" s="251"/>
      <c r="U103" s="113"/>
      <c r="V103" s="114"/>
      <c r="W103" s="273"/>
      <c r="X103" s="114"/>
      <c r="Y103" s="273"/>
      <c r="Z103" s="115" t="str">
        <f t="shared" si="94"/>
        <v>s.o</v>
      </c>
      <c r="AA103" s="35" t="str" cm="1">
        <f t="array" ref="AA103">_xlfn.IFS(T103=Listes_deroulantes!$B$45,"Indisponible",T103=Listes_deroulantes!$B$43,-10%,T103=Listes_deroulantes!$B$42,-40%,T103=Listes_deroulantes!$B$41,-20%,T103=Listes_deroulantes!$B$40,-20%,T103=Listes_deroulantes!$C$35,"s. o.",T103=Listes_deroulantes!$B$44,-10%)</f>
        <v>s. o.</v>
      </c>
      <c r="AB103" s="62" t="str">
        <f t="shared" si="95"/>
        <v>s. o.</v>
      </c>
      <c r="AC103" s="309" t="str">
        <f t="shared" si="74"/>
        <v>s.o</v>
      </c>
      <c r="AD103" s="62" t="str" cm="1">
        <f t="array" ref="AD103">_xlfn.IFS(T103=Listes_deroulantes!$B$45,"Aucun",T103=Listes_deroulantes!$B$44,"Aucun",T103=Listes_deroulantes!$B$43,-10%,T103=Listes_deroulantes!$B$42,"Aucun",T103=Listes_deroulantes!$B$41,"Aucun",T103=Listes_deroulantes!$B$40,"Aucun",T103=Listes_deroulantes!$C$35,"s. o.")</f>
        <v>s. o.</v>
      </c>
      <c r="AE103" s="62" t="str">
        <f t="shared" si="96"/>
        <v>s. o.</v>
      </c>
      <c r="AF103" s="310"/>
      <c r="AG103" s="131" t="str">
        <f t="shared" si="75"/>
        <v/>
      </c>
      <c r="AH103" s="317">
        <f t="shared" si="78"/>
        <v>0</v>
      </c>
      <c r="AI103" s="177"/>
      <c r="AJ103" s="178"/>
      <c r="AK103" s="179"/>
      <c r="AL103" s="179"/>
      <c r="AM103" s="179"/>
      <c r="AN103" s="179"/>
      <c r="AO103" s="192">
        <f t="shared" si="66"/>
        <v>0</v>
      </c>
      <c r="AP103" s="181"/>
      <c r="AQ103" s="182">
        <f t="shared" si="97"/>
        <v>0</v>
      </c>
      <c r="AR103" s="183"/>
      <c r="AS103" s="182">
        <f t="shared" si="98"/>
        <v>0</v>
      </c>
      <c r="AT103" s="183"/>
      <c r="AU103" s="182">
        <f t="shared" si="99"/>
        <v>0</v>
      </c>
      <c r="AV103" s="183"/>
      <c r="AW103" s="192">
        <f t="shared" si="100"/>
        <v>0</v>
      </c>
      <c r="AX103" s="192">
        <f t="shared" si="101"/>
        <v>0</v>
      </c>
      <c r="AY103" s="182">
        <f t="shared" si="102"/>
        <v>0</v>
      </c>
      <c r="AZ103" s="116" t="str">
        <f t="shared" si="103"/>
        <v>s. o.</v>
      </c>
      <c r="BA103" s="294" t="str" cm="1">
        <f t="array" ref="BA103">_xlfn.IFS(L103&lt;Listes_deroulantes!$F$55,"s. o.",AND(L103&lt;datevigueur,M103=autre),Listes_deroulantes!$G$4,AND(L103&lt;datevigueur,M103=bureau),Listes_deroulantes!$G$5,AND(L103&lt;datevigueur,M103=cegep),Listes_deroulantes!$G$6,AND(L103&lt;datevigueur,M103=Centre),Listes_deroulantes!$G$7,AND(L103&lt;datevigueur,M103=CHSLD),Listes_deroulantes!$G$8,AND(L103&lt;datevigueur,M103=ecole),Listes_deroulantes!$G$9,AND(L103&lt;datevigueur,M103=ecolesec),Listes_deroulantes!$G$10,AND(L103&lt;datevigueur,M103=Universite),Listes_deroulantes!$G$11,AND(L103&gt;=datevigueur,L103&lt;=Listes_deroulantes!$F$48),New2025Avant,L103&lt;=Listes_deroulantes!$F$49,New2030Avant,L103&gt;Listes_deroulantes!$F$50,"0%")</f>
        <v>s. o.</v>
      </c>
      <c r="BB103" s="35" t="str" cm="1">
        <f t="array" ref="BB103">_xlfn.IFS(AZ103="Aucun combustible","Oui",AND(AZ103="s. o.",BA103="s. o."),"s. o.",AND(BA103="0%",OR(AZ103&lt;&gt;"Aucun combustible",AZ103&lt;&gt;"s. o.")),IF(AZ103&lt;=0%,"Oui","Non"),AND(BA103&lt;&gt;"0%",OR(AZ103&lt;&gt;"Aucun combustible",AZ103&lt;&gt;"s. o.")),IF(AZ103&lt;BA103,"Oui","Non"))</f>
        <v>s. o.</v>
      </c>
      <c r="BC103" s="35" t="str">
        <f t="shared" si="104"/>
        <v>Non</v>
      </c>
      <c r="BD103" s="132"/>
      <c r="BE103" s="313" t="str">
        <f t="shared" si="105"/>
        <v>s. o.</v>
      </c>
      <c r="BF103" s="313" t="str" cm="1">
        <f t="array" ref="BF103">IFERROR(_xlfn.IFS(AND(AO103&gt;0,OR(AY103=0,ISBLANK(AY103)),OR(AW103=0,ISBLANK(AW103))),"100% Énergie renouvelable",AND(OR(AY103=0,ISBLANK(AY103)),AW103&gt;0,),"Non disponible",AY103&gt;0,AY103,AND(AY103=0,AW103=0,AO103=0),"s. o."),"Erreur")</f>
        <v>s. o.</v>
      </c>
      <c r="BG103" s="312" t="str">
        <f t="shared" si="106"/>
        <v>s. o.</v>
      </c>
      <c r="BH103" s="329"/>
      <c r="BI103" s="324"/>
      <c r="BJ103" s="318"/>
      <c r="BK103" s="198"/>
      <c r="BL103" s="180"/>
      <c r="BM103" s="180"/>
      <c r="BN103" s="180"/>
      <c r="BO103" s="180"/>
      <c r="BP103" s="241"/>
      <c r="BQ103" s="199">
        <f t="shared" si="79"/>
        <v>0</v>
      </c>
      <c r="BR103" s="198"/>
      <c r="BS103" s="200">
        <f t="shared" si="80"/>
        <v>0</v>
      </c>
      <c r="BT103" s="198"/>
      <c r="BU103" s="200">
        <f t="shared" si="81"/>
        <v>0</v>
      </c>
      <c r="BV103" s="198"/>
      <c r="BW103" s="200">
        <f t="shared" si="82"/>
        <v>0</v>
      </c>
      <c r="BX103" s="198"/>
      <c r="BY103" s="200">
        <f t="shared" si="83"/>
        <v>0</v>
      </c>
      <c r="BZ103" s="117">
        <f t="shared" si="107"/>
        <v>0</v>
      </c>
      <c r="CA103" s="117">
        <f t="shared" si="108"/>
        <v>0</v>
      </c>
      <c r="CB103" s="154">
        <f t="shared" si="109"/>
        <v>0</v>
      </c>
      <c r="CC103" s="134" t="str">
        <f t="shared" si="110"/>
        <v/>
      </c>
      <c r="CD103" s="147" t="str">
        <f t="shared" si="111"/>
        <v/>
      </c>
      <c r="CE103" s="116" t="str">
        <f t="shared" si="112"/>
        <v>s. o.</v>
      </c>
      <c r="CF103" s="35" t="str" cm="1">
        <f t="array" ref="CF103">_xlfn.IFS(L103&lt;Listes_deroulantes!$F$55,"s. o.",AND(L103&lt;datevigueur,M103=autre),Listes_deroulantes!$H$4,AND(L103&lt;datevigueur,M103=bureau),Listes_deroulantes!$H$5,AND(L103&lt;datevigueur,M103=cegep),Listes_deroulantes!$H$6,AND(L103&lt;datevigueur,M103=Centre),Listes_deroulantes!$H$7,AND(L103&lt;datevigueur,M103=CHSLD),Listes_deroulantes!$H$8,AND(L103&lt;datevigueur,M103=ecole),Listes_deroulantes!$H$9,AND(L103&lt;datevigueur,M103=ecolesec),Listes_deroulantes!$H$10,AND(L103&lt;datevigueur,M103=Universite),Listes_deroulantes!$H$11,AND(L103&gt;=datevigueur,L103&lt;=Listes_deroulantes!$F$48),NEW2025Apres,L103&lt;=Listes_deroulantes!$F$49,New2030Apres,L103&gt;Listes_deroulantes!$F$50,"0%")</f>
        <v>s. o.</v>
      </c>
      <c r="CG103" s="35" t="str" cm="1">
        <f t="array" ref="CG103">_xlfn.IFS(CE103="Aucun combustible","Oui",AND(CE103="s. o.",CF103="s. o."),"s. o.",AND(CF103="0%",OR(CE103&lt;&gt;"Aucun combustible",CE103&lt;&gt;"s. o.")),IF(CE103&lt;=0%,"Oui","Non"),AND(CF103&lt;&gt;"0%",OR(CE103&lt;&gt;"Aucun combustible",CE103&lt;&gt;"s. o.")),IF(CE103&lt;=CF103,"Oui","Non"))</f>
        <v>s. o.</v>
      </c>
      <c r="CH103" s="257"/>
      <c r="CI103" s="314" t="str">
        <f t="shared" si="76"/>
        <v>s. o.</v>
      </c>
      <c r="CJ103" s="316" cm="1">
        <f t="array" ref="CJ103">_xlfn.IFS(CE103="s.o","Non disponible",CE103="Aucun combustible","0",CE103&gt;0,BY103)</f>
        <v>0</v>
      </c>
      <c r="CK103" s="315" t="str">
        <f t="shared" si="77"/>
        <v>Non disponible</v>
      </c>
      <c r="CL103" s="320"/>
    </row>
    <row r="104" spans="1:90" x14ac:dyDescent="0.25">
      <c r="A104" s="122"/>
      <c r="B104" s="33"/>
      <c r="F104" s="32"/>
      <c r="I104" s="41"/>
      <c r="J104" s="34"/>
      <c r="L104" s="278"/>
      <c r="M104" s="32"/>
      <c r="N104" s="32"/>
      <c r="O104" s="34"/>
      <c r="P104" s="339"/>
      <c r="Q104" s="338"/>
      <c r="R104" s="250"/>
      <c r="S104" s="270"/>
      <c r="T104" s="251"/>
      <c r="U104" s="113"/>
      <c r="V104" s="114"/>
      <c r="W104" s="273"/>
      <c r="X104" s="114"/>
      <c r="Y104" s="273"/>
      <c r="Z104" s="115" t="str">
        <f t="shared" si="94"/>
        <v>s.o</v>
      </c>
      <c r="AA104" s="35" t="str" cm="1">
        <f t="array" ref="AA104">_xlfn.IFS(T104=Listes_deroulantes!$B$45,"Indisponible",T104=Listes_deroulantes!$B$43,-10%,T104=Listes_deroulantes!$B$42,-40%,T104=Listes_deroulantes!$B$41,-20%,T104=Listes_deroulantes!$B$40,-20%,T104=Listes_deroulantes!$C$35,"s. o.",T104=Listes_deroulantes!$B$44,-10%)</f>
        <v>s. o.</v>
      </c>
      <c r="AB104" s="62" t="str">
        <f t="shared" si="95"/>
        <v>s. o.</v>
      </c>
      <c r="AC104" s="309" t="str">
        <f t="shared" si="74"/>
        <v>s.o</v>
      </c>
      <c r="AD104" s="62" t="str" cm="1">
        <f t="array" ref="AD104">_xlfn.IFS(T104=Listes_deroulantes!$B$45,"Aucun",T104=Listes_deroulantes!$B$44,"Aucun",T104=Listes_deroulantes!$B$43,-10%,T104=Listes_deroulantes!$B$42,"Aucun",T104=Listes_deroulantes!$B$41,"Aucun",T104=Listes_deroulantes!$B$40,"Aucun",T104=Listes_deroulantes!$C$35,"s. o.")</f>
        <v>s. o.</v>
      </c>
      <c r="AE104" s="62" t="str">
        <f t="shared" si="96"/>
        <v>s. o.</v>
      </c>
      <c r="AF104" s="310"/>
      <c r="AG104" s="131" t="str">
        <f t="shared" si="75"/>
        <v/>
      </c>
      <c r="AH104" s="317">
        <f t="shared" si="78"/>
        <v>0</v>
      </c>
      <c r="AI104" s="177"/>
      <c r="AJ104" s="178"/>
      <c r="AK104" s="179"/>
      <c r="AL104" s="179"/>
      <c r="AM104" s="179"/>
      <c r="AN104" s="179"/>
      <c r="AO104" s="192">
        <f t="shared" si="66"/>
        <v>0</v>
      </c>
      <c r="AP104" s="181"/>
      <c r="AQ104" s="182">
        <f t="shared" si="97"/>
        <v>0</v>
      </c>
      <c r="AR104" s="183"/>
      <c r="AS104" s="182">
        <f t="shared" si="98"/>
        <v>0</v>
      </c>
      <c r="AT104" s="183"/>
      <c r="AU104" s="182">
        <f t="shared" si="99"/>
        <v>0</v>
      </c>
      <c r="AV104" s="183"/>
      <c r="AW104" s="192">
        <f t="shared" si="100"/>
        <v>0</v>
      </c>
      <c r="AX104" s="192">
        <f t="shared" si="101"/>
        <v>0</v>
      </c>
      <c r="AY104" s="182">
        <f t="shared" si="102"/>
        <v>0</v>
      </c>
      <c r="AZ104" s="116" t="str">
        <f t="shared" si="103"/>
        <v>s. o.</v>
      </c>
      <c r="BA104" s="294" t="str" cm="1">
        <f t="array" ref="BA104">_xlfn.IFS(L104&lt;Listes_deroulantes!$F$55,"s. o.",AND(L104&lt;datevigueur,M104=autre),Listes_deroulantes!$G$4,AND(L104&lt;datevigueur,M104=bureau),Listes_deroulantes!$G$5,AND(L104&lt;datevigueur,M104=cegep),Listes_deroulantes!$G$6,AND(L104&lt;datevigueur,M104=Centre),Listes_deroulantes!$G$7,AND(L104&lt;datevigueur,M104=CHSLD),Listes_deroulantes!$G$8,AND(L104&lt;datevigueur,M104=ecole),Listes_deroulantes!$G$9,AND(L104&lt;datevigueur,M104=ecolesec),Listes_deroulantes!$G$10,AND(L104&lt;datevigueur,M104=Universite),Listes_deroulantes!$G$11,AND(L104&gt;=datevigueur,L104&lt;=Listes_deroulantes!$F$48),New2025Avant,L104&lt;=Listes_deroulantes!$F$49,New2030Avant,L104&gt;Listes_deroulantes!$F$50,"0%")</f>
        <v>s. o.</v>
      </c>
      <c r="BB104" s="35" t="str" cm="1">
        <f t="array" ref="BB104">_xlfn.IFS(AZ104="Aucun combustible","Oui",AND(AZ104="s. o.",BA104="s. o."),"s. o.",AND(BA104="0%",OR(AZ104&lt;&gt;"Aucun combustible",AZ104&lt;&gt;"s. o.")),IF(AZ104&lt;=0%,"Oui","Non"),AND(BA104&lt;&gt;"0%",OR(AZ104&lt;&gt;"Aucun combustible",AZ104&lt;&gt;"s. o.")),IF(AZ104&lt;BA104,"Oui","Non"))</f>
        <v>s. o.</v>
      </c>
      <c r="BC104" s="35" t="str">
        <f t="shared" si="104"/>
        <v>Non</v>
      </c>
      <c r="BD104" s="132"/>
      <c r="BE104" s="313" t="str">
        <f t="shared" si="105"/>
        <v>s. o.</v>
      </c>
      <c r="BF104" s="313" t="str" cm="1">
        <f t="array" ref="BF104">IFERROR(_xlfn.IFS(AND(AO104&gt;0,OR(AY104=0,ISBLANK(AY104)),OR(AW104=0,ISBLANK(AW104))),"100% Énergie renouvelable",AND(OR(AY104=0,ISBLANK(AY104)),AW104&gt;0,),"Non disponible",AY104&gt;0,AY104,AND(AY104=0,AW104=0,AO104=0),"s. o."),"Erreur")</f>
        <v>s. o.</v>
      </c>
      <c r="BG104" s="312" t="str">
        <f t="shared" si="106"/>
        <v>s. o.</v>
      </c>
      <c r="BH104" s="329"/>
      <c r="BI104" s="324"/>
      <c r="BJ104" s="318"/>
      <c r="BK104" s="198"/>
      <c r="BL104" s="180"/>
      <c r="BM104" s="180"/>
      <c r="BN104" s="180"/>
      <c r="BO104" s="180"/>
      <c r="BP104" s="241"/>
      <c r="BQ104" s="199">
        <f t="shared" si="79"/>
        <v>0</v>
      </c>
      <c r="BR104" s="198"/>
      <c r="BS104" s="200">
        <f t="shared" si="80"/>
        <v>0</v>
      </c>
      <c r="BT104" s="198"/>
      <c r="BU104" s="200">
        <f t="shared" si="81"/>
        <v>0</v>
      </c>
      <c r="BV104" s="198"/>
      <c r="BW104" s="200">
        <f t="shared" si="82"/>
        <v>0</v>
      </c>
      <c r="BX104" s="198"/>
      <c r="BY104" s="200">
        <f t="shared" si="83"/>
        <v>0</v>
      </c>
      <c r="BZ104" s="117">
        <f t="shared" si="107"/>
        <v>0</v>
      </c>
      <c r="CA104" s="117">
        <f t="shared" si="108"/>
        <v>0</v>
      </c>
      <c r="CB104" s="154">
        <f t="shared" si="109"/>
        <v>0</v>
      </c>
      <c r="CC104" s="134" t="str">
        <f t="shared" si="110"/>
        <v/>
      </c>
      <c r="CD104" s="147" t="str">
        <f t="shared" si="111"/>
        <v/>
      </c>
      <c r="CE104" s="116" t="str">
        <f t="shared" si="112"/>
        <v>s. o.</v>
      </c>
      <c r="CF104" s="35" t="str" cm="1">
        <f t="array" ref="CF104">_xlfn.IFS(L104&lt;Listes_deroulantes!$F$55,"s. o.",AND(L104&lt;datevigueur,M104=autre),Listes_deroulantes!$H$4,AND(L104&lt;datevigueur,M104=bureau),Listes_deroulantes!$H$5,AND(L104&lt;datevigueur,M104=cegep),Listes_deroulantes!$H$6,AND(L104&lt;datevigueur,M104=Centre),Listes_deroulantes!$H$7,AND(L104&lt;datevigueur,M104=CHSLD),Listes_deroulantes!$H$8,AND(L104&lt;datevigueur,M104=ecole),Listes_deroulantes!$H$9,AND(L104&lt;datevigueur,M104=ecolesec),Listes_deroulantes!$H$10,AND(L104&lt;datevigueur,M104=Universite),Listes_deroulantes!$H$11,AND(L104&gt;=datevigueur,L104&lt;=Listes_deroulantes!$F$48),NEW2025Apres,L104&lt;=Listes_deroulantes!$F$49,New2030Apres,L104&gt;Listes_deroulantes!$F$50,"0%")</f>
        <v>s. o.</v>
      </c>
      <c r="CG104" s="35" t="str" cm="1">
        <f t="array" ref="CG104">_xlfn.IFS(CE104="Aucun combustible","Oui",AND(CE104="s. o.",CF104="s. o."),"s. o.",AND(CF104="0%",OR(CE104&lt;&gt;"Aucun combustible",CE104&lt;&gt;"s. o.")),IF(CE104&lt;=0%,"Oui","Non"),AND(CF104&lt;&gt;"0%",OR(CE104&lt;&gt;"Aucun combustible",CE104&lt;&gt;"s. o.")),IF(CE104&lt;=CF104,"Oui","Non"))</f>
        <v>s. o.</v>
      </c>
      <c r="CH104" s="257"/>
      <c r="CI104" s="314" t="str">
        <f t="shared" si="76"/>
        <v>s. o.</v>
      </c>
      <c r="CJ104" s="316" cm="1">
        <f t="array" ref="CJ104">_xlfn.IFS(CE104="s.o","Non disponible",CE104="Aucun combustible","0",CE104&gt;0,BY104)</f>
        <v>0</v>
      </c>
      <c r="CK104" s="315" t="str">
        <f t="shared" si="77"/>
        <v>Non disponible</v>
      </c>
      <c r="CL104" s="320"/>
    </row>
    <row r="105" spans="1:90" x14ac:dyDescent="0.25">
      <c r="A105" s="122"/>
      <c r="B105" s="33"/>
      <c r="F105" s="32"/>
      <c r="I105" s="41"/>
      <c r="J105" s="34"/>
      <c r="L105" s="278"/>
      <c r="M105" s="32"/>
      <c r="N105" s="32"/>
      <c r="O105" s="34"/>
      <c r="P105" s="339"/>
      <c r="Q105" s="338"/>
      <c r="R105" s="250"/>
      <c r="S105" s="270"/>
      <c r="T105" s="251"/>
      <c r="U105" s="113"/>
      <c r="V105" s="114"/>
      <c r="W105" s="273"/>
      <c r="X105" s="114"/>
      <c r="Y105" s="273"/>
      <c r="Z105" s="115" t="str">
        <f t="shared" si="94"/>
        <v>s.o</v>
      </c>
      <c r="AA105" s="35" t="str" cm="1">
        <f t="array" ref="AA105">_xlfn.IFS(T105=Listes_deroulantes!$B$45,"Indisponible",T105=Listes_deroulantes!$B$43,-10%,T105=Listes_deroulantes!$B$42,-40%,T105=Listes_deroulantes!$B$41,-20%,T105=Listes_deroulantes!$B$40,-20%,T105=Listes_deroulantes!$C$35,"s. o.",T105=Listes_deroulantes!$B$44,-10%)</f>
        <v>s. o.</v>
      </c>
      <c r="AB105" s="62" t="str">
        <f t="shared" si="95"/>
        <v>s. o.</v>
      </c>
      <c r="AC105" s="309" t="str">
        <f t="shared" si="74"/>
        <v>s.o</v>
      </c>
      <c r="AD105" s="62" t="str" cm="1">
        <f t="array" ref="AD105">_xlfn.IFS(T105=Listes_deroulantes!$B$45,"Aucun",T105=Listes_deroulantes!$B$44,"Aucun",T105=Listes_deroulantes!$B$43,-10%,T105=Listes_deroulantes!$B$42,"Aucun",T105=Listes_deroulantes!$B$41,"Aucun",T105=Listes_deroulantes!$B$40,"Aucun",T105=Listes_deroulantes!$C$35,"s. o.")</f>
        <v>s. o.</v>
      </c>
      <c r="AE105" s="62" t="str">
        <f t="shared" si="96"/>
        <v>s. o.</v>
      </c>
      <c r="AF105" s="310"/>
      <c r="AG105" s="131" t="str">
        <f t="shared" si="75"/>
        <v/>
      </c>
      <c r="AH105" s="317">
        <f t="shared" si="78"/>
        <v>0</v>
      </c>
      <c r="AI105" s="177"/>
      <c r="AJ105" s="178"/>
      <c r="AK105" s="179"/>
      <c r="AL105" s="179"/>
      <c r="AM105" s="179"/>
      <c r="AN105" s="179"/>
      <c r="AO105" s="192">
        <f t="shared" si="66"/>
        <v>0</v>
      </c>
      <c r="AP105" s="181"/>
      <c r="AQ105" s="182">
        <f t="shared" si="97"/>
        <v>0</v>
      </c>
      <c r="AR105" s="183"/>
      <c r="AS105" s="182">
        <f t="shared" si="98"/>
        <v>0</v>
      </c>
      <c r="AT105" s="183"/>
      <c r="AU105" s="182">
        <f t="shared" si="99"/>
        <v>0</v>
      </c>
      <c r="AV105" s="183"/>
      <c r="AW105" s="192">
        <f t="shared" si="100"/>
        <v>0</v>
      </c>
      <c r="AX105" s="192">
        <f t="shared" si="101"/>
        <v>0</v>
      </c>
      <c r="AY105" s="182">
        <f t="shared" si="102"/>
        <v>0</v>
      </c>
      <c r="AZ105" s="116" t="str">
        <f t="shared" si="103"/>
        <v>s. o.</v>
      </c>
      <c r="BA105" s="294" t="str" cm="1">
        <f t="array" ref="BA105">_xlfn.IFS(L105&lt;Listes_deroulantes!$F$55,"s. o.",AND(L105&lt;datevigueur,M105=autre),Listes_deroulantes!$G$4,AND(L105&lt;datevigueur,M105=bureau),Listes_deroulantes!$G$5,AND(L105&lt;datevigueur,M105=cegep),Listes_deroulantes!$G$6,AND(L105&lt;datevigueur,M105=Centre),Listes_deroulantes!$G$7,AND(L105&lt;datevigueur,M105=CHSLD),Listes_deroulantes!$G$8,AND(L105&lt;datevigueur,M105=ecole),Listes_deroulantes!$G$9,AND(L105&lt;datevigueur,M105=ecolesec),Listes_deroulantes!$G$10,AND(L105&lt;datevigueur,M105=Universite),Listes_deroulantes!$G$11,AND(L105&gt;=datevigueur,L105&lt;=Listes_deroulantes!$F$48),New2025Avant,L105&lt;=Listes_deroulantes!$F$49,New2030Avant,L105&gt;Listes_deroulantes!$F$50,"0%")</f>
        <v>s. o.</v>
      </c>
      <c r="BB105" s="35" t="str" cm="1">
        <f t="array" ref="BB105">_xlfn.IFS(AZ105="Aucun combustible","Oui",AND(AZ105="s. o.",BA105="s. o."),"s. o.",AND(BA105="0%",OR(AZ105&lt;&gt;"Aucun combustible",AZ105&lt;&gt;"s. o.")),IF(AZ105&lt;=0%,"Oui","Non"),AND(BA105&lt;&gt;"0%",OR(AZ105&lt;&gt;"Aucun combustible",AZ105&lt;&gt;"s. o.")),IF(AZ105&lt;BA105,"Oui","Non"))</f>
        <v>s. o.</v>
      </c>
      <c r="BC105" s="35" t="str">
        <f t="shared" si="104"/>
        <v>Non</v>
      </c>
      <c r="BD105" s="132"/>
      <c r="BE105" s="313" t="str">
        <f t="shared" si="105"/>
        <v>s. o.</v>
      </c>
      <c r="BF105" s="313" t="str" cm="1">
        <f t="array" ref="BF105">IFERROR(_xlfn.IFS(AND(AO105&gt;0,OR(AY105=0,ISBLANK(AY105)),OR(AW105=0,ISBLANK(AW105))),"100% Énergie renouvelable",AND(OR(AY105=0,ISBLANK(AY105)),AW105&gt;0,),"Non disponible",AY105&gt;0,AY105,AND(AY105=0,AW105=0,AO105=0),"s. o."),"Erreur")</f>
        <v>s. o.</v>
      </c>
      <c r="BG105" s="312" t="str">
        <f t="shared" si="106"/>
        <v>s. o.</v>
      </c>
      <c r="BH105" s="329"/>
      <c r="BI105" s="324"/>
      <c r="BJ105" s="318"/>
      <c r="BK105" s="198"/>
      <c r="BL105" s="180"/>
      <c r="BM105" s="180"/>
      <c r="BN105" s="180"/>
      <c r="BO105" s="180"/>
      <c r="BP105" s="241"/>
      <c r="BQ105" s="199">
        <f t="shared" si="79"/>
        <v>0</v>
      </c>
      <c r="BR105" s="198"/>
      <c r="BS105" s="200">
        <f t="shared" si="80"/>
        <v>0</v>
      </c>
      <c r="BT105" s="198"/>
      <c r="BU105" s="200">
        <f t="shared" si="81"/>
        <v>0</v>
      </c>
      <c r="BV105" s="198"/>
      <c r="BW105" s="200">
        <f t="shared" si="82"/>
        <v>0</v>
      </c>
      <c r="BX105" s="198"/>
      <c r="BY105" s="200">
        <f t="shared" si="83"/>
        <v>0</v>
      </c>
      <c r="BZ105" s="117">
        <f t="shared" si="107"/>
        <v>0</v>
      </c>
      <c r="CA105" s="117">
        <f t="shared" si="108"/>
        <v>0</v>
      </c>
      <c r="CB105" s="154">
        <f t="shared" si="109"/>
        <v>0</v>
      </c>
      <c r="CC105" s="134" t="str">
        <f t="shared" si="110"/>
        <v/>
      </c>
      <c r="CD105" s="147" t="str">
        <f t="shared" si="111"/>
        <v/>
      </c>
      <c r="CE105" s="116" t="str">
        <f t="shared" si="112"/>
        <v>s. o.</v>
      </c>
      <c r="CF105" s="35" t="str" cm="1">
        <f t="array" ref="CF105">_xlfn.IFS(L105&lt;Listes_deroulantes!$F$55,"s. o.",AND(L105&lt;datevigueur,M105=autre),Listes_deroulantes!$H$4,AND(L105&lt;datevigueur,M105=bureau),Listes_deroulantes!$H$5,AND(L105&lt;datevigueur,M105=cegep),Listes_deroulantes!$H$6,AND(L105&lt;datevigueur,M105=Centre),Listes_deroulantes!$H$7,AND(L105&lt;datevigueur,M105=CHSLD),Listes_deroulantes!$H$8,AND(L105&lt;datevigueur,M105=ecole),Listes_deroulantes!$H$9,AND(L105&lt;datevigueur,M105=ecolesec),Listes_deroulantes!$H$10,AND(L105&lt;datevigueur,M105=Universite),Listes_deroulantes!$H$11,AND(L105&gt;=datevigueur,L105&lt;=Listes_deroulantes!$F$48),NEW2025Apres,L105&lt;=Listes_deroulantes!$F$49,New2030Apres,L105&gt;Listes_deroulantes!$F$50,"0%")</f>
        <v>s. o.</v>
      </c>
      <c r="CG105" s="35" t="str" cm="1">
        <f t="array" ref="CG105">_xlfn.IFS(CE105="Aucun combustible","Oui",AND(CE105="s. o.",CF105="s. o."),"s. o.",AND(CF105="0%",OR(CE105&lt;&gt;"Aucun combustible",CE105&lt;&gt;"s. o.")),IF(CE105&lt;=0%,"Oui","Non"),AND(CF105&lt;&gt;"0%",OR(CE105&lt;&gt;"Aucun combustible",CE105&lt;&gt;"s. o.")),IF(CE105&lt;=CF105,"Oui","Non"))</f>
        <v>s. o.</v>
      </c>
      <c r="CH105" s="257"/>
      <c r="CI105" s="314" t="str">
        <f t="shared" si="76"/>
        <v>s. o.</v>
      </c>
      <c r="CJ105" s="316" cm="1">
        <f t="array" ref="CJ105">_xlfn.IFS(CE105="s.o","Non disponible",CE105="Aucun combustible","0",CE105&gt;0,BY105)</f>
        <v>0</v>
      </c>
      <c r="CK105" s="315" t="str">
        <f t="shared" si="77"/>
        <v>Non disponible</v>
      </c>
      <c r="CL105" s="320"/>
    </row>
    <row r="106" spans="1:90" x14ac:dyDescent="0.25">
      <c r="A106" s="122"/>
      <c r="B106" s="33"/>
      <c r="F106" s="32"/>
      <c r="I106" s="41"/>
      <c r="J106" s="34"/>
      <c r="L106" s="278"/>
      <c r="M106" s="32"/>
      <c r="N106" s="32"/>
      <c r="O106" s="34"/>
      <c r="P106" s="339"/>
      <c r="Q106" s="338"/>
      <c r="R106" s="250"/>
      <c r="S106" s="270"/>
      <c r="T106" s="251"/>
      <c r="U106" s="113"/>
      <c r="V106" s="114"/>
      <c r="W106" s="273"/>
      <c r="X106" s="114"/>
      <c r="Y106" s="273"/>
      <c r="Z106" s="115" t="str">
        <f t="shared" si="94"/>
        <v>s.o</v>
      </c>
      <c r="AA106" s="35" t="str" cm="1">
        <f t="array" ref="AA106">_xlfn.IFS(T106=Listes_deroulantes!$B$45,"Indisponible",T106=Listes_deroulantes!$B$43,-10%,T106=Listes_deroulantes!$B$42,-40%,T106=Listes_deroulantes!$B$41,-20%,T106=Listes_deroulantes!$B$40,-20%,T106=Listes_deroulantes!$C$35,"s. o.",T106=Listes_deroulantes!$B$44,-10%)</f>
        <v>s. o.</v>
      </c>
      <c r="AB106" s="62" t="str">
        <f t="shared" si="95"/>
        <v>s. o.</v>
      </c>
      <c r="AC106" s="309" t="str">
        <f t="shared" si="74"/>
        <v>s.o</v>
      </c>
      <c r="AD106" s="62" t="str" cm="1">
        <f t="array" ref="AD106">_xlfn.IFS(T106=Listes_deroulantes!$B$45,"Aucun",T106=Listes_deroulantes!$B$44,"Aucun",T106=Listes_deroulantes!$B$43,-10%,T106=Listes_deroulantes!$B$42,"Aucun",T106=Listes_deroulantes!$B$41,"Aucun",T106=Listes_deroulantes!$B$40,"Aucun",T106=Listes_deroulantes!$C$35,"s. o.")</f>
        <v>s. o.</v>
      </c>
      <c r="AE106" s="62" t="str">
        <f t="shared" si="96"/>
        <v>s. o.</v>
      </c>
      <c r="AF106" s="310"/>
      <c r="AG106" s="131" t="str">
        <f t="shared" si="75"/>
        <v/>
      </c>
      <c r="AH106" s="317">
        <f t="shared" si="78"/>
        <v>0</v>
      </c>
      <c r="AI106" s="177"/>
      <c r="AJ106" s="178"/>
      <c r="AK106" s="179"/>
      <c r="AL106" s="179"/>
      <c r="AM106" s="179"/>
      <c r="AN106" s="179"/>
      <c r="AO106" s="192">
        <f t="shared" si="66"/>
        <v>0</v>
      </c>
      <c r="AP106" s="181"/>
      <c r="AQ106" s="182">
        <f t="shared" si="97"/>
        <v>0</v>
      </c>
      <c r="AR106" s="183"/>
      <c r="AS106" s="182">
        <f t="shared" si="98"/>
        <v>0</v>
      </c>
      <c r="AT106" s="183"/>
      <c r="AU106" s="182">
        <f t="shared" si="99"/>
        <v>0</v>
      </c>
      <c r="AV106" s="183"/>
      <c r="AW106" s="192">
        <f t="shared" si="100"/>
        <v>0</v>
      </c>
      <c r="AX106" s="192">
        <f t="shared" si="101"/>
        <v>0</v>
      </c>
      <c r="AY106" s="182">
        <f t="shared" si="102"/>
        <v>0</v>
      </c>
      <c r="AZ106" s="116" t="str">
        <f t="shared" si="103"/>
        <v>s. o.</v>
      </c>
      <c r="BA106" s="294" t="str" cm="1">
        <f t="array" ref="BA106">_xlfn.IFS(L106&lt;Listes_deroulantes!$F$55,"s. o.",AND(L106&lt;datevigueur,M106=autre),Listes_deroulantes!$G$4,AND(L106&lt;datevigueur,M106=bureau),Listes_deroulantes!$G$5,AND(L106&lt;datevigueur,M106=cegep),Listes_deroulantes!$G$6,AND(L106&lt;datevigueur,M106=Centre),Listes_deroulantes!$G$7,AND(L106&lt;datevigueur,M106=CHSLD),Listes_deroulantes!$G$8,AND(L106&lt;datevigueur,M106=ecole),Listes_deroulantes!$G$9,AND(L106&lt;datevigueur,M106=ecolesec),Listes_deroulantes!$G$10,AND(L106&lt;datevigueur,M106=Universite),Listes_deroulantes!$G$11,AND(L106&gt;=datevigueur,L106&lt;=Listes_deroulantes!$F$48),New2025Avant,L106&lt;=Listes_deroulantes!$F$49,New2030Avant,L106&gt;Listes_deroulantes!$F$50,"0%")</f>
        <v>s. o.</v>
      </c>
      <c r="BB106" s="35" t="str" cm="1">
        <f t="array" ref="BB106">_xlfn.IFS(AZ106="Aucun combustible","Oui",AND(AZ106="s. o.",BA106="s. o."),"s. o.",AND(BA106="0%",OR(AZ106&lt;&gt;"Aucun combustible",AZ106&lt;&gt;"s. o.")),IF(AZ106&lt;=0%,"Oui","Non"),AND(BA106&lt;&gt;"0%",OR(AZ106&lt;&gt;"Aucun combustible",AZ106&lt;&gt;"s. o.")),IF(AZ106&lt;BA106,"Oui","Non"))</f>
        <v>s. o.</v>
      </c>
      <c r="BC106" s="35" t="str">
        <f t="shared" si="104"/>
        <v>Non</v>
      </c>
      <c r="BD106" s="132"/>
      <c r="BE106" s="313" t="str">
        <f t="shared" si="105"/>
        <v>s. o.</v>
      </c>
      <c r="BF106" s="313" t="str" cm="1">
        <f t="array" ref="BF106">IFERROR(_xlfn.IFS(AND(AO106&gt;0,OR(AY106=0,ISBLANK(AY106)),OR(AW106=0,ISBLANK(AW106))),"100% Énergie renouvelable",AND(OR(AY106=0,ISBLANK(AY106)),AW106&gt;0,),"Non disponible",AY106&gt;0,AY106,AND(AY106=0,AW106=0,AO106=0),"s. o."),"Erreur")</f>
        <v>s. o.</v>
      </c>
      <c r="BG106" s="312" t="str">
        <f t="shared" si="106"/>
        <v>s. o.</v>
      </c>
      <c r="BH106" s="329"/>
      <c r="BI106" s="324"/>
      <c r="BJ106" s="318"/>
      <c r="BK106" s="198"/>
      <c r="BL106" s="180"/>
      <c r="BM106" s="180"/>
      <c r="BN106" s="180"/>
      <c r="BO106" s="180"/>
      <c r="BP106" s="241"/>
      <c r="BQ106" s="199">
        <f t="shared" si="79"/>
        <v>0</v>
      </c>
      <c r="BR106" s="198"/>
      <c r="BS106" s="200">
        <f t="shared" si="80"/>
        <v>0</v>
      </c>
      <c r="BT106" s="198"/>
      <c r="BU106" s="200">
        <f t="shared" si="81"/>
        <v>0</v>
      </c>
      <c r="BV106" s="198"/>
      <c r="BW106" s="200">
        <f t="shared" si="82"/>
        <v>0</v>
      </c>
      <c r="BX106" s="198"/>
      <c r="BY106" s="200">
        <f t="shared" si="83"/>
        <v>0</v>
      </c>
      <c r="BZ106" s="117">
        <f t="shared" si="107"/>
        <v>0</v>
      </c>
      <c r="CA106" s="117">
        <f t="shared" si="108"/>
        <v>0</v>
      </c>
      <c r="CB106" s="154">
        <f t="shared" si="109"/>
        <v>0</v>
      </c>
      <c r="CC106" s="134" t="str">
        <f t="shared" si="110"/>
        <v/>
      </c>
      <c r="CD106" s="147" t="str">
        <f t="shared" si="111"/>
        <v/>
      </c>
      <c r="CE106" s="116" t="str">
        <f t="shared" si="112"/>
        <v>s. o.</v>
      </c>
      <c r="CF106" s="35" t="str" cm="1">
        <f t="array" ref="CF106">_xlfn.IFS(L106&lt;Listes_deroulantes!$F$55,"s. o.",AND(L106&lt;datevigueur,M106=autre),Listes_deroulantes!$H$4,AND(L106&lt;datevigueur,M106=bureau),Listes_deroulantes!$H$5,AND(L106&lt;datevigueur,M106=cegep),Listes_deroulantes!$H$6,AND(L106&lt;datevigueur,M106=Centre),Listes_deroulantes!$H$7,AND(L106&lt;datevigueur,M106=CHSLD),Listes_deroulantes!$H$8,AND(L106&lt;datevigueur,M106=ecole),Listes_deroulantes!$H$9,AND(L106&lt;datevigueur,M106=ecolesec),Listes_deroulantes!$H$10,AND(L106&lt;datevigueur,M106=Universite),Listes_deroulantes!$H$11,AND(L106&gt;=datevigueur,L106&lt;=Listes_deroulantes!$F$48),NEW2025Apres,L106&lt;=Listes_deroulantes!$F$49,New2030Apres,L106&gt;Listes_deroulantes!$F$50,"0%")</f>
        <v>s. o.</v>
      </c>
      <c r="CG106" s="35" t="str" cm="1">
        <f t="array" ref="CG106">_xlfn.IFS(CE106="Aucun combustible","Oui",AND(CE106="s. o.",CF106="s. o."),"s. o.",AND(CF106="0%",OR(CE106&lt;&gt;"Aucun combustible",CE106&lt;&gt;"s. o.")),IF(CE106&lt;=0%,"Oui","Non"),AND(CF106&lt;&gt;"0%",OR(CE106&lt;&gt;"Aucun combustible",CE106&lt;&gt;"s. o.")),IF(CE106&lt;=CF106,"Oui","Non"))</f>
        <v>s. o.</v>
      </c>
      <c r="CH106" s="257"/>
      <c r="CI106" s="314" t="str">
        <f t="shared" si="76"/>
        <v>s. o.</v>
      </c>
      <c r="CJ106" s="316" cm="1">
        <f t="array" ref="CJ106">_xlfn.IFS(CE106="s.o","Non disponible",CE106="Aucun combustible","0",CE106&gt;0,BY106)</f>
        <v>0</v>
      </c>
      <c r="CK106" s="315" t="str">
        <f t="shared" si="77"/>
        <v>Non disponible</v>
      </c>
      <c r="CL106" s="320"/>
    </row>
    <row r="107" spans="1:90" x14ac:dyDescent="0.25">
      <c r="A107" s="122"/>
      <c r="B107" s="33"/>
      <c r="F107" s="32"/>
      <c r="I107" s="41"/>
      <c r="J107" s="34"/>
      <c r="L107" s="278"/>
      <c r="M107" s="32"/>
      <c r="N107" s="32"/>
      <c r="O107" s="34"/>
      <c r="P107" s="339"/>
      <c r="Q107" s="338"/>
      <c r="R107" s="250"/>
      <c r="S107" s="270"/>
      <c r="T107" s="251"/>
      <c r="U107" s="113"/>
      <c r="V107" s="114"/>
      <c r="W107" s="273"/>
      <c r="X107" s="114"/>
      <c r="Y107" s="273"/>
      <c r="Z107" s="115" t="str">
        <f t="shared" si="94"/>
        <v>s.o</v>
      </c>
      <c r="AA107" s="35" t="str" cm="1">
        <f t="array" ref="AA107">_xlfn.IFS(T107=Listes_deroulantes!$B$45,"Indisponible",T107=Listes_deroulantes!$B$43,-10%,T107=Listes_deroulantes!$B$42,-40%,T107=Listes_deroulantes!$B$41,-20%,T107=Listes_deroulantes!$B$40,-20%,T107=Listes_deroulantes!$C$35,"s. o.",T107=Listes_deroulantes!$B$44,-10%)</f>
        <v>s. o.</v>
      </c>
      <c r="AB107" s="62" t="str">
        <f t="shared" si="95"/>
        <v>s. o.</v>
      </c>
      <c r="AC107" s="309" t="str">
        <f t="shared" si="74"/>
        <v>s.o</v>
      </c>
      <c r="AD107" s="62" t="str" cm="1">
        <f t="array" ref="AD107">_xlfn.IFS(T107=Listes_deroulantes!$B$45,"Aucun",T107=Listes_deroulantes!$B$44,"Aucun",T107=Listes_deroulantes!$B$43,-10%,T107=Listes_deroulantes!$B$42,"Aucun",T107=Listes_deroulantes!$B$41,"Aucun",T107=Listes_deroulantes!$B$40,"Aucun",T107=Listes_deroulantes!$C$35,"s. o.")</f>
        <v>s. o.</v>
      </c>
      <c r="AE107" s="62" t="str">
        <f t="shared" si="96"/>
        <v>s. o.</v>
      </c>
      <c r="AF107" s="310"/>
      <c r="AG107" s="131" t="str">
        <f t="shared" si="75"/>
        <v/>
      </c>
      <c r="AH107" s="317">
        <f t="shared" si="78"/>
        <v>0</v>
      </c>
      <c r="AI107" s="177"/>
      <c r="AJ107" s="178"/>
      <c r="AK107" s="179"/>
      <c r="AL107" s="179"/>
      <c r="AM107" s="179"/>
      <c r="AN107" s="179"/>
      <c r="AO107" s="192">
        <f t="shared" si="66"/>
        <v>0</v>
      </c>
      <c r="AP107" s="181"/>
      <c r="AQ107" s="182">
        <f t="shared" si="97"/>
        <v>0</v>
      </c>
      <c r="AR107" s="183"/>
      <c r="AS107" s="182">
        <f t="shared" si="98"/>
        <v>0</v>
      </c>
      <c r="AT107" s="183"/>
      <c r="AU107" s="182">
        <f t="shared" si="99"/>
        <v>0</v>
      </c>
      <c r="AV107" s="183"/>
      <c r="AW107" s="192">
        <f t="shared" si="100"/>
        <v>0</v>
      </c>
      <c r="AX107" s="192">
        <f t="shared" si="101"/>
        <v>0</v>
      </c>
      <c r="AY107" s="182">
        <f t="shared" si="102"/>
        <v>0</v>
      </c>
      <c r="AZ107" s="116" t="str">
        <f t="shared" si="103"/>
        <v>s. o.</v>
      </c>
      <c r="BA107" s="294" t="str" cm="1">
        <f t="array" ref="BA107">_xlfn.IFS(L107&lt;Listes_deroulantes!$F$55,"s. o.",AND(L107&lt;datevigueur,M107=autre),Listes_deroulantes!$G$4,AND(L107&lt;datevigueur,M107=bureau),Listes_deroulantes!$G$5,AND(L107&lt;datevigueur,M107=cegep),Listes_deroulantes!$G$6,AND(L107&lt;datevigueur,M107=Centre),Listes_deroulantes!$G$7,AND(L107&lt;datevigueur,M107=CHSLD),Listes_deroulantes!$G$8,AND(L107&lt;datevigueur,M107=ecole),Listes_deroulantes!$G$9,AND(L107&lt;datevigueur,M107=ecolesec),Listes_deroulantes!$G$10,AND(L107&lt;datevigueur,M107=Universite),Listes_deroulantes!$G$11,AND(L107&gt;=datevigueur,L107&lt;=Listes_deroulantes!$F$48),New2025Avant,L107&lt;=Listes_deroulantes!$F$49,New2030Avant,L107&gt;Listes_deroulantes!$F$50,"0%")</f>
        <v>s. o.</v>
      </c>
      <c r="BB107" s="35" t="str" cm="1">
        <f t="array" ref="BB107">_xlfn.IFS(AZ107="Aucun combustible","Oui",AND(AZ107="s. o.",BA107="s. o."),"s. o.",AND(BA107="0%",OR(AZ107&lt;&gt;"Aucun combustible",AZ107&lt;&gt;"s. o.")),IF(AZ107&lt;=0%,"Oui","Non"),AND(BA107&lt;&gt;"0%",OR(AZ107&lt;&gt;"Aucun combustible",AZ107&lt;&gt;"s. o.")),IF(AZ107&lt;BA107,"Oui","Non"))</f>
        <v>s. o.</v>
      </c>
      <c r="BC107" s="35" t="str">
        <f t="shared" si="104"/>
        <v>Non</v>
      </c>
      <c r="BD107" s="132"/>
      <c r="BE107" s="313" t="str">
        <f t="shared" si="105"/>
        <v>s. o.</v>
      </c>
      <c r="BF107" s="313" t="str" cm="1">
        <f t="array" ref="BF107">IFERROR(_xlfn.IFS(AND(AO107&gt;0,OR(AY107=0,ISBLANK(AY107)),OR(AW107=0,ISBLANK(AW107))),"100% Énergie renouvelable",AND(OR(AY107=0,ISBLANK(AY107)),AW107&gt;0,),"Non disponible",AY107&gt;0,AY107,AND(AY107=0,AW107=0,AO107=0),"s. o."),"Erreur")</f>
        <v>s. o.</v>
      </c>
      <c r="BG107" s="312" t="str">
        <f t="shared" si="106"/>
        <v>s. o.</v>
      </c>
      <c r="BH107" s="329"/>
      <c r="BI107" s="324"/>
      <c r="BJ107" s="318"/>
      <c r="BK107" s="198"/>
      <c r="BL107" s="180"/>
      <c r="BM107" s="180"/>
      <c r="BN107" s="180"/>
      <c r="BO107" s="180"/>
      <c r="BP107" s="241"/>
      <c r="BQ107" s="199">
        <f t="shared" si="79"/>
        <v>0</v>
      </c>
      <c r="BR107" s="198"/>
      <c r="BS107" s="200">
        <f t="shared" si="80"/>
        <v>0</v>
      </c>
      <c r="BT107" s="198"/>
      <c r="BU107" s="200">
        <f t="shared" si="81"/>
        <v>0</v>
      </c>
      <c r="BV107" s="198"/>
      <c r="BW107" s="200">
        <f t="shared" si="82"/>
        <v>0</v>
      </c>
      <c r="BX107" s="198"/>
      <c r="BY107" s="200">
        <f t="shared" si="83"/>
        <v>0</v>
      </c>
      <c r="BZ107" s="117">
        <f t="shared" si="107"/>
        <v>0</v>
      </c>
      <c r="CA107" s="117">
        <f t="shared" si="108"/>
        <v>0</v>
      </c>
      <c r="CB107" s="154">
        <f t="shared" si="109"/>
        <v>0</v>
      </c>
      <c r="CC107" s="134" t="str">
        <f t="shared" si="110"/>
        <v/>
      </c>
      <c r="CD107" s="147" t="str">
        <f t="shared" si="111"/>
        <v/>
      </c>
      <c r="CE107" s="116" t="str">
        <f t="shared" si="112"/>
        <v>s. o.</v>
      </c>
      <c r="CF107" s="35" t="str" cm="1">
        <f t="array" ref="CF107">_xlfn.IFS(L107&lt;Listes_deroulantes!$F$55,"s. o.",AND(L107&lt;datevigueur,M107=autre),Listes_deroulantes!$H$4,AND(L107&lt;datevigueur,M107=bureau),Listes_deroulantes!$H$5,AND(L107&lt;datevigueur,M107=cegep),Listes_deroulantes!$H$6,AND(L107&lt;datevigueur,M107=Centre),Listes_deroulantes!$H$7,AND(L107&lt;datevigueur,M107=CHSLD),Listes_deroulantes!$H$8,AND(L107&lt;datevigueur,M107=ecole),Listes_deroulantes!$H$9,AND(L107&lt;datevigueur,M107=ecolesec),Listes_deroulantes!$H$10,AND(L107&lt;datevigueur,M107=Universite),Listes_deroulantes!$H$11,AND(L107&gt;=datevigueur,L107&lt;=Listes_deroulantes!$F$48),NEW2025Apres,L107&lt;=Listes_deroulantes!$F$49,New2030Apres,L107&gt;Listes_deroulantes!$F$50,"0%")</f>
        <v>s. o.</v>
      </c>
      <c r="CG107" s="35" t="str" cm="1">
        <f t="array" ref="CG107">_xlfn.IFS(CE107="Aucun combustible","Oui",AND(CE107="s. o.",CF107="s. o."),"s. o.",AND(CF107="0%",OR(CE107&lt;&gt;"Aucun combustible",CE107&lt;&gt;"s. o.")),IF(CE107&lt;=0%,"Oui","Non"),AND(CF107&lt;&gt;"0%",OR(CE107&lt;&gt;"Aucun combustible",CE107&lt;&gt;"s. o.")),IF(CE107&lt;=CF107,"Oui","Non"))</f>
        <v>s. o.</v>
      </c>
      <c r="CH107" s="257"/>
      <c r="CI107" s="314" t="str">
        <f t="shared" si="76"/>
        <v>s. o.</v>
      </c>
      <c r="CJ107" s="316" cm="1">
        <f t="array" ref="CJ107">_xlfn.IFS(CE107="s.o","Non disponible",CE107="Aucun combustible","0",CE107&gt;0,BY107)</f>
        <v>0</v>
      </c>
      <c r="CK107" s="315" t="str">
        <f t="shared" si="77"/>
        <v>Non disponible</v>
      </c>
      <c r="CL107" s="320"/>
    </row>
    <row r="108" spans="1:90" x14ac:dyDescent="0.25">
      <c r="A108" s="122"/>
      <c r="B108" s="33"/>
      <c r="F108" s="32"/>
      <c r="I108" s="41"/>
      <c r="J108" s="34"/>
      <c r="L108" s="278"/>
      <c r="M108" s="32"/>
      <c r="N108" s="32"/>
      <c r="O108" s="34"/>
      <c r="P108" s="339"/>
      <c r="Q108" s="338"/>
      <c r="R108" s="250"/>
      <c r="S108" s="270"/>
      <c r="T108" s="251"/>
      <c r="U108" s="113"/>
      <c r="V108" s="114"/>
      <c r="W108" s="273"/>
      <c r="X108" s="114"/>
      <c r="Y108" s="273"/>
      <c r="Z108" s="115" t="str">
        <f t="shared" si="94"/>
        <v>s.o</v>
      </c>
      <c r="AA108" s="35" t="str" cm="1">
        <f t="array" ref="AA108">_xlfn.IFS(T108=Listes_deroulantes!$B$45,"Indisponible",T108=Listes_deroulantes!$B$43,-10%,T108=Listes_deroulantes!$B$42,-40%,T108=Listes_deroulantes!$B$41,-20%,T108=Listes_deroulantes!$B$40,-20%,T108=Listes_deroulantes!$C$35,"s. o.",T108=Listes_deroulantes!$B$44,-10%)</f>
        <v>s. o.</v>
      </c>
      <c r="AB108" s="62" t="str">
        <f t="shared" si="95"/>
        <v>s. o.</v>
      </c>
      <c r="AC108" s="309" t="str">
        <f t="shared" si="74"/>
        <v>s.o</v>
      </c>
      <c r="AD108" s="62" t="str" cm="1">
        <f t="array" ref="AD108">_xlfn.IFS(T108=Listes_deroulantes!$B$45,"Aucun",T108=Listes_deroulantes!$B$44,"Aucun",T108=Listes_deroulantes!$B$43,-10%,T108=Listes_deroulantes!$B$42,"Aucun",T108=Listes_deroulantes!$B$41,"Aucun",T108=Listes_deroulantes!$B$40,"Aucun",T108=Listes_deroulantes!$C$35,"s. o.")</f>
        <v>s. o.</v>
      </c>
      <c r="AE108" s="62" t="str">
        <f t="shared" si="96"/>
        <v>s. o.</v>
      </c>
      <c r="AF108" s="310"/>
      <c r="AG108" s="131" t="str">
        <f t="shared" si="75"/>
        <v/>
      </c>
      <c r="AH108" s="317">
        <f t="shared" si="78"/>
        <v>0</v>
      </c>
      <c r="AI108" s="177"/>
      <c r="AJ108" s="178"/>
      <c r="AK108" s="179"/>
      <c r="AL108" s="179"/>
      <c r="AM108" s="179"/>
      <c r="AN108" s="179"/>
      <c r="AO108" s="192">
        <f t="shared" si="66"/>
        <v>0</v>
      </c>
      <c r="AP108" s="181"/>
      <c r="AQ108" s="182">
        <f t="shared" si="97"/>
        <v>0</v>
      </c>
      <c r="AR108" s="183"/>
      <c r="AS108" s="182">
        <f t="shared" si="98"/>
        <v>0</v>
      </c>
      <c r="AT108" s="183"/>
      <c r="AU108" s="182">
        <f t="shared" si="99"/>
        <v>0</v>
      </c>
      <c r="AV108" s="183"/>
      <c r="AW108" s="192">
        <f t="shared" si="100"/>
        <v>0</v>
      </c>
      <c r="AX108" s="192">
        <f t="shared" si="101"/>
        <v>0</v>
      </c>
      <c r="AY108" s="182">
        <f t="shared" si="102"/>
        <v>0</v>
      </c>
      <c r="AZ108" s="116" t="str">
        <f t="shared" si="103"/>
        <v>s. o.</v>
      </c>
      <c r="BA108" s="294" t="str" cm="1">
        <f t="array" ref="BA108">_xlfn.IFS(L108&lt;Listes_deroulantes!$F$55,"s. o.",AND(L108&lt;datevigueur,M108=autre),Listes_deroulantes!$G$4,AND(L108&lt;datevigueur,M108=bureau),Listes_deroulantes!$G$5,AND(L108&lt;datevigueur,M108=cegep),Listes_deroulantes!$G$6,AND(L108&lt;datevigueur,M108=Centre),Listes_deroulantes!$G$7,AND(L108&lt;datevigueur,M108=CHSLD),Listes_deroulantes!$G$8,AND(L108&lt;datevigueur,M108=ecole),Listes_deroulantes!$G$9,AND(L108&lt;datevigueur,M108=ecolesec),Listes_deroulantes!$G$10,AND(L108&lt;datevigueur,M108=Universite),Listes_deroulantes!$G$11,AND(L108&gt;=datevigueur,L108&lt;=Listes_deroulantes!$F$48),New2025Avant,L108&lt;=Listes_deroulantes!$F$49,New2030Avant,L108&gt;Listes_deroulantes!$F$50,"0%")</f>
        <v>s. o.</v>
      </c>
      <c r="BB108" s="35" t="str" cm="1">
        <f t="array" ref="BB108">_xlfn.IFS(AZ108="Aucun combustible","Oui",AND(AZ108="s. o.",BA108="s. o."),"s. o.",AND(BA108="0%",OR(AZ108&lt;&gt;"Aucun combustible",AZ108&lt;&gt;"s. o.")),IF(AZ108&lt;=0%,"Oui","Non"),AND(BA108&lt;&gt;"0%",OR(AZ108&lt;&gt;"Aucun combustible",AZ108&lt;&gt;"s. o.")),IF(AZ108&lt;BA108,"Oui","Non"))</f>
        <v>s. o.</v>
      </c>
      <c r="BC108" s="35" t="str">
        <f t="shared" si="104"/>
        <v>Non</v>
      </c>
      <c r="BD108" s="132"/>
      <c r="BE108" s="313" t="str">
        <f t="shared" si="105"/>
        <v>s. o.</v>
      </c>
      <c r="BF108" s="313" t="str" cm="1">
        <f t="array" ref="BF108">IFERROR(_xlfn.IFS(AND(AO108&gt;0,OR(AY108=0,ISBLANK(AY108)),OR(AW108=0,ISBLANK(AW108))),"100% Énergie renouvelable",AND(OR(AY108=0,ISBLANK(AY108)),AW108&gt;0,),"Non disponible",AY108&gt;0,AY108,AND(AY108=0,AW108=0,AO108=0),"s. o."),"Erreur")</f>
        <v>s. o.</v>
      </c>
      <c r="BG108" s="312" t="str">
        <f t="shared" si="106"/>
        <v>s. o.</v>
      </c>
      <c r="BH108" s="329"/>
      <c r="BI108" s="324"/>
      <c r="BJ108" s="318"/>
      <c r="BK108" s="198"/>
      <c r="BL108" s="180"/>
      <c r="BM108" s="180"/>
      <c r="BN108" s="180"/>
      <c r="BO108" s="180"/>
      <c r="BP108" s="241"/>
      <c r="BQ108" s="199">
        <f t="shared" si="79"/>
        <v>0</v>
      </c>
      <c r="BR108" s="198"/>
      <c r="BS108" s="200">
        <f t="shared" si="80"/>
        <v>0</v>
      </c>
      <c r="BT108" s="198"/>
      <c r="BU108" s="200">
        <f t="shared" si="81"/>
        <v>0</v>
      </c>
      <c r="BV108" s="198"/>
      <c r="BW108" s="200">
        <f t="shared" si="82"/>
        <v>0</v>
      </c>
      <c r="BX108" s="198"/>
      <c r="BY108" s="200">
        <f t="shared" si="83"/>
        <v>0</v>
      </c>
      <c r="BZ108" s="117">
        <f t="shared" si="107"/>
        <v>0</v>
      </c>
      <c r="CA108" s="117">
        <f t="shared" si="108"/>
        <v>0</v>
      </c>
      <c r="CB108" s="154">
        <f t="shared" si="109"/>
        <v>0</v>
      </c>
      <c r="CC108" s="134" t="str">
        <f t="shared" si="110"/>
        <v/>
      </c>
      <c r="CD108" s="147" t="str">
        <f t="shared" si="111"/>
        <v/>
      </c>
      <c r="CE108" s="116" t="str">
        <f t="shared" si="112"/>
        <v>s. o.</v>
      </c>
      <c r="CF108" s="35" t="str" cm="1">
        <f t="array" ref="CF108">_xlfn.IFS(L108&lt;Listes_deroulantes!$F$55,"s. o.",AND(L108&lt;datevigueur,M108=autre),Listes_deroulantes!$H$4,AND(L108&lt;datevigueur,M108=bureau),Listes_deroulantes!$H$5,AND(L108&lt;datevigueur,M108=cegep),Listes_deroulantes!$H$6,AND(L108&lt;datevigueur,M108=Centre),Listes_deroulantes!$H$7,AND(L108&lt;datevigueur,M108=CHSLD),Listes_deroulantes!$H$8,AND(L108&lt;datevigueur,M108=ecole),Listes_deroulantes!$H$9,AND(L108&lt;datevigueur,M108=ecolesec),Listes_deroulantes!$H$10,AND(L108&lt;datevigueur,M108=Universite),Listes_deroulantes!$H$11,AND(L108&gt;=datevigueur,L108&lt;=Listes_deroulantes!$F$48),NEW2025Apres,L108&lt;=Listes_deroulantes!$F$49,New2030Apres,L108&gt;Listes_deroulantes!$F$50,"0%")</f>
        <v>s. o.</v>
      </c>
      <c r="CG108" s="35" t="str" cm="1">
        <f t="array" ref="CG108">_xlfn.IFS(CE108="Aucun combustible","Oui",AND(CE108="s. o.",CF108="s. o."),"s. o.",AND(CF108="0%",OR(CE108&lt;&gt;"Aucun combustible",CE108&lt;&gt;"s. o.")),IF(CE108&lt;=0%,"Oui","Non"),AND(CF108&lt;&gt;"0%",OR(CE108&lt;&gt;"Aucun combustible",CE108&lt;&gt;"s. o.")),IF(CE108&lt;=CF108,"Oui","Non"))</f>
        <v>s. o.</v>
      </c>
      <c r="CH108" s="257"/>
      <c r="CI108" s="314" t="str">
        <f t="shared" si="76"/>
        <v>s. o.</v>
      </c>
      <c r="CJ108" s="316" cm="1">
        <f t="array" ref="CJ108">_xlfn.IFS(CE108="s.o","Non disponible",CE108="Aucun combustible","0",CE108&gt;0,BY108)</f>
        <v>0</v>
      </c>
      <c r="CK108" s="315" t="str">
        <f t="shared" si="77"/>
        <v>Non disponible</v>
      </c>
      <c r="CL108" s="320"/>
    </row>
    <row r="109" spans="1:90" x14ac:dyDescent="0.25">
      <c r="A109" s="122"/>
      <c r="B109" s="33"/>
      <c r="F109" s="32"/>
      <c r="I109" s="41"/>
      <c r="J109" s="34"/>
      <c r="L109" s="278"/>
      <c r="M109" s="32"/>
      <c r="N109" s="32"/>
      <c r="O109" s="34"/>
      <c r="P109" s="339"/>
      <c r="Q109" s="338"/>
      <c r="R109" s="250"/>
      <c r="S109" s="270"/>
      <c r="T109" s="251"/>
      <c r="U109" s="113"/>
      <c r="V109" s="114"/>
      <c r="W109" s="273"/>
      <c r="X109" s="114"/>
      <c r="Y109" s="273"/>
      <c r="Z109" s="115" t="str">
        <f t="shared" si="94"/>
        <v>s.o</v>
      </c>
      <c r="AA109" s="35" t="str" cm="1">
        <f t="array" ref="AA109">_xlfn.IFS(T109=Listes_deroulantes!$B$45,"Indisponible",T109=Listes_deroulantes!$B$43,-10%,T109=Listes_deroulantes!$B$42,-40%,T109=Listes_deroulantes!$B$41,-20%,T109=Listes_deroulantes!$B$40,-20%,T109=Listes_deroulantes!$C$35,"s. o.",T109=Listes_deroulantes!$B$44,-10%)</f>
        <v>s. o.</v>
      </c>
      <c r="AB109" s="62" t="str">
        <f t="shared" si="95"/>
        <v>s. o.</v>
      </c>
      <c r="AC109" s="309" t="str">
        <f t="shared" si="74"/>
        <v>s.o</v>
      </c>
      <c r="AD109" s="62" t="str" cm="1">
        <f t="array" ref="AD109">_xlfn.IFS(T109=Listes_deroulantes!$B$45,"Aucun",T109=Listes_deroulantes!$B$44,"Aucun",T109=Listes_deroulantes!$B$43,-10%,T109=Listes_deroulantes!$B$42,"Aucun",T109=Listes_deroulantes!$B$41,"Aucun",T109=Listes_deroulantes!$B$40,"Aucun",T109=Listes_deroulantes!$C$35,"s. o.")</f>
        <v>s. o.</v>
      </c>
      <c r="AE109" s="62" t="str">
        <f t="shared" si="96"/>
        <v>s. o.</v>
      </c>
      <c r="AF109" s="310"/>
      <c r="AG109" s="131" t="str">
        <f t="shared" si="75"/>
        <v/>
      </c>
      <c r="AH109" s="317">
        <f t="shared" si="78"/>
        <v>0</v>
      </c>
      <c r="AI109" s="177"/>
      <c r="AJ109" s="178"/>
      <c r="AK109" s="179"/>
      <c r="AL109" s="179"/>
      <c r="AM109" s="179"/>
      <c r="AN109" s="179"/>
      <c r="AO109" s="192">
        <f t="shared" si="66"/>
        <v>0</v>
      </c>
      <c r="AP109" s="181"/>
      <c r="AQ109" s="182">
        <f t="shared" si="97"/>
        <v>0</v>
      </c>
      <c r="AR109" s="183"/>
      <c r="AS109" s="182">
        <f t="shared" si="98"/>
        <v>0</v>
      </c>
      <c r="AT109" s="183"/>
      <c r="AU109" s="182">
        <f t="shared" si="99"/>
        <v>0</v>
      </c>
      <c r="AV109" s="183"/>
      <c r="AW109" s="192">
        <f t="shared" si="100"/>
        <v>0</v>
      </c>
      <c r="AX109" s="192">
        <f t="shared" si="101"/>
        <v>0</v>
      </c>
      <c r="AY109" s="182">
        <f t="shared" si="102"/>
        <v>0</v>
      </c>
      <c r="AZ109" s="116" t="str">
        <f t="shared" si="103"/>
        <v>s. o.</v>
      </c>
      <c r="BA109" s="294" t="str" cm="1">
        <f t="array" ref="BA109">_xlfn.IFS(L109&lt;Listes_deroulantes!$F$55,"s. o.",AND(L109&lt;datevigueur,M109=autre),Listes_deroulantes!$G$4,AND(L109&lt;datevigueur,M109=bureau),Listes_deroulantes!$G$5,AND(L109&lt;datevigueur,M109=cegep),Listes_deroulantes!$G$6,AND(L109&lt;datevigueur,M109=Centre),Listes_deroulantes!$G$7,AND(L109&lt;datevigueur,M109=CHSLD),Listes_deroulantes!$G$8,AND(L109&lt;datevigueur,M109=ecole),Listes_deroulantes!$G$9,AND(L109&lt;datevigueur,M109=ecolesec),Listes_deroulantes!$G$10,AND(L109&lt;datevigueur,M109=Universite),Listes_deroulantes!$G$11,AND(L109&gt;=datevigueur,L109&lt;=Listes_deroulantes!$F$48),New2025Avant,L109&lt;=Listes_deroulantes!$F$49,New2030Avant,L109&gt;Listes_deroulantes!$F$50,"0%")</f>
        <v>s. o.</v>
      </c>
      <c r="BB109" s="35" t="str" cm="1">
        <f t="array" ref="BB109">_xlfn.IFS(AZ109="Aucun combustible","Oui",AND(AZ109="s. o.",BA109="s. o."),"s. o.",AND(BA109="0%",OR(AZ109&lt;&gt;"Aucun combustible",AZ109&lt;&gt;"s. o.")),IF(AZ109&lt;=0%,"Oui","Non"),AND(BA109&lt;&gt;"0%",OR(AZ109&lt;&gt;"Aucun combustible",AZ109&lt;&gt;"s. o.")),IF(AZ109&lt;BA109,"Oui","Non"))</f>
        <v>s. o.</v>
      </c>
      <c r="BC109" s="35" t="str">
        <f t="shared" si="104"/>
        <v>Non</v>
      </c>
      <c r="BD109" s="132"/>
      <c r="BE109" s="313" t="str">
        <f t="shared" si="105"/>
        <v>s. o.</v>
      </c>
      <c r="BF109" s="313" t="str" cm="1">
        <f t="array" ref="BF109">IFERROR(_xlfn.IFS(AND(AO109&gt;0,OR(AY109=0,ISBLANK(AY109)),OR(AW109=0,ISBLANK(AW109))),"100% Énergie renouvelable",AND(OR(AY109=0,ISBLANK(AY109)),AW109&gt;0,),"Non disponible",AY109&gt;0,AY109,AND(AY109=0,AW109=0,AO109=0),"s. o."),"Erreur")</f>
        <v>s. o.</v>
      </c>
      <c r="BG109" s="312" t="str">
        <f t="shared" si="106"/>
        <v>s. o.</v>
      </c>
      <c r="BH109" s="329"/>
      <c r="BI109" s="324"/>
      <c r="BJ109" s="318"/>
      <c r="BK109" s="198"/>
      <c r="BL109" s="180"/>
      <c r="BM109" s="180"/>
      <c r="BN109" s="180"/>
      <c r="BO109" s="180"/>
      <c r="BP109" s="241"/>
      <c r="BQ109" s="199">
        <f t="shared" si="79"/>
        <v>0</v>
      </c>
      <c r="BR109" s="198"/>
      <c r="BS109" s="200">
        <f t="shared" si="80"/>
        <v>0</v>
      </c>
      <c r="BT109" s="198"/>
      <c r="BU109" s="200">
        <f t="shared" si="81"/>
        <v>0</v>
      </c>
      <c r="BV109" s="198"/>
      <c r="BW109" s="200">
        <f t="shared" si="82"/>
        <v>0</v>
      </c>
      <c r="BX109" s="198"/>
      <c r="BY109" s="200">
        <f t="shared" si="83"/>
        <v>0</v>
      </c>
      <c r="BZ109" s="117">
        <f t="shared" si="107"/>
        <v>0</v>
      </c>
      <c r="CA109" s="117">
        <f t="shared" si="108"/>
        <v>0</v>
      </c>
      <c r="CB109" s="154">
        <f t="shared" si="109"/>
        <v>0</v>
      </c>
      <c r="CC109" s="134" t="str">
        <f t="shared" si="110"/>
        <v/>
      </c>
      <c r="CD109" s="147" t="str">
        <f t="shared" si="111"/>
        <v/>
      </c>
      <c r="CE109" s="116" t="str">
        <f t="shared" si="112"/>
        <v>s. o.</v>
      </c>
      <c r="CF109" s="35" t="str" cm="1">
        <f t="array" ref="CF109">_xlfn.IFS(L109&lt;Listes_deroulantes!$F$55,"s. o.",AND(L109&lt;datevigueur,M109=autre),Listes_deroulantes!$H$4,AND(L109&lt;datevigueur,M109=bureau),Listes_deroulantes!$H$5,AND(L109&lt;datevigueur,M109=cegep),Listes_deroulantes!$H$6,AND(L109&lt;datevigueur,M109=Centre),Listes_deroulantes!$H$7,AND(L109&lt;datevigueur,M109=CHSLD),Listes_deroulantes!$H$8,AND(L109&lt;datevigueur,M109=ecole),Listes_deroulantes!$H$9,AND(L109&lt;datevigueur,M109=ecolesec),Listes_deroulantes!$H$10,AND(L109&lt;datevigueur,M109=Universite),Listes_deroulantes!$H$11,AND(L109&gt;=datevigueur,L109&lt;=Listes_deroulantes!$F$48),NEW2025Apres,L109&lt;=Listes_deroulantes!$F$49,New2030Apres,L109&gt;Listes_deroulantes!$F$50,"0%")</f>
        <v>s. o.</v>
      </c>
      <c r="CG109" s="35" t="str" cm="1">
        <f t="array" ref="CG109">_xlfn.IFS(CE109="Aucun combustible","Oui",AND(CE109="s. o.",CF109="s. o."),"s. o.",AND(CF109="0%",OR(CE109&lt;&gt;"Aucun combustible",CE109&lt;&gt;"s. o.")),IF(CE109&lt;=0%,"Oui","Non"),AND(CF109&lt;&gt;"0%",OR(CE109&lt;&gt;"Aucun combustible",CE109&lt;&gt;"s. o.")),IF(CE109&lt;=CF109,"Oui","Non"))</f>
        <v>s. o.</v>
      </c>
      <c r="CH109" s="257"/>
      <c r="CI109" s="314" t="str">
        <f t="shared" si="76"/>
        <v>s. o.</v>
      </c>
      <c r="CJ109" s="316" cm="1">
        <f t="array" ref="CJ109">_xlfn.IFS(CE109="s.o","Non disponible",CE109="Aucun combustible","0",CE109&gt;0,BY109)</f>
        <v>0</v>
      </c>
      <c r="CK109" s="315" t="str">
        <f t="shared" si="77"/>
        <v>Non disponible</v>
      </c>
      <c r="CL109" s="320"/>
    </row>
    <row r="110" spans="1:90" x14ac:dyDescent="0.25">
      <c r="A110" s="122"/>
      <c r="B110" s="33"/>
      <c r="F110" s="32"/>
      <c r="I110" s="41"/>
      <c r="J110" s="34"/>
      <c r="L110" s="278"/>
      <c r="M110" s="32"/>
      <c r="N110" s="32"/>
      <c r="O110" s="34"/>
      <c r="P110" s="339"/>
      <c r="Q110" s="338"/>
      <c r="R110" s="250"/>
      <c r="S110" s="270"/>
      <c r="T110" s="251"/>
      <c r="U110" s="113"/>
      <c r="V110" s="114"/>
      <c r="W110" s="273"/>
      <c r="X110" s="114"/>
      <c r="Y110" s="273"/>
      <c r="Z110" s="115" t="str">
        <f t="shared" si="94"/>
        <v>s.o</v>
      </c>
      <c r="AA110" s="35" t="str" cm="1">
        <f t="array" ref="AA110">_xlfn.IFS(T110=Listes_deroulantes!$B$45,"Indisponible",T110=Listes_deroulantes!$B$43,-10%,T110=Listes_deroulantes!$B$42,-40%,T110=Listes_deroulantes!$B$41,-20%,T110=Listes_deroulantes!$B$40,-20%,T110=Listes_deroulantes!$C$35,"s. o.",T110=Listes_deroulantes!$B$44,-10%)</f>
        <v>s. o.</v>
      </c>
      <c r="AB110" s="62" t="str">
        <f t="shared" si="95"/>
        <v>s. o.</v>
      </c>
      <c r="AC110" s="309" t="str">
        <f t="shared" si="74"/>
        <v>s.o</v>
      </c>
      <c r="AD110" s="62" t="str" cm="1">
        <f t="array" ref="AD110">_xlfn.IFS(T110=Listes_deroulantes!$B$45,"Aucun",T110=Listes_deroulantes!$B$44,"Aucun",T110=Listes_deroulantes!$B$43,-10%,T110=Listes_deroulantes!$B$42,"Aucun",T110=Listes_deroulantes!$B$41,"Aucun",T110=Listes_deroulantes!$B$40,"Aucun",T110=Listes_deroulantes!$C$35,"s. o.")</f>
        <v>s. o.</v>
      </c>
      <c r="AE110" s="62" t="str">
        <f t="shared" si="96"/>
        <v>s. o.</v>
      </c>
      <c r="AF110" s="310"/>
      <c r="AG110" s="131" t="str">
        <f t="shared" si="75"/>
        <v/>
      </c>
      <c r="AH110" s="317">
        <f t="shared" si="78"/>
        <v>0</v>
      </c>
      <c r="AI110" s="177"/>
      <c r="AJ110" s="178"/>
      <c r="AK110" s="179"/>
      <c r="AL110" s="179"/>
      <c r="AM110" s="179"/>
      <c r="AN110" s="179"/>
      <c r="AO110" s="192">
        <f t="shared" si="66"/>
        <v>0</v>
      </c>
      <c r="AP110" s="181"/>
      <c r="AQ110" s="182">
        <f t="shared" si="97"/>
        <v>0</v>
      </c>
      <c r="AR110" s="183"/>
      <c r="AS110" s="182">
        <f t="shared" si="98"/>
        <v>0</v>
      </c>
      <c r="AT110" s="183"/>
      <c r="AU110" s="182">
        <f t="shared" si="99"/>
        <v>0</v>
      </c>
      <c r="AV110" s="183"/>
      <c r="AW110" s="192">
        <f t="shared" si="100"/>
        <v>0</v>
      </c>
      <c r="AX110" s="192">
        <f t="shared" si="101"/>
        <v>0</v>
      </c>
      <c r="AY110" s="182">
        <f t="shared" si="102"/>
        <v>0</v>
      </c>
      <c r="AZ110" s="116" t="str">
        <f t="shared" si="103"/>
        <v>s. o.</v>
      </c>
      <c r="BA110" s="294" t="str" cm="1">
        <f t="array" ref="BA110">_xlfn.IFS(L110&lt;Listes_deroulantes!$F$55,"s. o.",AND(L110&lt;datevigueur,M110=autre),Listes_deroulantes!$G$4,AND(L110&lt;datevigueur,M110=bureau),Listes_deroulantes!$G$5,AND(L110&lt;datevigueur,M110=cegep),Listes_deroulantes!$G$6,AND(L110&lt;datevigueur,M110=Centre),Listes_deroulantes!$G$7,AND(L110&lt;datevigueur,M110=CHSLD),Listes_deroulantes!$G$8,AND(L110&lt;datevigueur,M110=ecole),Listes_deroulantes!$G$9,AND(L110&lt;datevigueur,M110=ecolesec),Listes_deroulantes!$G$10,AND(L110&lt;datevigueur,M110=Universite),Listes_deroulantes!$G$11,AND(L110&gt;=datevigueur,L110&lt;=Listes_deroulantes!$F$48),New2025Avant,L110&lt;=Listes_deroulantes!$F$49,New2030Avant,L110&gt;Listes_deroulantes!$F$50,"0%")</f>
        <v>s. o.</v>
      </c>
      <c r="BB110" s="35" t="str" cm="1">
        <f t="array" ref="BB110">_xlfn.IFS(AZ110="Aucun combustible","Oui",AND(AZ110="s. o.",BA110="s. o."),"s. o.",AND(BA110="0%",OR(AZ110&lt;&gt;"Aucun combustible",AZ110&lt;&gt;"s. o.")),IF(AZ110&lt;=0%,"Oui","Non"),AND(BA110&lt;&gt;"0%",OR(AZ110&lt;&gt;"Aucun combustible",AZ110&lt;&gt;"s. o.")),IF(AZ110&lt;BA110,"Oui","Non"))</f>
        <v>s. o.</v>
      </c>
      <c r="BC110" s="35" t="str">
        <f t="shared" si="104"/>
        <v>Non</v>
      </c>
      <c r="BD110" s="132"/>
      <c r="BE110" s="313" t="str">
        <f t="shared" si="105"/>
        <v>s. o.</v>
      </c>
      <c r="BF110" s="313" t="str" cm="1">
        <f t="array" ref="BF110">IFERROR(_xlfn.IFS(AND(AO110&gt;0,OR(AY110=0,ISBLANK(AY110)),OR(AW110=0,ISBLANK(AW110))),"100% Énergie renouvelable",AND(OR(AY110=0,ISBLANK(AY110)),AW110&gt;0,),"Non disponible",AY110&gt;0,AY110,AND(AY110=0,AW110=0,AO110=0),"s. o."),"Erreur")</f>
        <v>s. o.</v>
      </c>
      <c r="BG110" s="312" t="str">
        <f t="shared" si="106"/>
        <v>s. o.</v>
      </c>
      <c r="BH110" s="329"/>
      <c r="BI110" s="324"/>
      <c r="BJ110" s="318"/>
      <c r="BK110" s="198"/>
      <c r="BL110" s="180"/>
      <c r="BM110" s="180"/>
      <c r="BN110" s="180"/>
      <c r="BO110" s="180"/>
      <c r="BP110" s="241"/>
      <c r="BQ110" s="199">
        <f t="shared" si="79"/>
        <v>0</v>
      </c>
      <c r="BR110" s="198"/>
      <c r="BS110" s="200">
        <f t="shared" si="80"/>
        <v>0</v>
      </c>
      <c r="BT110" s="198"/>
      <c r="BU110" s="200">
        <f t="shared" si="81"/>
        <v>0</v>
      </c>
      <c r="BV110" s="198"/>
      <c r="BW110" s="200">
        <f t="shared" si="82"/>
        <v>0</v>
      </c>
      <c r="BX110" s="198"/>
      <c r="BY110" s="200">
        <f t="shared" si="83"/>
        <v>0</v>
      </c>
      <c r="BZ110" s="117">
        <f t="shared" si="107"/>
        <v>0</v>
      </c>
      <c r="CA110" s="117">
        <f t="shared" si="108"/>
        <v>0</v>
      </c>
      <c r="CB110" s="154">
        <f t="shared" si="109"/>
        <v>0</v>
      </c>
      <c r="CC110" s="134" t="str">
        <f t="shared" si="110"/>
        <v/>
      </c>
      <c r="CD110" s="147" t="str">
        <f t="shared" si="111"/>
        <v/>
      </c>
      <c r="CE110" s="116" t="str">
        <f t="shared" si="112"/>
        <v>s. o.</v>
      </c>
      <c r="CF110" s="35" t="str" cm="1">
        <f t="array" ref="CF110">_xlfn.IFS(L110&lt;Listes_deroulantes!$F$55,"s. o.",AND(L110&lt;datevigueur,M110=autre),Listes_deroulantes!$H$4,AND(L110&lt;datevigueur,M110=bureau),Listes_deroulantes!$H$5,AND(L110&lt;datevigueur,M110=cegep),Listes_deroulantes!$H$6,AND(L110&lt;datevigueur,M110=Centre),Listes_deroulantes!$H$7,AND(L110&lt;datevigueur,M110=CHSLD),Listes_deroulantes!$H$8,AND(L110&lt;datevigueur,M110=ecole),Listes_deroulantes!$H$9,AND(L110&lt;datevigueur,M110=ecolesec),Listes_deroulantes!$H$10,AND(L110&lt;datevigueur,M110=Universite),Listes_deroulantes!$H$11,AND(L110&gt;=datevigueur,L110&lt;=Listes_deroulantes!$F$48),NEW2025Apres,L110&lt;=Listes_deroulantes!$F$49,New2030Apres,L110&gt;Listes_deroulantes!$F$50,"0%")</f>
        <v>s. o.</v>
      </c>
      <c r="CG110" s="35" t="str" cm="1">
        <f t="array" ref="CG110">_xlfn.IFS(CE110="Aucun combustible","Oui",AND(CE110="s. o.",CF110="s. o."),"s. o.",AND(CF110="0%",OR(CE110&lt;&gt;"Aucun combustible",CE110&lt;&gt;"s. o.")),IF(CE110&lt;=0%,"Oui","Non"),AND(CF110&lt;&gt;"0%",OR(CE110&lt;&gt;"Aucun combustible",CE110&lt;&gt;"s. o.")),IF(CE110&lt;=CF110,"Oui","Non"))</f>
        <v>s. o.</v>
      </c>
      <c r="CH110" s="257"/>
      <c r="CI110" s="314" t="str">
        <f t="shared" si="76"/>
        <v>s. o.</v>
      </c>
      <c r="CJ110" s="316" cm="1">
        <f t="array" ref="CJ110">_xlfn.IFS(CE110="s.o","Non disponible",CE110="Aucun combustible","0",CE110&gt;0,BY110)</f>
        <v>0</v>
      </c>
      <c r="CK110" s="315" t="str">
        <f t="shared" si="77"/>
        <v>Non disponible</v>
      </c>
      <c r="CL110" s="320"/>
    </row>
    <row r="111" spans="1:90" x14ac:dyDescent="0.25">
      <c r="A111" s="122"/>
      <c r="B111" s="33"/>
      <c r="F111" s="32"/>
      <c r="I111" s="41"/>
      <c r="J111" s="34"/>
      <c r="L111" s="278"/>
      <c r="M111" s="32"/>
      <c r="N111" s="32"/>
      <c r="O111" s="34"/>
      <c r="P111" s="339"/>
      <c r="Q111" s="338"/>
      <c r="R111" s="250"/>
      <c r="S111" s="270"/>
      <c r="T111" s="251"/>
      <c r="U111" s="113"/>
      <c r="V111" s="114"/>
      <c r="W111" s="273"/>
      <c r="X111" s="114"/>
      <c r="Y111" s="273"/>
      <c r="Z111" s="115" t="str">
        <f t="shared" si="94"/>
        <v>s.o</v>
      </c>
      <c r="AA111" s="35" t="str" cm="1">
        <f t="array" ref="AA111">_xlfn.IFS(T111=Listes_deroulantes!$B$45,"Indisponible",T111=Listes_deroulantes!$B$43,-10%,T111=Listes_deroulantes!$B$42,-40%,T111=Listes_deroulantes!$B$41,-20%,T111=Listes_deroulantes!$B$40,-20%,T111=Listes_deroulantes!$C$35,"s. o.",T111=Listes_deroulantes!$B$44,-10%)</f>
        <v>s. o.</v>
      </c>
      <c r="AB111" s="62" t="str">
        <f t="shared" si="95"/>
        <v>s. o.</v>
      </c>
      <c r="AC111" s="309" t="str">
        <f t="shared" si="74"/>
        <v>s.o</v>
      </c>
      <c r="AD111" s="62" t="str" cm="1">
        <f t="array" ref="AD111">_xlfn.IFS(T111=Listes_deroulantes!$B$45,"Aucun",T111=Listes_deroulantes!$B$44,"Aucun",T111=Listes_deroulantes!$B$43,-10%,T111=Listes_deroulantes!$B$42,"Aucun",T111=Listes_deroulantes!$B$41,"Aucun",T111=Listes_deroulantes!$B$40,"Aucun",T111=Listes_deroulantes!$C$35,"s. o.")</f>
        <v>s. o.</v>
      </c>
      <c r="AE111" s="62" t="str">
        <f t="shared" si="96"/>
        <v>s. o.</v>
      </c>
      <c r="AF111" s="310"/>
      <c r="AG111" s="131" t="str">
        <f t="shared" si="75"/>
        <v/>
      </c>
      <c r="AH111" s="317">
        <f t="shared" si="78"/>
        <v>0</v>
      </c>
      <c r="AI111" s="177"/>
      <c r="AJ111" s="178"/>
      <c r="AK111" s="179"/>
      <c r="AL111" s="179"/>
      <c r="AM111" s="179"/>
      <c r="AN111" s="179"/>
      <c r="AO111" s="192">
        <f t="shared" si="66"/>
        <v>0</v>
      </c>
      <c r="AP111" s="181"/>
      <c r="AQ111" s="182">
        <f t="shared" si="97"/>
        <v>0</v>
      </c>
      <c r="AR111" s="183"/>
      <c r="AS111" s="182">
        <f t="shared" si="98"/>
        <v>0</v>
      </c>
      <c r="AT111" s="183"/>
      <c r="AU111" s="182">
        <f t="shared" si="99"/>
        <v>0</v>
      </c>
      <c r="AV111" s="183"/>
      <c r="AW111" s="192">
        <f t="shared" si="100"/>
        <v>0</v>
      </c>
      <c r="AX111" s="192">
        <f t="shared" si="101"/>
        <v>0</v>
      </c>
      <c r="AY111" s="182">
        <f t="shared" si="102"/>
        <v>0</v>
      </c>
      <c r="AZ111" s="116" t="str">
        <f t="shared" si="103"/>
        <v>s. o.</v>
      </c>
      <c r="BA111" s="294" t="str" cm="1">
        <f t="array" ref="BA111">_xlfn.IFS(L111&lt;Listes_deroulantes!$F$55,"s. o.",AND(L111&lt;datevigueur,M111=autre),Listes_deroulantes!$G$4,AND(L111&lt;datevigueur,M111=bureau),Listes_deroulantes!$G$5,AND(L111&lt;datevigueur,M111=cegep),Listes_deroulantes!$G$6,AND(L111&lt;datevigueur,M111=Centre),Listes_deroulantes!$G$7,AND(L111&lt;datevigueur,M111=CHSLD),Listes_deroulantes!$G$8,AND(L111&lt;datevigueur,M111=ecole),Listes_deroulantes!$G$9,AND(L111&lt;datevigueur,M111=ecolesec),Listes_deroulantes!$G$10,AND(L111&lt;datevigueur,M111=Universite),Listes_deroulantes!$G$11,AND(L111&gt;=datevigueur,L111&lt;=Listes_deroulantes!$F$48),New2025Avant,L111&lt;=Listes_deroulantes!$F$49,New2030Avant,L111&gt;Listes_deroulantes!$F$50,"0%")</f>
        <v>s. o.</v>
      </c>
      <c r="BB111" s="35" t="str" cm="1">
        <f t="array" ref="BB111">_xlfn.IFS(AZ111="Aucun combustible","Oui",AND(AZ111="s. o.",BA111="s. o."),"s. o.",AND(BA111="0%",OR(AZ111&lt;&gt;"Aucun combustible",AZ111&lt;&gt;"s. o.")),IF(AZ111&lt;=0%,"Oui","Non"),AND(BA111&lt;&gt;"0%",OR(AZ111&lt;&gt;"Aucun combustible",AZ111&lt;&gt;"s. o.")),IF(AZ111&lt;BA111,"Oui","Non"))</f>
        <v>s. o.</v>
      </c>
      <c r="BC111" s="35" t="str">
        <f t="shared" si="104"/>
        <v>Non</v>
      </c>
      <c r="BD111" s="132"/>
      <c r="BE111" s="313" t="str">
        <f t="shared" si="105"/>
        <v>s. o.</v>
      </c>
      <c r="BF111" s="313" t="str" cm="1">
        <f t="array" ref="BF111">IFERROR(_xlfn.IFS(AND(AO111&gt;0,OR(AY111=0,ISBLANK(AY111)),OR(AW111=0,ISBLANK(AW111))),"100% Énergie renouvelable",AND(OR(AY111=0,ISBLANK(AY111)),AW111&gt;0,),"Non disponible",AY111&gt;0,AY111,AND(AY111=0,AW111=0,AO111=0),"s. o."),"Erreur")</f>
        <v>s. o.</v>
      </c>
      <c r="BG111" s="312" t="str">
        <f t="shared" si="106"/>
        <v>s. o.</v>
      </c>
      <c r="BH111" s="329"/>
      <c r="BI111" s="324"/>
      <c r="BJ111" s="318"/>
      <c r="BK111" s="198"/>
      <c r="BL111" s="180"/>
      <c r="BM111" s="180"/>
      <c r="BN111" s="180"/>
      <c r="BO111" s="180"/>
      <c r="BP111" s="241"/>
      <c r="BQ111" s="199">
        <f t="shared" si="79"/>
        <v>0</v>
      </c>
      <c r="BR111" s="198"/>
      <c r="BS111" s="200">
        <f t="shared" si="80"/>
        <v>0</v>
      </c>
      <c r="BT111" s="198"/>
      <c r="BU111" s="200">
        <f t="shared" si="81"/>
        <v>0</v>
      </c>
      <c r="BV111" s="198"/>
      <c r="BW111" s="200">
        <f t="shared" si="82"/>
        <v>0</v>
      </c>
      <c r="BX111" s="198"/>
      <c r="BY111" s="200">
        <f t="shared" si="83"/>
        <v>0</v>
      </c>
      <c r="BZ111" s="117">
        <f t="shared" si="107"/>
        <v>0</v>
      </c>
      <c r="CA111" s="117">
        <f t="shared" si="108"/>
        <v>0</v>
      </c>
      <c r="CB111" s="154">
        <f t="shared" si="109"/>
        <v>0</v>
      </c>
      <c r="CC111" s="134" t="str">
        <f t="shared" si="110"/>
        <v/>
      </c>
      <c r="CD111" s="147" t="str">
        <f t="shared" si="111"/>
        <v/>
      </c>
      <c r="CE111" s="116" t="str">
        <f t="shared" si="112"/>
        <v>s. o.</v>
      </c>
      <c r="CF111" s="35" t="str" cm="1">
        <f t="array" ref="CF111">_xlfn.IFS(L111&lt;Listes_deroulantes!$F$55,"s. o.",AND(L111&lt;datevigueur,M111=autre),Listes_deroulantes!$H$4,AND(L111&lt;datevigueur,M111=bureau),Listes_deroulantes!$H$5,AND(L111&lt;datevigueur,M111=cegep),Listes_deroulantes!$H$6,AND(L111&lt;datevigueur,M111=Centre),Listes_deroulantes!$H$7,AND(L111&lt;datevigueur,M111=CHSLD),Listes_deroulantes!$H$8,AND(L111&lt;datevigueur,M111=ecole),Listes_deroulantes!$H$9,AND(L111&lt;datevigueur,M111=ecolesec),Listes_deroulantes!$H$10,AND(L111&lt;datevigueur,M111=Universite),Listes_deroulantes!$H$11,AND(L111&gt;=datevigueur,L111&lt;=Listes_deroulantes!$F$48),NEW2025Apres,L111&lt;=Listes_deroulantes!$F$49,New2030Apres,L111&gt;Listes_deroulantes!$F$50,"0%")</f>
        <v>s. o.</v>
      </c>
      <c r="CG111" s="35" t="str" cm="1">
        <f t="array" ref="CG111">_xlfn.IFS(CE111="Aucun combustible","Oui",AND(CE111="s. o.",CF111="s. o."),"s. o.",AND(CF111="0%",OR(CE111&lt;&gt;"Aucun combustible",CE111&lt;&gt;"s. o.")),IF(CE111&lt;=0%,"Oui","Non"),AND(CF111&lt;&gt;"0%",OR(CE111&lt;&gt;"Aucun combustible",CE111&lt;&gt;"s. o.")),IF(CE111&lt;=CF111,"Oui","Non"))</f>
        <v>s. o.</v>
      </c>
      <c r="CH111" s="257"/>
      <c r="CI111" s="314" t="str">
        <f t="shared" si="76"/>
        <v>s. o.</v>
      </c>
      <c r="CJ111" s="316" cm="1">
        <f t="array" ref="CJ111">_xlfn.IFS(CE111="s.o","Non disponible",CE111="Aucun combustible","0",CE111&gt;0,BY111)</f>
        <v>0</v>
      </c>
      <c r="CK111" s="315" t="str">
        <f t="shared" si="77"/>
        <v>Non disponible</v>
      </c>
      <c r="CL111" s="320"/>
    </row>
    <row r="112" spans="1:90" x14ac:dyDescent="0.25">
      <c r="A112" s="122"/>
      <c r="B112" s="33"/>
      <c r="F112" s="32"/>
      <c r="I112" s="41"/>
      <c r="J112" s="34"/>
      <c r="L112" s="278"/>
      <c r="M112" s="32"/>
      <c r="N112" s="32"/>
      <c r="O112" s="34"/>
      <c r="P112" s="339"/>
      <c r="Q112" s="338"/>
      <c r="R112" s="250"/>
      <c r="S112" s="270"/>
      <c r="T112" s="251"/>
      <c r="U112" s="113"/>
      <c r="V112" s="114"/>
      <c r="W112" s="273"/>
      <c r="X112" s="114"/>
      <c r="Y112" s="273"/>
      <c r="Z112" s="115" t="str">
        <f t="shared" si="94"/>
        <v>s.o</v>
      </c>
      <c r="AA112" s="35" t="str" cm="1">
        <f t="array" ref="AA112">_xlfn.IFS(T112=Listes_deroulantes!$B$45,"Indisponible",T112=Listes_deroulantes!$B$43,-10%,T112=Listes_deroulantes!$B$42,-40%,T112=Listes_deroulantes!$B$41,-20%,T112=Listes_deroulantes!$B$40,-20%,T112=Listes_deroulantes!$C$35,"s. o.",T112=Listes_deroulantes!$B$44,-10%)</f>
        <v>s. o.</v>
      </c>
      <c r="AB112" s="62" t="str">
        <f t="shared" si="95"/>
        <v>s. o.</v>
      </c>
      <c r="AC112" s="309" t="str">
        <f t="shared" si="74"/>
        <v>s.o</v>
      </c>
      <c r="AD112" s="62" t="str" cm="1">
        <f t="array" ref="AD112">_xlfn.IFS(T112=Listes_deroulantes!$B$45,"Aucun",T112=Listes_deroulantes!$B$44,"Aucun",T112=Listes_deroulantes!$B$43,-10%,T112=Listes_deroulantes!$B$42,"Aucun",T112=Listes_deroulantes!$B$41,"Aucun",T112=Listes_deroulantes!$B$40,"Aucun",T112=Listes_deroulantes!$C$35,"s. o.")</f>
        <v>s. o.</v>
      </c>
      <c r="AE112" s="62" t="str">
        <f t="shared" si="96"/>
        <v>s. o.</v>
      </c>
      <c r="AF112" s="310"/>
      <c r="AG112" s="131" t="str">
        <f t="shared" si="75"/>
        <v/>
      </c>
      <c r="AH112" s="317">
        <f t="shared" si="78"/>
        <v>0</v>
      </c>
      <c r="AI112" s="177"/>
      <c r="AJ112" s="178"/>
      <c r="AK112" s="179"/>
      <c r="AL112" s="179"/>
      <c r="AM112" s="179"/>
      <c r="AN112" s="179"/>
      <c r="AO112" s="192">
        <f t="shared" si="66"/>
        <v>0</v>
      </c>
      <c r="AP112" s="181"/>
      <c r="AQ112" s="182">
        <f t="shared" si="97"/>
        <v>0</v>
      </c>
      <c r="AR112" s="183"/>
      <c r="AS112" s="182">
        <f t="shared" si="98"/>
        <v>0</v>
      </c>
      <c r="AT112" s="183"/>
      <c r="AU112" s="182">
        <f t="shared" si="99"/>
        <v>0</v>
      </c>
      <c r="AV112" s="183"/>
      <c r="AW112" s="192">
        <f t="shared" si="100"/>
        <v>0</v>
      </c>
      <c r="AX112" s="192">
        <f t="shared" si="101"/>
        <v>0</v>
      </c>
      <c r="AY112" s="182">
        <f t="shared" si="102"/>
        <v>0</v>
      </c>
      <c r="AZ112" s="116" t="str">
        <f t="shared" si="103"/>
        <v>s. o.</v>
      </c>
      <c r="BA112" s="294" t="str" cm="1">
        <f t="array" ref="BA112">_xlfn.IFS(L112&lt;Listes_deroulantes!$F$55,"s. o.",AND(L112&lt;datevigueur,M112=autre),Listes_deroulantes!$G$4,AND(L112&lt;datevigueur,M112=bureau),Listes_deroulantes!$G$5,AND(L112&lt;datevigueur,M112=cegep),Listes_deroulantes!$G$6,AND(L112&lt;datevigueur,M112=Centre),Listes_deroulantes!$G$7,AND(L112&lt;datevigueur,M112=CHSLD),Listes_deroulantes!$G$8,AND(L112&lt;datevigueur,M112=ecole),Listes_deroulantes!$G$9,AND(L112&lt;datevigueur,M112=ecolesec),Listes_deroulantes!$G$10,AND(L112&lt;datevigueur,M112=Universite),Listes_deroulantes!$G$11,AND(L112&gt;=datevigueur,L112&lt;=Listes_deroulantes!$F$48),New2025Avant,L112&lt;=Listes_deroulantes!$F$49,New2030Avant,L112&gt;Listes_deroulantes!$F$50,"0%")</f>
        <v>s. o.</v>
      </c>
      <c r="BB112" s="35" t="str" cm="1">
        <f t="array" ref="BB112">_xlfn.IFS(AZ112="Aucun combustible","Oui",AND(AZ112="s. o.",BA112="s. o."),"s. o.",AND(BA112="0%",OR(AZ112&lt;&gt;"Aucun combustible",AZ112&lt;&gt;"s. o.")),IF(AZ112&lt;=0%,"Oui","Non"),AND(BA112&lt;&gt;"0%",OR(AZ112&lt;&gt;"Aucun combustible",AZ112&lt;&gt;"s. o.")),IF(AZ112&lt;BA112,"Oui","Non"))</f>
        <v>s. o.</v>
      </c>
      <c r="BC112" s="35" t="str">
        <f t="shared" si="104"/>
        <v>Non</v>
      </c>
      <c r="BD112" s="132"/>
      <c r="BE112" s="313" t="str">
        <f t="shared" si="105"/>
        <v>s. o.</v>
      </c>
      <c r="BF112" s="313" t="str" cm="1">
        <f t="array" ref="BF112">IFERROR(_xlfn.IFS(AND(AO112&gt;0,OR(AY112=0,ISBLANK(AY112)),OR(AW112=0,ISBLANK(AW112))),"100% Énergie renouvelable",AND(OR(AY112=0,ISBLANK(AY112)),AW112&gt;0,),"Non disponible",AY112&gt;0,AY112,AND(AY112=0,AW112=0,AO112=0),"s. o."),"Erreur")</f>
        <v>s. o.</v>
      </c>
      <c r="BG112" s="312" t="str">
        <f t="shared" si="106"/>
        <v>s. o.</v>
      </c>
      <c r="BH112" s="329"/>
      <c r="BI112" s="324"/>
      <c r="BJ112" s="318"/>
      <c r="BK112" s="198"/>
      <c r="BL112" s="180"/>
      <c r="BM112" s="180"/>
      <c r="BN112" s="180"/>
      <c r="BO112" s="180"/>
      <c r="BP112" s="241"/>
      <c r="BQ112" s="199">
        <f t="shared" si="79"/>
        <v>0</v>
      </c>
      <c r="BR112" s="198"/>
      <c r="BS112" s="200">
        <f t="shared" si="80"/>
        <v>0</v>
      </c>
      <c r="BT112" s="198"/>
      <c r="BU112" s="200">
        <f t="shared" si="81"/>
        <v>0</v>
      </c>
      <c r="BV112" s="198"/>
      <c r="BW112" s="200">
        <f t="shared" si="82"/>
        <v>0</v>
      </c>
      <c r="BX112" s="198"/>
      <c r="BY112" s="200">
        <f t="shared" si="83"/>
        <v>0</v>
      </c>
      <c r="BZ112" s="117">
        <f t="shared" si="107"/>
        <v>0</v>
      </c>
      <c r="CA112" s="117">
        <f t="shared" si="108"/>
        <v>0</v>
      </c>
      <c r="CB112" s="154">
        <f t="shared" si="109"/>
        <v>0</v>
      </c>
      <c r="CC112" s="134" t="str">
        <f t="shared" si="110"/>
        <v/>
      </c>
      <c r="CD112" s="147" t="str">
        <f t="shared" si="111"/>
        <v/>
      </c>
      <c r="CE112" s="116" t="str">
        <f t="shared" si="112"/>
        <v>s. o.</v>
      </c>
      <c r="CF112" s="35" t="str" cm="1">
        <f t="array" ref="CF112">_xlfn.IFS(L112&lt;Listes_deroulantes!$F$55,"s. o.",AND(L112&lt;datevigueur,M112=autre),Listes_deroulantes!$H$4,AND(L112&lt;datevigueur,M112=bureau),Listes_deroulantes!$H$5,AND(L112&lt;datevigueur,M112=cegep),Listes_deroulantes!$H$6,AND(L112&lt;datevigueur,M112=Centre),Listes_deroulantes!$H$7,AND(L112&lt;datevigueur,M112=CHSLD),Listes_deroulantes!$H$8,AND(L112&lt;datevigueur,M112=ecole),Listes_deroulantes!$H$9,AND(L112&lt;datevigueur,M112=ecolesec),Listes_deroulantes!$H$10,AND(L112&lt;datevigueur,M112=Universite),Listes_deroulantes!$H$11,AND(L112&gt;=datevigueur,L112&lt;=Listes_deroulantes!$F$48),NEW2025Apres,L112&lt;=Listes_deroulantes!$F$49,New2030Apres,L112&gt;Listes_deroulantes!$F$50,"0%")</f>
        <v>s. o.</v>
      </c>
      <c r="CG112" s="35" t="str" cm="1">
        <f t="array" ref="CG112">_xlfn.IFS(CE112="Aucun combustible","Oui",AND(CE112="s. o.",CF112="s. o."),"s. o.",AND(CF112="0%",OR(CE112&lt;&gt;"Aucun combustible",CE112&lt;&gt;"s. o.")),IF(CE112&lt;=0%,"Oui","Non"),AND(CF112&lt;&gt;"0%",OR(CE112&lt;&gt;"Aucun combustible",CE112&lt;&gt;"s. o.")),IF(CE112&lt;=CF112,"Oui","Non"))</f>
        <v>s. o.</v>
      </c>
      <c r="CH112" s="257"/>
      <c r="CI112" s="314" t="str">
        <f t="shared" si="76"/>
        <v>s. o.</v>
      </c>
      <c r="CJ112" s="316" cm="1">
        <f t="array" ref="CJ112">_xlfn.IFS(CE112="s.o","Non disponible",CE112="Aucun combustible","0",CE112&gt;0,BY112)</f>
        <v>0</v>
      </c>
      <c r="CK112" s="315" t="str">
        <f t="shared" si="77"/>
        <v>Non disponible</v>
      </c>
      <c r="CL112" s="320"/>
    </row>
    <row r="113" spans="1:90" x14ac:dyDescent="0.25">
      <c r="A113" s="122"/>
      <c r="B113" s="33"/>
      <c r="F113" s="32"/>
      <c r="I113" s="41"/>
      <c r="J113" s="34"/>
      <c r="L113" s="278"/>
      <c r="M113" s="32"/>
      <c r="N113" s="32"/>
      <c r="O113" s="34"/>
      <c r="P113" s="339"/>
      <c r="Q113" s="338"/>
      <c r="R113" s="250"/>
      <c r="S113" s="270"/>
      <c r="T113" s="251"/>
      <c r="U113" s="113"/>
      <c r="V113" s="114"/>
      <c r="W113" s="273"/>
      <c r="X113" s="114"/>
      <c r="Y113" s="273"/>
      <c r="Z113" s="115" t="str">
        <f t="shared" si="94"/>
        <v>s.o</v>
      </c>
      <c r="AA113" s="35" t="str" cm="1">
        <f t="array" ref="AA113">_xlfn.IFS(T113=Listes_deroulantes!$B$45,"Indisponible",T113=Listes_deroulantes!$B$43,-10%,T113=Listes_deroulantes!$B$42,-40%,T113=Listes_deroulantes!$B$41,-20%,T113=Listes_deroulantes!$B$40,-20%,T113=Listes_deroulantes!$C$35,"s. o.",T113=Listes_deroulantes!$B$44,-10%)</f>
        <v>s. o.</v>
      </c>
      <c r="AB113" s="62" t="str">
        <f t="shared" si="95"/>
        <v>s. o.</v>
      </c>
      <c r="AC113" s="309" t="str">
        <f t="shared" si="74"/>
        <v>s.o</v>
      </c>
      <c r="AD113" s="62" t="str" cm="1">
        <f t="array" ref="AD113">_xlfn.IFS(T113=Listes_deroulantes!$B$45,"Aucun",T113=Listes_deroulantes!$B$44,"Aucun",T113=Listes_deroulantes!$B$43,-10%,T113=Listes_deroulantes!$B$42,"Aucun",T113=Listes_deroulantes!$B$41,"Aucun",T113=Listes_deroulantes!$B$40,"Aucun",T113=Listes_deroulantes!$C$35,"s. o.")</f>
        <v>s. o.</v>
      </c>
      <c r="AE113" s="62" t="str">
        <f t="shared" si="96"/>
        <v>s. o.</v>
      </c>
      <c r="AF113" s="310"/>
      <c r="AG113" s="131" t="str">
        <f t="shared" si="75"/>
        <v/>
      </c>
      <c r="AH113" s="317">
        <f t="shared" si="78"/>
        <v>0</v>
      </c>
      <c r="AI113" s="177"/>
      <c r="AJ113" s="178"/>
      <c r="AK113" s="179"/>
      <c r="AL113" s="179"/>
      <c r="AM113" s="179"/>
      <c r="AN113" s="179"/>
      <c r="AO113" s="192">
        <f t="shared" si="66"/>
        <v>0</v>
      </c>
      <c r="AP113" s="181"/>
      <c r="AQ113" s="182">
        <f t="shared" si="97"/>
        <v>0</v>
      </c>
      <c r="AR113" s="183"/>
      <c r="AS113" s="182">
        <f t="shared" si="98"/>
        <v>0</v>
      </c>
      <c r="AT113" s="183"/>
      <c r="AU113" s="182">
        <f t="shared" si="99"/>
        <v>0</v>
      </c>
      <c r="AV113" s="183"/>
      <c r="AW113" s="192">
        <f t="shared" si="100"/>
        <v>0</v>
      </c>
      <c r="AX113" s="192">
        <f t="shared" si="101"/>
        <v>0</v>
      </c>
      <c r="AY113" s="182">
        <f t="shared" si="102"/>
        <v>0</v>
      </c>
      <c r="AZ113" s="116" t="str">
        <f t="shared" si="103"/>
        <v>s. o.</v>
      </c>
      <c r="BA113" s="294" t="str" cm="1">
        <f t="array" ref="BA113">_xlfn.IFS(L113&lt;Listes_deroulantes!$F$55,"s. o.",AND(L113&lt;datevigueur,M113=autre),Listes_deroulantes!$G$4,AND(L113&lt;datevigueur,M113=bureau),Listes_deroulantes!$G$5,AND(L113&lt;datevigueur,M113=cegep),Listes_deroulantes!$G$6,AND(L113&lt;datevigueur,M113=Centre),Listes_deroulantes!$G$7,AND(L113&lt;datevigueur,M113=CHSLD),Listes_deroulantes!$G$8,AND(L113&lt;datevigueur,M113=ecole),Listes_deroulantes!$G$9,AND(L113&lt;datevigueur,M113=ecolesec),Listes_deroulantes!$G$10,AND(L113&lt;datevigueur,M113=Universite),Listes_deroulantes!$G$11,AND(L113&gt;=datevigueur,L113&lt;=Listes_deroulantes!$F$48),New2025Avant,L113&lt;=Listes_deroulantes!$F$49,New2030Avant,L113&gt;Listes_deroulantes!$F$50,"0%")</f>
        <v>s. o.</v>
      </c>
      <c r="BB113" s="35" t="str" cm="1">
        <f t="array" ref="BB113">_xlfn.IFS(AZ113="Aucun combustible","Oui",AND(AZ113="s. o.",BA113="s. o."),"s. o.",AND(BA113="0%",OR(AZ113&lt;&gt;"Aucun combustible",AZ113&lt;&gt;"s. o.")),IF(AZ113&lt;=0%,"Oui","Non"),AND(BA113&lt;&gt;"0%",OR(AZ113&lt;&gt;"Aucun combustible",AZ113&lt;&gt;"s. o.")),IF(AZ113&lt;BA113,"Oui","Non"))</f>
        <v>s. o.</v>
      </c>
      <c r="BC113" s="35" t="str">
        <f t="shared" si="104"/>
        <v>Non</v>
      </c>
      <c r="BD113" s="132"/>
      <c r="BE113" s="313" t="str">
        <f t="shared" si="105"/>
        <v>s. o.</v>
      </c>
      <c r="BF113" s="313" t="str" cm="1">
        <f t="array" ref="BF113">IFERROR(_xlfn.IFS(AND(AO113&gt;0,OR(AY113=0,ISBLANK(AY113)),OR(AW113=0,ISBLANK(AW113))),"100% Énergie renouvelable",AND(OR(AY113=0,ISBLANK(AY113)),AW113&gt;0,),"Non disponible",AY113&gt;0,AY113,AND(AY113=0,AW113=0,AO113=0),"s. o."),"Erreur")</f>
        <v>s. o.</v>
      </c>
      <c r="BG113" s="312" t="str">
        <f t="shared" si="106"/>
        <v>s. o.</v>
      </c>
      <c r="BH113" s="329"/>
      <c r="BI113" s="324"/>
      <c r="BJ113" s="318"/>
      <c r="BK113" s="198"/>
      <c r="BL113" s="180"/>
      <c r="BM113" s="180"/>
      <c r="BN113" s="180"/>
      <c r="BO113" s="180"/>
      <c r="BP113" s="241"/>
      <c r="BQ113" s="199">
        <f t="shared" si="79"/>
        <v>0</v>
      </c>
      <c r="BR113" s="198"/>
      <c r="BS113" s="200">
        <f t="shared" si="80"/>
        <v>0</v>
      </c>
      <c r="BT113" s="198"/>
      <c r="BU113" s="200">
        <f t="shared" si="81"/>
        <v>0</v>
      </c>
      <c r="BV113" s="198"/>
      <c r="BW113" s="200">
        <f t="shared" si="82"/>
        <v>0</v>
      </c>
      <c r="BX113" s="198"/>
      <c r="BY113" s="200">
        <f t="shared" si="83"/>
        <v>0</v>
      </c>
      <c r="BZ113" s="117">
        <f t="shared" si="107"/>
        <v>0</v>
      </c>
      <c r="CA113" s="117">
        <f t="shared" si="108"/>
        <v>0</v>
      </c>
      <c r="CB113" s="154">
        <f t="shared" si="109"/>
        <v>0</v>
      </c>
      <c r="CC113" s="134" t="str">
        <f t="shared" si="110"/>
        <v/>
      </c>
      <c r="CD113" s="147" t="str">
        <f t="shared" si="111"/>
        <v/>
      </c>
      <c r="CE113" s="116" t="str">
        <f t="shared" si="112"/>
        <v>s. o.</v>
      </c>
      <c r="CF113" s="35" t="str" cm="1">
        <f t="array" ref="CF113">_xlfn.IFS(L113&lt;Listes_deroulantes!$F$55,"s. o.",AND(L113&lt;datevigueur,M113=autre),Listes_deroulantes!$H$4,AND(L113&lt;datevigueur,M113=bureau),Listes_deroulantes!$H$5,AND(L113&lt;datevigueur,M113=cegep),Listes_deroulantes!$H$6,AND(L113&lt;datevigueur,M113=Centre),Listes_deroulantes!$H$7,AND(L113&lt;datevigueur,M113=CHSLD),Listes_deroulantes!$H$8,AND(L113&lt;datevigueur,M113=ecole),Listes_deroulantes!$H$9,AND(L113&lt;datevigueur,M113=ecolesec),Listes_deroulantes!$H$10,AND(L113&lt;datevigueur,M113=Universite),Listes_deroulantes!$H$11,AND(L113&gt;=datevigueur,L113&lt;=Listes_deroulantes!$F$48),NEW2025Apres,L113&lt;=Listes_deroulantes!$F$49,New2030Apres,L113&gt;Listes_deroulantes!$F$50,"0%")</f>
        <v>s. o.</v>
      </c>
      <c r="CG113" s="35" t="str" cm="1">
        <f t="array" ref="CG113">_xlfn.IFS(CE113="Aucun combustible","Oui",AND(CE113="s. o.",CF113="s. o."),"s. o.",AND(CF113="0%",OR(CE113&lt;&gt;"Aucun combustible",CE113&lt;&gt;"s. o.")),IF(CE113&lt;=0%,"Oui","Non"),AND(CF113&lt;&gt;"0%",OR(CE113&lt;&gt;"Aucun combustible",CE113&lt;&gt;"s. o.")),IF(CE113&lt;=CF113,"Oui","Non"))</f>
        <v>s. o.</v>
      </c>
      <c r="CH113" s="257"/>
      <c r="CI113" s="314" t="str">
        <f t="shared" si="76"/>
        <v>s. o.</v>
      </c>
      <c r="CJ113" s="316" cm="1">
        <f t="array" ref="CJ113">_xlfn.IFS(CE113="s.o","Non disponible",CE113="Aucun combustible","0",CE113&gt;0,BY113)</f>
        <v>0</v>
      </c>
      <c r="CK113" s="315" t="str">
        <f t="shared" si="77"/>
        <v>Non disponible</v>
      </c>
      <c r="CL113" s="320"/>
    </row>
    <row r="114" spans="1:90" x14ac:dyDescent="0.25">
      <c r="A114" s="122"/>
      <c r="B114" s="33"/>
      <c r="F114" s="32"/>
      <c r="I114" s="41"/>
      <c r="J114" s="34"/>
      <c r="L114" s="278"/>
      <c r="M114" s="32"/>
      <c r="N114" s="32"/>
      <c r="O114" s="34"/>
      <c r="P114" s="339"/>
      <c r="Q114" s="338"/>
      <c r="R114" s="250"/>
      <c r="S114" s="270"/>
      <c r="T114" s="251"/>
      <c r="U114" s="113"/>
      <c r="V114" s="114"/>
      <c r="W114" s="273"/>
      <c r="X114" s="114"/>
      <c r="Y114" s="273"/>
      <c r="Z114" s="115" t="str">
        <f t="shared" si="94"/>
        <v>s.o</v>
      </c>
      <c r="AA114" s="35" t="str" cm="1">
        <f t="array" ref="AA114">_xlfn.IFS(T114=Listes_deroulantes!$B$45,"Indisponible",T114=Listes_deroulantes!$B$43,-10%,T114=Listes_deroulantes!$B$42,-40%,T114=Listes_deroulantes!$B$41,-20%,T114=Listes_deroulantes!$B$40,-20%,T114=Listes_deroulantes!$C$35,"s. o.",T114=Listes_deroulantes!$B$44,-10%)</f>
        <v>s. o.</v>
      </c>
      <c r="AB114" s="62" t="str">
        <f t="shared" si="95"/>
        <v>s. o.</v>
      </c>
      <c r="AC114" s="309" t="str">
        <f t="shared" si="74"/>
        <v>s.o</v>
      </c>
      <c r="AD114" s="62" t="str" cm="1">
        <f t="array" ref="AD114">_xlfn.IFS(T114=Listes_deroulantes!$B$45,"Aucun",T114=Listes_deroulantes!$B$44,"Aucun",T114=Listes_deroulantes!$B$43,-10%,T114=Listes_deroulantes!$B$42,"Aucun",T114=Listes_deroulantes!$B$41,"Aucun",T114=Listes_deroulantes!$B$40,"Aucun",T114=Listes_deroulantes!$C$35,"s. o.")</f>
        <v>s. o.</v>
      </c>
      <c r="AE114" s="62" t="str">
        <f t="shared" si="96"/>
        <v>s. o.</v>
      </c>
      <c r="AF114" s="310"/>
      <c r="AG114" s="131" t="str">
        <f t="shared" si="75"/>
        <v/>
      </c>
      <c r="AH114" s="317">
        <f t="shared" si="78"/>
        <v>0</v>
      </c>
      <c r="AI114" s="177"/>
      <c r="AJ114" s="178"/>
      <c r="AK114" s="179"/>
      <c r="AL114" s="179"/>
      <c r="AM114" s="179"/>
      <c r="AN114" s="179"/>
      <c r="AO114" s="192">
        <f t="shared" si="66"/>
        <v>0</v>
      </c>
      <c r="AP114" s="181"/>
      <c r="AQ114" s="182">
        <f t="shared" si="97"/>
        <v>0</v>
      </c>
      <c r="AR114" s="183"/>
      <c r="AS114" s="182">
        <f t="shared" si="98"/>
        <v>0</v>
      </c>
      <c r="AT114" s="183"/>
      <c r="AU114" s="182">
        <f t="shared" si="99"/>
        <v>0</v>
      </c>
      <c r="AV114" s="183"/>
      <c r="AW114" s="192">
        <f t="shared" si="100"/>
        <v>0</v>
      </c>
      <c r="AX114" s="192">
        <f t="shared" si="101"/>
        <v>0</v>
      </c>
      <c r="AY114" s="182">
        <f t="shared" si="102"/>
        <v>0</v>
      </c>
      <c r="AZ114" s="116" t="str">
        <f t="shared" si="103"/>
        <v>s. o.</v>
      </c>
      <c r="BA114" s="294" t="str" cm="1">
        <f t="array" ref="BA114">_xlfn.IFS(L114&lt;Listes_deroulantes!$F$55,"s. o.",AND(L114&lt;datevigueur,M114=autre),Listes_deroulantes!$G$4,AND(L114&lt;datevigueur,M114=bureau),Listes_deroulantes!$G$5,AND(L114&lt;datevigueur,M114=cegep),Listes_deroulantes!$G$6,AND(L114&lt;datevigueur,M114=Centre),Listes_deroulantes!$G$7,AND(L114&lt;datevigueur,M114=CHSLD),Listes_deroulantes!$G$8,AND(L114&lt;datevigueur,M114=ecole),Listes_deroulantes!$G$9,AND(L114&lt;datevigueur,M114=ecolesec),Listes_deroulantes!$G$10,AND(L114&lt;datevigueur,M114=Universite),Listes_deroulantes!$G$11,AND(L114&gt;=datevigueur,L114&lt;=Listes_deroulantes!$F$48),New2025Avant,L114&lt;=Listes_deroulantes!$F$49,New2030Avant,L114&gt;Listes_deroulantes!$F$50,"0%")</f>
        <v>s. o.</v>
      </c>
      <c r="BB114" s="35" t="str" cm="1">
        <f t="array" ref="BB114">_xlfn.IFS(AZ114="Aucun combustible","Oui",AND(AZ114="s. o.",BA114="s. o."),"s. o.",AND(BA114="0%",OR(AZ114&lt;&gt;"Aucun combustible",AZ114&lt;&gt;"s. o.")),IF(AZ114&lt;=0%,"Oui","Non"),AND(BA114&lt;&gt;"0%",OR(AZ114&lt;&gt;"Aucun combustible",AZ114&lt;&gt;"s. o.")),IF(AZ114&lt;BA114,"Oui","Non"))</f>
        <v>s. o.</v>
      </c>
      <c r="BC114" s="35" t="str">
        <f t="shared" si="104"/>
        <v>Non</v>
      </c>
      <c r="BD114" s="132"/>
      <c r="BE114" s="313" t="str">
        <f t="shared" si="105"/>
        <v>s. o.</v>
      </c>
      <c r="BF114" s="313" t="str" cm="1">
        <f t="array" ref="BF114">IFERROR(_xlfn.IFS(AND(AO114&gt;0,OR(AY114=0,ISBLANK(AY114)),OR(AW114=0,ISBLANK(AW114))),"100% Énergie renouvelable",AND(OR(AY114=0,ISBLANK(AY114)),AW114&gt;0,),"Non disponible",AY114&gt;0,AY114,AND(AY114=0,AW114=0,AO114=0),"s. o."),"Erreur")</f>
        <v>s. o.</v>
      </c>
      <c r="BG114" s="312" t="str">
        <f t="shared" si="106"/>
        <v>s. o.</v>
      </c>
      <c r="BH114" s="329"/>
      <c r="BI114" s="324"/>
      <c r="BJ114" s="318"/>
      <c r="BK114" s="198"/>
      <c r="BL114" s="180"/>
      <c r="BM114" s="180"/>
      <c r="BN114" s="180"/>
      <c r="BO114" s="180"/>
      <c r="BP114" s="241"/>
      <c r="BQ114" s="199">
        <f t="shared" si="79"/>
        <v>0</v>
      </c>
      <c r="BR114" s="198"/>
      <c r="BS114" s="200">
        <f t="shared" si="80"/>
        <v>0</v>
      </c>
      <c r="BT114" s="198"/>
      <c r="BU114" s="200">
        <f t="shared" si="81"/>
        <v>0</v>
      </c>
      <c r="BV114" s="198"/>
      <c r="BW114" s="200">
        <f t="shared" si="82"/>
        <v>0</v>
      </c>
      <c r="BX114" s="198"/>
      <c r="BY114" s="200">
        <f t="shared" si="83"/>
        <v>0</v>
      </c>
      <c r="BZ114" s="117">
        <f t="shared" si="107"/>
        <v>0</v>
      </c>
      <c r="CA114" s="117">
        <f t="shared" si="108"/>
        <v>0</v>
      </c>
      <c r="CB114" s="154">
        <f t="shared" si="109"/>
        <v>0</v>
      </c>
      <c r="CC114" s="134" t="str">
        <f t="shared" si="110"/>
        <v/>
      </c>
      <c r="CD114" s="147" t="str">
        <f t="shared" si="111"/>
        <v/>
      </c>
      <c r="CE114" s="116" t="str">
        <f t="shared" si="112"/>
        <v>s. o.</v>
      </c>
      <c r="CF114" s="35" t="str" cm="1">
        <f t="array" ref="CF114">_xlfn.IFS(L114&lt;Listes_deroulantes!$F$55,"s. o.",AND(L114&lt;datevigueur,M114=autre),Listes_deroulantes!$H$4,AND(L114&lt;datevigueur,M114=bureau),Listes_deroulantes!$H$5,AND(L114&lt;datevigueur,M114=cegep),Listes_deroulantes!$H$6,AND(L114&lt;datevigueur,M114=Centre),Listes_deroulantes!$H$7,AND(L114&lt;datevigueur,M114=CHSLD),Listes_deroulantes!$H$8,AND(L114&lt;datevigueur,M114=ecole),Listes_deroulantes!$H$9,AND(L114&lt;datevigueur,M114=ecolesec),Listes_deroulantes!$H$10,AND(L114&lt;datevigueur,M114=Universite),Listes_deroulantes!$H$11,AND(L114&gt;=datevigueur,L114&lt;=Listes_deroulantes!$F$48),NEW2025Apres,L114&lt;=Listes_deroulantes!$F$49,New2030Apres,L114&gt;Listes_deroulantes!$F$50,"0%")</f>
        <v>s. o.</v>
      </c>
      <c r="CG114" s="35" t="str" cm="1">
        <f t="array" ref="CG114">_xlfn.IFS(CE114="Aucun combustible","Oui",AND(CE114="s. o.",CF114="s. o."),"s. o.",AND(CF114="0%",OR(CE114&lt;&gt;"Aucun combustible",CE114&lt;&gt;"s. o.")),IF(CE114&lt;=0%,"Oui","Non"),AND(CF114&lt;&gt;"0%",OR(CE114&lt;&gt;"Aucun combustible",CE114&lt;&gt;"s. o.")),IF(CE114&lt;=CF114,"Oui","Non"))</f>
        <v>s. o.</v>
      </c>
      <c r="CH114" s="257"/>
      <c r="CI114" s="314" t="str">
        <f t="shared" si="76"/>
        <v>s. o.</v>
      </c>
      <c r="CJ114" s="316" cm="1">
        <f t="array" ref="CJ114">_xlfn.IFS(CE114="s.o","Non disponible",CE114="Aucun combustible","0",CE114&gt;0,BY114)</f>
        <v>0</v>
      </c>
      <c r="CK114" s="315" t="str">
        <f t="shared" si="77"/>
        <v>Non disponible</v>
      </c>
      <c r="CL114" s="320"/>
    </row>
    <row r="115" spans="1:90" x14ac:dyDescent="0.25">
      <c r="A115" s="122"/>
      <c r="B115" s="33"/>
      <c r="F115" s="32"/>
      <c r="I115" s="41"/>
      <c r="J115" s="34"/>
      <c r="L115" s="278"/>
      <c r="M115" s="32"/>
      <c r="N115" s="32"/>
      <c r="O115" s="34"/>
      <c r="P115" s="339"/>
      <c r="Q115" s="338"/>
      <c r="R115" s="250"/>
      <c r="S115" s="270"/>
      <c r="T115" s="251"/>
      <c r="U115" s="113"/>
      <c r="V115" s="114"/>
      <c r="W115" s="273"/>
      <c r="X115" s="114"/>
      <c r="Y115" s="273"/>
      <c r="Z115" s="115" t="str">
        <f t="shared" si="94"/>
        <v>s.o</v>
      </c>
      <c r="AA115" s="35" t="str" cm="1">
        <f t="array" ref="AA115">_xlfn.IFS(T115=Listes_deroulantes!$B$45,"Indisponible",T115=Listes_deroulantes!$B$43,-10%,T115=Listes_deroulantes!$B$42,-40%,T115=Listes_deroulantes!$B$41,-20%,T115=Listes_deroulantes!$B$40,-20%,T115=Listes_deroulantes!$C$35,"s. o.",T115=Listes_deroulantes!$B$44,-10%)</f>
        <v>s. o.</v>
      </c>
      <c r="AB115" s="62" t="str">
        <f t="shared" si="95"/>
        <v>s. o.</v>
      </c>
      <c r="AC115" s="309" t="str">
        <f t="shared" si="74"/>
        <v>s.o</v>
      </c>
      <c r="AD115" s="62" t="str" cm="1">
        <f t="array" ref="AD115">_xlfn.IFS(T115=Listes_deroulantes!$B$45,"Aucun",T115=Listes_deroulantes!$B$44,"Aucun",T115=Listes_deroulantes!$B$43,-10%,T115=Listes_deroulantes!$B$42,"Aucun",T115=Listes_deroulantes!$B$41,"Aucun",T115=Listes_deroulantes!$B$40,"Aucun",T115=Listes_deroulantes!$C$35,"s. o.")</f>
        <v>s. o.</v>
      </c>
      <c r="AE115" s="62" t="str">
        <f t="shared" si="96"/>
        <v>s. o.</v>
      </c>
      <c r="AF115" s="310"/>
      <c r="AG115" s="131" t="str">
        <f t="shared" si="75"/>
        <v/>
      </c>
      <c r="AH115" s="317">
        <f t="shared" si="78"/>
        <v>0</v>
      </c>
      <c r="AI115" s="177"/>
      <c r="AJ115" s="178"/>
      <c r="AK115" s="179"/>
      <c r="AL115" s="179"/>
      <c r="AM115" s="179"/>
      <c r="AN115" s="179"/>
      <c r="AO115" s="192">
        <f t="shared" si="66"/>
        <v>0</v>
      </c>
      <c r="AP115" s="181"/>
      <c r="AQ115" s="182">
        <f t="shared" si="97"/>
        <v>0</v>
      </c>
      <c r="AR115" s="183"/>
      <c r="AS115" s="182">
        <f t="shared" si="98"/>
        <v>0</v>
      </c>
      <c r="AT115" s="183"/>
      <c r="AU115" s="182">
        <f t="shared" si="99"/>
        <v>0</v>
      </c>
      <c r="AV115" s="183"/>
      <c r="AW115" s="192">
        <f t="shared" si="100"/>
        <v>0</v>
      </c>
      <c r="AX115" s="192">
        <f t="shared" si="101"/>
        <v>0</v>
      </c>
      <c r="AY115" s="182">
        <f t="shared" si="102"/>
        <v>0</v>
      </c>
      <c r="AZ115" s="116" t="str">
        <f t="shared" si="103"/>
        <v>s. o.</v>
      </c>
      <c r="BA115" s="294" t="str" cm="1">
        <f t="array" ref="BA115">_xlfn.IFS(L115&lt;Listes_deroulantes!$F$55,"s. o.",AND(L115&lt;datevigueur,M115=autre),Listes_deroulantes!$G$4,AND(L115&lt;datevigueur,M115=bureau),Listes_deroulantes!$G$5,AND(L115&lt;datevigueur,M115=cegep),Listes_deroulantes!$G$6,AND(L115&lt;datevigueur,M115=Centre),Listes_deroulantes!$G$7,AND(L115&lt;datevigueur,M115=CHSLD),Listes_deroulantes!$G$8,AND(L115&lt;datevigueur,M115=ecole),Listes_deroulantes!$G$9,AND(L115&lt;datevigueur,M115=ecolesec),Listes_deroulantes!$G$10,AND(L115&lt;datevigueur,M115=Universite),Listes_deroulantes!$G$11,AND(L115&gt;=datevigueur,L115&lt;=Listes_deroulantes!$F$48),New2025Avant,L115&lt;=Listes_deroulantes!$F$49,New2030Avant,L115&gt;Listes_deroulantes!$F$50,"0%")</f>
        <v>s. o.</v>
      </c>
      <c r="BB115" s="35" t="str" cm="1">
        <f t="array" ref="BB115">_xlfn.IFS(AZ115="Aucun combustible","Oui",AND(AZ115="s. o.",BA115="s. o."),"s. o.",AND(BA115="0%",OR(AZ115&lt;&gt;"Aucun combustible",AZ115&lt;&gt;"s. o.")),IF(AZ115&lt;=0%,"Oui","Non"),AND(BA115&lt;&gt;"0%",OR(AZ115&lt;&gt;"Aucun combustible",AZ115&lt;&gt;"s. o.")),IF(AZ115&lt;BA115,"Oui","Non"))</f>
        <v>s. o.</v>
      </c>
      <c r="BC115" s="35" t="str">
        <f t="shared" si="104"/>
        <v>Non</v>
      </c>
      <c r="BD115" s="132"/>
      <c r="BE115" s="313" t="str">
        <f t="shared" si="105"/>
        <v>s. o.</v>
      </c>
      <c r="BF115" s="313" t="str" cm="1">
        <f t="array" ref="BF115">IFERROR(_xlfn.IFS(AND(AO115&gt;0,OR(AY115=0,ISBLANK(AY115)),OR(AW115=0,ISBLANK(AW115))),"100% Énergie renouvelable",AND(OR(AY115=0,ISBLANK(AY115)),AW115&gt;0,),"Non disponible",AY115&gt;0,AY115,AND(AY115=0,AW115=0,AO115=0),"s. o."),"Erreur")</f>
        <v>s. o.</v>
      </c>
      <c r="BG115" s="312" t="str">
        <f t="shared" si="106"/>
        <v>s. o.</v>
      </c>
      <c r="BH115" s="329"/>
      <c r="BI115" s="324"/>
      <c r="BJ115" s="318"/>
      <c r="BK115" s="198"/>
      <c r="BL115" s="180"/>
      <c r="BM115" s="180"/>
      <c r="BN115" s="180"/>
      <c r="BO115" s="180"/>
      <c r="BP115" s="241"/>
      <c r="BQ115" s="199">
        <f t="shared" si="79"/>
        <v>0</v>
      </c>
      <c r="BR115" s="198"/>
      <c r="BS115" s="200">
        <f t="shared" si="80"/>
        <v>0</v>
      </c>
      <c r="BT115" s="198"/>
      <c r="BU115" s="200">
        <f t="shared" si="81"/>
        <v>0</v>
      </c>
      <c r="BV115" s="198"/>
      <c r="BW115" s="200">
        <f t="shared" si="82"/>
        <v>0</v>
      </c>
      <c r="BX115" s="198"/>
      <c r="BY115" s="200">
        <f t="shared" si="83"/>
        <v>0</v>
      </c>
      <c r="BZ115" s="117">
        <f t="shared" si="107"/>
        <v>0</v>
      </c>
      <c r="CA115" s="117">
        <f t="shared" si="108"/>
        <v>0</v>
      </c>
      <c r="CB115" s="154">
        <f t="shared" si="109"/>
        <v>0</v>
      </c>
      <c r="CC115" s="134" t="str">
        <f t="shared" si="110"/>
        <v/>
      </c>
      <c r="CD115" s="147" t="str">
        <f t="shared" si="111"/>
        <v/>
      </c>
      <c r="CE115" s="116" t="str">
        <f t="shared" si="112"/>
        <v>s. o.</v>
      </c>
      <c r="CF115" s="35" t="str" cm="1">
        <f t="array" ref="CF115">_xlfn.IFS(L115&lt;Listes_deroulantes!$F$55,"s. o.",AND(L115&lt;datevigueur,M115=autre),Listes_deroulantes!$H$4,AND(L115&lt;datevigueur,M115=bureau),Listes_deroulantes!$H$5,AND(L115&lt;datevigueur,M115=cegep),Listes_deroulantes!$H$6,AND(L115&lt;datevigueur,M115=Centre),Listes_deroulantes!$H$7,AND(L115&lt;datevigueur,M115=CHSLD),Listes_deroulantes!$H$8,AND(L115&lt;datevigueur,M115=ecole),Listes_deroulantes!$H$9,AND(L115&lt;datevigueur,M115=ecolesec),Listes_deroulantes!$H$10,AND(L115&lt;datevigueur,M115=Universite),Listes_deroulantes!$H$11,AND(L115&gt;=datevigueur,L115&lt;=Listes_deroulantes!$F$48),NEW2025Apres,L115&lt;=Listes_deroulantes!$F$49,New2030Apres,L115&gt;Listes_deroulantes!$F$50,"0%")</f>
        <v>s. o.</v>
      </c>
      <c r="CG115" s="35" t="str" cm="1">
        <f t="array" ref="CG115">_xlfn.IFS(CE115="Aucun combustible","Oui",AND(CE115="s. o.",CF115="s. o."),"s. o.",AND(CF115="0%",OR(CE115&lt;&gt;"Aucun combustible",CE115&lt;&gt;"s. o.")),IF(CE115&lt;=0%,"Oui","Non"),AND(CF115&lt;&gt;"0%",OR(CE115&lt;&gt;"Aucun combustible",CE115&lt;&gt;"s. o.")),IF(CE115&lt;=CF115,"Oui","Non"))</f>
        <v>s. o.</v>
      </c>
      <c r="CH115" s="257"/>
      <c r="CI115" s="314" t="str">
        <f t="shared" si="76"/>
        <v>s. o.</v>
      </c>
      <c r="CJ115" s="316" cm="1">
        <f t="array" ref="CJ115">_xlfn.IFS(CE115="s.o","Non disponible",CE115="Aucun combustible","0",CE115&gt;0,BY115)</f>
        <v>0</v>
      </c>
      <c r="CK115" s="315" t="str">
        <f t="shared" si="77"/>
        <v>Non disponible</v>
      </c>
      <c r="CL115" s="320"/>
    </row>
    <row r="116" spans="1:90" x14ac:dyDescent="0.25">
      <c r="A116" s="122"/>
      <c r="B116" s="33"/>
      <c r="F116" s="32"/>
      <c r="I116" s="41"/>
      <c r="J116" s="34"/>
      <c r="L116" s="278"/>
      <c r="M116" s="32"/>
      <c r="N116" s="32"/>
      <c r="O116" s="34"/>
      <c r="P116" s="339"/>
      <c r="Q116" s="338"/>
      <c r="R116" s="250"/>
      <c r="S116" s="270"/>
      <c r="T116" s="251"/>
      <c r="U116" s="113"/>
      <c r="V116" s="114"/>
      <c r="W116" s="273"/>
      <c r="X116" s="114"/>
      <c r="Y116" s="273"/>
      <c r="Z116" s="115" t="str">
        <f t="shared" si="94"/>
        <v>s.o</v>
      </c>
      <c r="AA116" s="35" t="str" cm="1">
        <f t="array" ref="AA116">_xlfn.IFS(T116=Listes_deroulantes!$B$45,"Indisponible",T116=Listes_deroulantes!$B$43,-10%,T116=Listes_deroulantes!$B$42,-40%,T116=Listes_deroulantes!$B$41,-20%,T116=Listes_deroulantes!$B$40,-20%,T116=Listes_deroulantes!$C$35,"s. o.",T116=Listes_deroulantes!$B$44,-10%)</f>
        <v>s. o.</v>
      </c>
      <c r="AB116" s="62" t="str">
        <f t="shared" si="95"/>
        <v>s. o.</v>
      </c>
      <c r="AC116" s="309" t="str">
        <f t="shared" si="74"/>
        <v>s.o</v>
      </c>
      <c r="AD116" s="62" t="str" cm="1">
        <f t="array" ref="AD116">_xlfn.IFS(T116=Listes_deroulantes!$B$45,"Aucun",T116=Listes_deroulantes!$B$44,"Aucun",T116=Listes_deroulantes!$B$43,-10%,T116=Listes_deroulantes!$B$42,"Aucun",T116=Listes_deroulantes!$B$41,"Aucun",T116=Listes_deroulantes!$B$40,"Aucun",T116=Listes_deroulantes!$C$35,"s. o.")</f>
        <v>s. o.</v>
      </c>
      <c r="AE116" s="62" t="str">
        <f t="shared" si="96"/>
        <v>s. o.</v>
      </c>
      <c r="AF116" s="310"/>
      <c r="AG116" s="131" t="str">
        <f t="shared" si="75"/>
        <v/>
      </c>
      <c r="AH116" s="317">
        <f t="shared" si="78"/>
        <v>0</v>
      </c>
      <c r="AI116" s="177"/>
      <c r="AJ116" s="178"/>
      <c r="AK116" s="179"/>
      <c r="AL116" s="179"/>
      <c r="AM116" s="179"/>
      <c r="AN116" s="179"/>
      <c r="AO116" s="192">
        <f t="shared" si="66"/>
        <v>0</v>
      </c>
      <c r="AP116" s="181"/>
      <c r="AQ116" s="182">
        <f t="shared" si="97"/>
        <v>0</v>
      </c>
      <c r="AR116" s="183"/>
      <c r="AS116" s="182">
        <f t="shared" si="98"/>
        <v>0</v>
      </c>
      <c r="AT116" s="183"/>
      <c r="AU116" s="182">
        <f t="shared" si="99"/>
        <v>0</v>
      </c>
      <c r="AV116" s="183"/>
      <c r="AW116" s="192">
        <f t="shared" si="100"/>
        <v>0</v>
      </c>
      <c r="AX116" s="192">
        <f t="shared" si="101"/>
        <v>0</v>
      </c>
      <c r="AY116" s="182">
        <f t="shared" si="102"/>
        <v>0</v>
      </c>
      <c r="AZ116" s="116" t="str">
        <f t="shared" si="103"/>
        <v>s. o.</v>
      </c>
      <c r="BA116" s="294" t="str" cm="1">
        <f t="array" ref="BA116">_xlfn.IFS(L116&lt;Listes_deroulantes!$F$55,"s. o.",AND(L116&lt;datevigueur,M116=autre),Listes_deroulantes!$G$4,AND(L116&lt;datevigueur,M116=bureau),Listes_deroulantes!$G$5,AND(L116&lt;datevigueur,M116=cegep),Listes_deroulantes!$G$6,AND(L116&lt;datevigueur,M116=Centre),Listes_deroulantes!$G$7,AND(L116&lt;datevigueur,M116=CHSLD),Listes_deroulantes!$G$8,AND(L116&lt;datevigueur,M116=ecole),Listes_deroulantes!$G$9,AND(L116&lt;datevigueur,M116=ecolesec),Listes_deroulantes!$G$10,AND(L116&lt;datevigueur,M116=Universite),Listes_deroulantes!$G$11,AND(L116&gt;=datevigueur,L116&lt;=Listes_deroulantes!$F$48),New2025Avant,L116&lt;=Listes_deroulantes!$F$49,New2030Avant,L116&gt;Listes_deroulantes!$F$50,"0%")</f>
        <v>s. o.</v>
      </c>
      <c r="BB116" s="35" t="str" cm="1">
        <f t="array" ref="BB116">_xlfn.IFS(AZ116="Aucun combustible","Oui",AND(AZ116="s. o.",BA116="s. o."),"s. o.",AND(BA116="0%",OR(AZ116&lt;&gt;"Aucun combustible",AZ116&lt;&gt;"s. o.")),IF(AZ116&lt;=0%,"Oui","Non"),AND(BA116&lt;&gt;"0%",OR(AZ116&lt;&gt;"Aucun combustible",AZ116&lt;&gt;"s. o.")),IF(AZ116&lt;BA116,"Oui","Non"))</f>
        <v>s. o.</v>
      </c>
      <c r="BC116" s="35" t="str">
        <f t="shared" si="104"/>
        <v>Non</v>
      </c>
      <c r="BD116" s="132"/>
      <c r="BE116" s="313" t="str">
        <f t="shared" si="105"/>
        <v>s. o.</v>
      </c>
      <c r="BF116" s="313" t="str" cm="1">
        <f t="array" ref="BF116">IFERROR(_xlfn.IFS(AND(AO116&gt;0,OR(AY116=0,ISBLANK(AY116)),OR(AW116=0,ISBLANK(AW116))),"100% Énergie renouvelable",AND(OR(AY116=0,ISBLANK(AY116)),AW116&gt;0,),"Non disponible",AY116&gt;0,AY116,AND(AY116=0,AW116=0,AO116=0),"s. o."),"Erreur")</f>
        <v>s. o.</v>
      </c>
      <c r="BG116" s="312" t="str">
        <f t="shared" si="106"/>
        <v>s. o.</v>
      </c>
      <c r="BH116" s="329"/>
      <c r="BI116" s="324"/>
      <c r="BJ116" s="318"/>
      <c r="BK116" s="198"/>
      <c r="BL116" s="180"/>
      <c r="BM116" s="180"/>
      <c r="BN116" s="180"/>
      <c r="BO116" s="180"/>
      <c r="BP116" s="241"/>
      <c r="BQ116" s="199">
        <f t="shared" si="79"/>
        <v>0</v>
      </c>
      <c r="BR116" s="198"/>
      <c r="BS116" s="200">
        <f t="shared" si="80"/>
        <v>0</v>
      </c>
      <c r="BT116" s="198"/>
      <c r="BU116" s="200">
        <f t="shared" si="81"/>
        <v>0</v>
      </c>
      <c r="BV116" s="198"/>
      <c r="BW116" s="200">
        <f t="shared" si="82"/>
        <v>0</v>
      </c>
      <c r="BX116" s="198"/>
      <c r="BY116" s="200">
        <f t="shared" si="83"/>
        <v>0</v>
      </c>
      <c r="BZ116" s="117">
        <f t="shared" si="107"/>
        <v>0</v>
      </c>
      <c r="CA116" s="117">
        <f t="shared" si="108"/>
        <v>0</v>
      </c>
      <c r="CB116" s="154">
        <f t="shared" si="109"/>
        <v>0</v>
      </c>
      <c r="CC116" s="134" t="str">
        <f t="shared" si="110"/>
        <v/>
      </c>
      <c r="CD116" s="147" t="str">
        <f t="shared" si="111"/>
        <v/>
      </c>
      <c r="CE116" s="116" t="str">
        <f t="shared" si="112"/>
        <v>s. o.</v>
      </c>
      <c r="CF116" s="35" t="str" cm="1">
        <f t="array" ref="CF116">_xlfn.IFS(L116&lt;Listes_deroulantes!$F$55,"s. o.",AND(L116&lt;datevigueur,M116=autre),Listes_deroulantes!$H$4,AND(L116&lt;datevigueur,M116=bureau),Listes_deroulantes!$H$5,AND(L116&lt;datevigueur,M116=cegep),Listes_deroulantes!$H$6,AND(L116&lt;datevigueur,M116=Centre),Listes_deroulantes!$H$7,AND(L116&lt;datevigueur,M116=CHSLD),Listes_deroulantes!$H$8,AND(L116&lt;datevigueur,M116=ecole),Listes_deroulantes!$H$9,AND(L116&lt;datevigueur,M116=ecolesec),Listes_deroulantes!$H$10,AND(L116&lt;datevigueur,M116=Universite),Listes_deroulantes!$H$11,AND(L116&gt;=datevigueur,L116&lt;=Listes_deroulantes!$F$48),NEW2025Apres,L116&lt;=Listes_deroulantes!$F$49,New2030Apres,L116&gt;Listes_deroulantes!$F$50,"0%")</f>
        <v>s. o.</v>
      </c>
      <c r="CG116" s="35" t="str" cm="1">
        <f t="array" ref="CG116">_xlfn.IFS(CE116="Aucun combustible","Oui",AND(CE116="s. o.",CF116="s. o."),"s. o.",AND(CF116="0%",OR(CE116&lt;&gt;"Aucun combustible",CE116&lt;&gt;"s. o.")),IF(CE116&lt;=0%,"Oui","Non"),AND(CF116&lt;&gt;"0%",OR(CE116&lt;&gt;"Aucun combustible",CE116&lt;&gt;"s. o.")),IF(CE116&lt;=CF116,"Oui","Non"))</f>
        <v>s. o.</v>
      </c>
      <c r="CH116" s="257"/>
      <c r="CI116" s="314" t="str">
        <f t="shared" si="76"/>
        <v>s. o.</v>
      </c>
      <c r="CJ116" s="316" cm="1">
        <f t="array" ref="CJ116">_xlfn.IFS(CE116="s.o","Non disponible",CE116="Aucun combustible","0",CE116&gt;0,BY116)</f>
        <v>0</v>
      </c>
      <c r="CK116" s="315" t="str">
        <f t="shared" si="77"/>
        <v>Non disponible</v>
      </c>
      <c r="CL116" s="320"/>
    </row>
    <row r="117" spans="1:90" x14ac:dyDescent="0.25">
      <c r="A117" s="122"/>
      <c r="B117" s="33"/>
      <c r="F117" s="32"/>
      <c r="I117" s="41"/>
      <c r="J117" s="34"/>
      <c r="L117" s="278"/>
      <c r="M117" s="32"/>
      <c r="N117" s="32"/>
      <c r="O117" s="34"/>
      <c r="P117" s="339"/>
      <c r="Q117" s="338"/>
      <c r="R117" s="250"/>
      <c r="S117" s="270"/>
      <c r="T117" s="251"/>
      <c r="U117" s="113"/>
      <c r="V117" s="114"/>
      <c r="W117" s="273"/>
      <c r="X117" s="114"/>
      <c r="Y117" s="273"/>
      <c r="Z117" s="115" t="str">
        <f t="shared" si="94"/>
        <v>s.o</v>
      </c>
      <c r="AA117" s="35" t="str" cm="1">
        <f t="array" ref="AA117">_xlfn.IFS(T117=Listes_deroulantes!$B$45,"Indisponible",T117=Listes_deroulantes!$B$43,-10%,T117=Listes_deroulantes!$B$42,-40%,T117=Listes_deroulantes!$B$41,-20%,T117=Listes_deroulantes!$B$40,-20%,T117=Listes_deroulantes!$C$35,"s. o.",T117=Listes_deroulantes!$B$44,-10%)</f>
        <v>s. o.</v>
      </c>
      <c r="AB117" s="62" t="str">
        <f t="shared" si="95"/>
        <v>s. o.</v>
      </c>
      <c r="AC117" s="309" t="str">
        <f t="shared" si="74"/>
        <v>s.o</v>
      </c>
      <c r="AD117" s="62" t="str" cm="1">
        <f t="array" ref="AD117">_xlfn.IFS(T117=Listes_deroulantes!$B$45,"Aucun",T117=Listes_deroulantes!$B$44,"Aucun",T117=Listes_deroulantes!$B$43,-10%,T117=Listes_deroulantes!$B$42,"Aucun",T117=Listes_deroulantes!$B$41,"Aucun",T117=Listes_deroulantes!$B$40,"Aucun",T117=Listes_deroulantes!$C$35,"s. o.")</f>
        <v>s. o.</v>
      </c>
      <c r="AE117" s="62" t="str">
        <f t="shared" si="96"/>
        <v>s. o.</v>
      </c>
      <c r="AF117" s="310"/>
      <c r="AG117" s="131" t="str">
        <f t="shared" si="75"/>
        <v/>
      </c>
      <c r="AH117" s="317">
        <f t="shared" si="78"/>
        <v>0</v>
      </c>
      <c r="AI117" s="177"/>
      <c r="AJ117" s="178"/>
      <c r="AK117" s="179"/>
      <c r="AL117" s="179"/>
      <c r="AM117" s="179"/>
      <c r="AN117" s="179"/>
      <c r="AO117" s="192">
        <f t="shared" si="66"/>
        <v>0</v>
      </c>
      <c r="AP117" s="181"/>
      <c r="AQ117" s="182">
        <f t="shared" si="97"/>
        <v>0</v>
      </c>
      <c r="AR117" s="183"/>
      <c r="AS117" s="182">
        <f t="shared" si="98"/>
        <v>0</v>
      </c>
      <c r="AT117" s="183"/>
      <c r="AU117" s="182">
        <f t="shared" si="99"/>
        <v>0</v>
      </c>
      <c r="AV117" s="183"/>
      <c r="AW117" s="192">
        <f t="shared" si="100"/>
        <v>0</v>
      </c>
      <c r="AX117" s="192">
        <f t="shared" si="101"/>
        <v>0</v>
      </c>
      <c r="AY117" s="182">
        <f t="shared" si="102"/>
        <v>0</v>
      </c>
      <c r="AZ117" s="116" t="str">
        <f t="shared" si="103"/>
        <v>s. o.</v>
      </c>
      <c r="BA117" s="294" t="str" cm="1">
        <f t="array" ref="BA117">_xlfn.IFS(L117&lt;Listes_deroulantes!$F$55,"s. o.",AND(L117&lt;datevigueur,M117=autre),Listes_deroulantes!$G$4,AND(L117&lt;datevigueur,M117=bureau),Listes_deroulantes!$G$5,AND(L117&lt;datevigueur,M117=cegep),Listes_deroulantes!$G$6,AND(L117&lt;datevigueur,M117=Centre),Listes_deroulantes!$G$7,AND(L117&lt;datevigueur,M117=CHSLD),Listes_deroulantes!$G$8,AND(L117&lt;datevigueur,M117=ecole),Listes_deroulantes!$G$9,AND(L117&lt;datevigueur,M117=ecolesec),Listes_deroulantes!$G$10,AND(L117&lt;datevigueur,M117=Universite),Listes_deroulantes!$G$11,AND(L117&gt;=datevigueur,L117&lt;=Listes_deroulantes!$F$48),New2025Avant,L117&lt;=Listes_deroulantes!$F$49,New2030Avant,L117&gt;Listes_deroulantes!$F$50,"0%")</f>
        <v>s. o.</v>
      </c>
      <c r="BB117" s="35" t="str" cm="1">
        <f t="array" ref="BB117">_xlfn.IFS(AZ117="Aucun combustible","Oui",AND(AZ117="s. o.",BA117="s. o."),"s. o.",AND(BA117="0%",OR(AZ117&lt;&gt;"Aucun combustible",AZ117&lt;&gt;"s. o.")),IF(AZ117&lt;=0%,"Oui","Non"),AND(BA117&lt;&gt;"0%",OR(AZ117&lt;&gt;"Aucun combustible",AZ117&lt;&gt;"s. o.")),IF(AZ117&lt;BA117,"Oui","Non"))</f>
        <v>s. o.</v>
      </c>
      <c r="BC117" s="35" t="str">
        <f t="shared" si="104"/>
        <v>Non</v>
      </c>
      <c r="BD117" s="132"/>
      <c r="BE117" s="313" t="str">
        <f t="shared" si="105"/>
        <v>s. o.</v>
      </c>
      <c r="BF117" s="313" t="str" cm="1">
        <f t="array" ref="BF117">IFERROR(_xlfn.IFS(AND(AO117&gt;0,OR(AY117=0,ISBLANK(AY117)),OR(AW117=0,ISBLANK(AW117))),"100% Énergie renouvelable",AND(OR(AY117=0,ISBLANK(AY117)),AW117&gt;0,),"Non disponible",AY117&gt;0,AY117,AND(AY117=0,AW117=0,AO117=0),"s. o."),"Erreur")</f>
        <v>s. o.</v>
      </c>
      <c r="BG117" s="312" t="str">
        <f t="shared" si="106"/>
        <v>s. o.</v>
      </c>
      <c r="BH117" s="329"/>
      <c r="BI117" s="324"/>
      <c r="BJ117" s="318"/>
      <c r="BK117" s="198"/>
      <c r="BL117" s="180"/>
      <c r="BM117" s="180"/>
      <c r="BN117" s="180"/>
      <c r="BO117" s="180"/>
      <c r="BP117" s="241"/>
      <c r="BQ117" s="199">
        <f t="shared" si="79"/>
        <v>0</v>
      </c>
      <c r="BR117" s="198"/>
      <c r="BS117" s="200">
        <f t="shared" si="80"/>
        <v>0</v>
      </c>
      <c r="BT117" s="198"/>
      <c r="BU117" s="200">
        <f t="shared" si="81"/>
        <v>0</v>
      </c>
      <c r="BV117" s="198"/>
      <c r="BW117" s="200">
        <f t="shared" si="82"/>
        <v>0</v>
      </c>
      <c r="BX117" s="198"/>
      <c r="BY117" s="200">
        <f t="shared" si="83"/>
        <v>0</v>
      </c>
      <c r="BZ117" s="117">
        <f t="shared" si="107"/>
        <v>0</v>
      </c>
      <c r="CA117" s="117">
        <f t="shared" si="108"/>
        <v>0</v>
      </c>
      <c r="CB117" s="154">
        <f t="shared" si="109"/>
        <v>0</v>
      </c>
      <c r="CC117" s="134" t="str">
        <f t="shared" si="110"/>
        <v/>
      </c>
      <c r="CD117" s="147" t="str">
        <f t="shared" si="111"/>
        <v/>
      </c>
      <c r="CE117" s="116" t="str">
        <f t="shared" si="112"/>
        <v>s. o.</v>
      </c>
      <c r="CF117" s="35" t="str" cm="1">
        <f t="array" ref="CF117">_xlfn.IFS(L117&lt;Listes_deroulantes!$F$55,"s. o.",AND(L117&lt;datevigueur,M117=autre),Listes_deroulantes!$H$4,AND(L117&lt;datevigueur,M117=bureau),Listes_deroulantes!$H$5,AND(L117&lt;datevigueur,M117=cegep),Listes_deroulantes!$H$6,AND(L117&lt;datevigueur,M117=Centre),Listes_deroulantes!$H$7,AND(L117&lt;datevigueur,M117=CHSLD),Listes_deroulantes!$H$8,AND(L117&lt;datevigueur,M117=ecole),Listes_deroulantes!$H$9,AND(L117&lt;datevigueur,M117=ecolesec),Listes_deroulantes!$H$10,AND(L117&lt;datevigueur,M117=Universite),Listes_deroulantes!$H$11,AND(L117&gt;=datevigueur,L117&lt;=Listes_deroulantes!$F$48),NEW2025Apres,L117&lt;=Listes_deroulantes!$F$49,New2030Apres,L117&gt;Listes_deroulantes!$F$50,"0%")</f>
        <v>s. o.</v>
      </c>
      <c r="CG117" s="35" t="str" cm="1">
        <f t="array" ref="CG117">_xlfn.IFS(CE117="Aucun combustible","Oui",AND(CE117="s. o.",CF117="s. o."),"s. o.",AND(CF117="0%",OR(CE117&lt;&gt;"Aucun combustible",CE117&lt;&gt;"s. o.")),IF(CE117&lt;=0%,"Oui","Non"),AND(CF117&lt;&gt;"0%",OR(CE117&lt;&gt;"Aucun combustible",CE117&lt;&gt;"s. o.")),IF(CE117&lt;=CF117,"Oui","Non"))</f>
        <v>s. o.</v>
      </c>
      <c r="CH117" s="257"/>
      <c r="CI117" s="314" t="str">
        <f t="shared" si="76"/>
        <v>s. o.</v>
      </c>
      <c r="CJ117" s="316" cm="1">
        <f t="array" ref="CJ117">_xlfn.IFS(CE117="s.o","Non disponible",CE117="Aucun combustible","0",CE117&gt;0,BY117)</f>
        <v>0</v>
      </c>
      <c r="CK117" s="315" t="str">
        <f t="shared" si="77"/>
        <v>Non disponible</v>
      </c>
      <c r="CL117" s="320"/>
    </row>
    <row r="118" spans="1:90" x14ac:dyDescent="0.25">
      <c r="A118" s="122"/>
      <c r="B118" s="33"/>
      <c r="F118" s="32"/>
      <c r="I118" s="41"/>
      <c r="J118" s="34"/>
      <c r="L118" s="278"/>
      <c r="M118" s="32"/>
      <c r="N118" s="32"/>
      <c r="O118" s="34"/>
      <c r="P118" s="339"/>
      <c r="Q118" s="338"/>
      <c r="R118" s="250"/>
      <c r="S118" s="270"/>
      <c r="T118" s="251"/>
      <c r="U118" s="113"/>
      <c r="V118" s="114"/>
      <c r="W118" s="273"/>
      <c r="X118" s="114"/>
      <c r="Y118" s="273"/>
      <c r="Z118" s="115" t="str">
        <f t="shared" si="94"/>
        <v>s.o</v>
      </c>
      <c r="AA118" s="35" t="str" cm="1">
        <f t="array" ref="AA118">_xlfn.IFS(T118=Listes_deroulantes!$B$45,"Indisponible",T118=Listes_deroulantes!$B$43,-10%,T118=Listes_deroulantes!$B$42,-40%,T118=Listes_deroulantes!$B$41,-20%,T118=Listes_deroulantes!$B$40,-20%,T118=Listes_deroulantes!$C$35,"s. o.",T118=Listes_deroulantes!$B$44,-10%)</f>
        <v>s. o.</v>
      </c>
      <c r="AB118" s="62" t="str">
        <f t="shared" si="95"/>
        <v>s. o.</v>
      </c>
      <c r="AC118" s="309" t="str">
        <f t="shared" si="74"/>
        <v>s.o</v>
      </c>
      <c r="AD118" s="62" t="str" cm="1">
        <f t="array" ref="AD118">_xlfn.IFS(T118=Listes_deroulantes!$B$45,"Aucun",T118=Listes_deroulantes!$B$44,"Aucun",T118=Listes_deroulantes!$B$43,-10%,T118=Listes_deroulantes!$B$42,"Aucun",T118=Listes_deroulantes!$B$41,"Aucun",T118=Listes_deroulantes!$B$40,"Aucun",T118=Listes_deroulantes!$C$35,"s. o.")</f>
        <v>s. o.</v>
      </c>
      <c r="AE118" s="62" t="str">
        <f t="shared" si="96"/>
        <v>s. o.</v>
      </c>
      <c r="AF118" s="310"/>
      <c r="AG118" s="131" t="str">
        <f t="shared" si="75"/>
        <v/>
      </c>
      <c r="AH118" s="317">
        <f t="shared" si="78"/>
        <v>0</v>
      </c>
      <c r="AI118" s="177"/>
      <c r="AJ118" s="178"/>
      <c r="AK118" s="179"/>
      <c r="AL118" s="179"/>
      <c r="AM118" s="179"/>
      <c r="AN118" s="179"/>
      <c r="AO118" s="192">
        <f t="shared" si="66"/>
        <v>0</v>
      </c>
      <c r="AP118" s="181"/>
      <c r="AQ118" s="182">
        <f t="shared" si="97"/>
        <v>0</v>
      </c>
      <c r="AR118" s="183"/>
      <c r="AS118" s="182">
        <f t="shared" si="98"/>
        <v>0</v>
      </c>
      <c r="AT118" s="183"/>
      <c r="AU118" s="182">
        <f t="shared" si="99"/>
        <v>0</v>
      </c>
      <c r="AV118" s="183"/>
      <c r="AW118" s="192">
        <f t="shared" si="100"/>
        <v>0</v>
      </c>
      <c r="AX118" s="192">
        <f t="shared" si="101"/>
        <v>0</v>
      </c>
      <c r="AY118" s="182">
        <f t="shared" si="102"/>
        <v>0</v>
      </c>
      <c r="AZ118" s="116" t="str">
        <f t="shared" si="103"/>
        <v>s. o.</v>
      </c>
      <c r="BA118" s="294" t="str" cm="1">
        <f t="array" ref="BA118">_xlfn.IFS(L118&lt;Listes_deroulantes!$F$55,"s. o.",AND(L118&lt;datevigueur,M118=autre),Listes_deroulantes!$G$4,AND(L118&lt;datevigueur,M118=bureau),Listes_deroulantes!$G$5,AND(L118&lt;datevigueur,M118=cegep),Listes_deroulantes!$G$6,AND(L118&lt;datevigueur,M118=Centre),Listes_deroulantes!$G$7,AND(L118&lt;datevigueur,M118=CHSLD),Listes_deroulantes!$G$8,AND(L118&lt;datevigueur,M118=ecole),Listes_deroulantes!$G$9,AND(L118&lt;datevigueur,M118=ecolesec),Listes_deroulantes!$G$10,AND(L118&lt;datevigueur,M118=Universite),Listes_deroulantes!$G$11,AND(L118&gt;=datevigueur,L118&lt;=Listes_deroulantes!$F$48),New2025Avant,L118&lt;=Listes_deroulantes!$F$49,New2030Avant,L118&gt;Listes_deroulantes!$F$50,"0%")</f>
        <v>s. o.</v>
      </c>
      <c r="BB118" s="35" t="str" cm="1">
        <f t="array" ref="BB118">_xlfn.IFS(AZ118="Aucun combustible","Oui",AND(AZ118="s. o.",BA118="s. o."),"s. o.",AND(BA118="0%",OR(AZ118&lt;&gt;"Aucun combustible",AZ118&lt;&gt;"s. o.")),IF(AZ118&lt;=0%,"Oui","Non"),AND(BA118&lt;&gt;"0%",OR(AZ118&lt;&gt;"Aucun combustible",AZ118&lt;&gt;"s. o.")),IF(AZ118&lt;BA118,"Oui","Non"))</f>
        <v>s. o.</v>
      </c>
      <c r="BC118" s="35" t="str">
        <f t="shared" si="104"/>
        <v>Non</v>
      </c>
      <c r="BD118" s="132"/>
      <c r="BE118" s="313" t="str">
        <f t="shared" si="105"/>
        <v>s. o.</v>
      </c>
      <c r="BF118" s="313" t="str" cm="1">
        <f t="array" ref="BF118">IFERROR(_xlfn.IFS(AND(AO118&gt;0,OR(AY118=0,ISBLANK(AY118)),OR(AW118=0,ISBLANK(AW118))),"100% Énergie renouvelable",AND(OR(AY118=0,ISBLANK(AY118)),AW118&gt;0,),"Non disponible",AY118&gt;0,AY118,AND(AY118=0,AW118=0,AO118=0),"s. o."),"Erreur")</f>
        <v>s. o.</v>
      </c>
      <c r="BG118" s="312" t="str">
        <f t="shared" si="106"/>
        <v>s. o.</v>
      </c>
      <c r="BH118" s="329"/>
      <c r="BI118" s="324"/>
      <c r="BJ118" s="318"/>
      <c r="BK118" s="198"/>
      <c r="BL118" s="180"/>
      <c r="BM118" s="180"/>
      <c r="BN118" s="180"/>
      <c r="BO118" s="180"/>
      <c r="BP118" s="241"/>
      <c r="BQ118" s="199">
        <f t="shared" si="79"/>
        <v>0</v>
      </c>
      <c r="BR118" s="198"/>
      <c r="BS118" s="200">
        <f t="shared" si="80"/>
        <v>0</v>
      </c>
      <c r="BT118" s="198"/>
      <c r="BU118" s="200">
        <f t="shared" si="81"/>
        <v>0</v>
      </c>
      <c r="BV118" s="198"/>
      <c r="BW118" s="200">
        <f t="shared" si="82"/>
        <v>0</v>
      </c>
      <c r="BX118" s="198"/>
      <c r="BY118" s="200">
        <f t="shared" si="83"/>
        <v>0</v>
      </c>
      <c r="BZ118" s="117">
        <f t="shared" si="107"/>
        <v>0</v>
      </c>
      <c r="CA118" s="117">
        <f t="shared" si="108"/>
        <v>0</v>
      </c>
      <c r="CB118" s="154">
        <f t="shared" si="109"/>
        <v>0</v>
      </c>
      <c r="CC118" s="134" t="str">
        <f t="shared" si="110"/>
        <v/>
      </c>
      <c r="CD118" s="147" t="str">
        <f t="shared" si="111"/>
        <v/>
      </c>
      <c r="CE118" s="116" t="str">
        <f t="shared" si="112"/>
        <v>s. o.</v>
      </c>
      <c r="CF118" s="35" t="str" cm="1">
        <f t="array" ref="CF118">_xlfn.IFS(L118&lt;Listes_deroulantes!$F$55,"s. o.",AND(L118&lt;datevigueur,M118=autre),Listes_deroulantes!$H$4,AND(L118&lt;datevigueur,M118=bureau),Listes_deroulantes!$H$5,AND(L118&lt;datevigueur,M118=cegep),Listes_deroulantes!$H$6,AND(L118&lt;datevigueur,M118=Centre),Listes_deroulantes!$H$7,AND(L118&lt;datevigueur,M118=CHSLD),Listes_deroulantes!$H$8,AND(L118&lt;datevigueur,M118=ecole),Listes_deroulantes!$H$9,AND(L118&lt;datevigueur,M118=ecolesec),Listes_deroulantes!$H$10,AND(L118&lt;datevigueur,M118=Universite),Listes_deroulantes!$H$11,AND(L118&gt;=datevigueur,L118&lt;=Listes_deroulantes!$F$48),NEW2025Apres,L118&lt;=Listes_deroulantes!$F$49,New2030Apres,L118&gt;Listes_deroulantes!$F$50,"0%")</f>
        <v>s. o.</v>
      </c>
      <c r="CG118" s="35" t="str" cm="1">
        <f t="array" ref="CG118">_xlfn.IFS(CE118="Aucun combustible","Oui",AND(CE118="s. o.",CF118="s. o."),"s. o.",AND(CF118="0%",OR(CE118&lt;&gt;"Aucun combustible",CE118&lt;&gt;"s. o.")),IF(CE118&lt;=0%,"Oui","Non"),AND(CF118&lt;&gt;"0%",OR(CE118&lt;&gt;"Aucun combustible",CE118&lt;&gt;"s. o.")),IF(CE118&lt;=CF118,"Oui","Non"))</f>
        <v>s. o.</v>
      </c>
      <c r="CH118" s="257"/>
      <c r="CI118" s="314" t="str">
        <f t="shared" si="76"/>
        <v>s. o.</v>
      </c>
      <c r="CJ118" s="316" cm="1">
        <f t="array" ref="CJ118">_xlfn.IFS(CE118="s.o","Non disponible",CE118="Aucun combustible","0",CE118&gt;0,BY118)</f>
        <v>0</v>
      </c>
      <c r="CK118" s="315" t="str">
        <f t="shared" si="77"/>
        <v>Non disponible</v>
      </c>
      <c r="CL118" s="320"/>
    </row>
    <row r="119" spans="1:90" x14ac:dyDescent="0.25">
      <c r="A119" s="122"/>
      <c r="B119" s="33"/>
      <c r="F119" s="32"/>
      <c r="I119" s="41"/>
      <c r="J119" s="34"/>
      <c r="L119" s="278"/>
      <c r="M119" s="32"/>
      <c r="N119" s="32"/>
      <c r="O119" s="34"/>
      <c r="P119" s="339"/>
      <c r="Q119" s="338"/>
      <c r="R119" s="250"/>
      <c r="S119" s="270"/>
      <c r="T119" s="251"/>
      <c r="U119" s="113"/>
      <c r="V119" s="114"/>
      <c r="W119" s="273"/>
      <c r="X119" s="114"/>
      <c r="Y119" s="273"/>
      <c r="Z119" s="115" t="str">
        <f t="shared" si="94"/>
        <v>s.o</v>
      </c>
      <c r="AA119" s="35" t="str" cm="1">
        <f t="array" ref="AA119">_xlfn.IFS(T119=Listes_deroulantes!$B$45,"Indisponible",T119=Listes_deroulantes!$B$43,-10%,T119=Listes_deroulantes!$B$42,-40%,T119=Listes_deroulantes!$B$41,-20%,T119=Listes_deroulantes!$B$40,-20%,T119=Listes_deroulantes!$C$35,"s. o.",T119=Listes_deroulantes!$B$44,-10%)</f>
        <v>s. o.</v>
      </c>
      <c r="AB119" s="62" t="str">
        <f t="shared" si="95"/>
        <v>s. o.</v>
      </c>
      <c r="AC119" s="309" t="str">
        <f t="shared" si="74"/>
        <v>s.o</v>
      </c>
      <c r="AD119" s="62" t="str" cm="1">
        <f t="array" ref="AD119">_xlfn.IFS(T119=Listes_deroulantes!$B$45,"Aucun",T119=Listes_deroulantes!$B$44,"Aucun",T119=Listes_deroulantes!$B$43,-10%,T119=Listes_deroulantes!$B$42,"Aucun",T119=Listes_deroulantes!$B$41,"Aucun",T119=Listes_deroulantes!$B$40,"Aucun",T119=Listes_deroulantes!$C$35,"s. o.")</f>
        <v>s. o.</v>
      </c>
      <c r="AE119" s="62" t="str">
        <f t="shared" si="96"/>
        <v>s. o.</v>
      </c>
      <c r="AF119" s="310"/>
      <c r="AG119" s="131" t="str">
        <f t="shared" si="75"/>
        <v/>
      </c>
      <c r="AH119" s="317">
        <f t="shared" si="78"/>
        <v>0</v>
      </c>
      <c r="AI119" s="177"/>
      <c r="AJ119" s="178"/>
      <c r="AK119" s="179"/>
      <c r="AL119" s="179"/>
      <c r="AM119" s="179"/>
      <c r="AN119" s="179"/>
      <c r="AO119" s="192">
        <f t="shared" si="66"/>
        <v>0</v>
      </c>
      <c r="AP119" s="181"/>
      <c r="AQ119" s="182">
        <f t="shared" si="97"/>
        <v>0</v>
      </c>
      <c r="AR119" s="183"/>
      <c r="AS119" s="182">
        <f t="shared" si="98"/>
        <v>0</v>
      </c>
      <c r="AT119" s="183"/>
      <c r="AU119" s="182">
        <f t="shared" si="99"/>
        <v>0</v>
      </c>
      <c r="AV119" s="183"/>
      <c r="AW119" s="192">
        <f t="shared" si="100"/>
        <v>0</v>
      </c>
      <c r="AX119" s="192">
        <f t="shared" si="101"/>
        <v>0</v>
      </c>
      <c r="AY119" s="182">
        <f t="shared" si="102"/>
        <v>0</v>
      </c>
      <c r="AZ119" s="116" t="str">
        <f t="shared" si="103"/>
        <v>s. o.</v>
      </c>
      <c r="BA119" s="294" t="str" cm="1">
        <f t="array" ref="BA119">_xlfn.IFS(L119&lt;Listes_deroulantes!$F$55,"s. o.",AND(L119&lt;datevigueur,M119=autre),Listes_deroulantes!$G$4,AND(L119&lt;datevigueur,M119=bureau),Listes_deroulantes!$G$5,AND(L119&lt;datevigueur,M119=cegep),Listes_deroulantes!$G$6,AND(L119&lt;datevigueur,M119=Centre),Listes_deroulantes!$G$7,AND(L119&lt;datevigueur,M119=CHSLD),Listes_deroulantes!$G$8,AND(L119&lt;datevigueur,M119=ecole),Listes_deroulantes!$G$9,AND(L119&lt;datevigueur,M119=ecolesec),Listes_deroulantes!$G$10,AND(L119&lt;datevigueur,M119=Universite),Listes_deroulantes!$G$11,AND(L119&gt;=datevigueur,L119&lt;=Listes_deroulantes!$F$48),New2025Avant,L119&lt;=Listes_deroulantes!$F$49,New2030Avant,L119&gt;Listes_deroulantes!$F$50,"0%")</f>
        <v>s. o.</v>
      </c>
      <c r="BB119" s="35" t="str" cm="1">
        <f t="array" ref="BB119">_xlfn.IFS(AZ119="Aucun combustible","Oui",AND(AZ119="s. o.",BA119="s. o."),"s. o.",AND(BA119="0%",OR(AZ119&lt;&gt;"Aucun combustible",AZ119&lt;&gt;"s. o.")),IF(AZ119&lt;=0%,"Oui","Non"),AND(BA119&lt;&gt;"0%",OR(AZ119&lt;&gt;"Aucun combustible",AZ119&lt;&gt;"s. o.")),IF(AZ119&lt;BA119,"Oui","Non"))</f>
        <v>s. o.</v>
      </c>
      <c r="BC119" s="35" t="str">
        <f t="shared" si="104"/>
        <v>Non</v>
      </c>
      <c r="BD119" s="132"/>
      <c r="BE119" s="313" t="str">
        <f t="shared" si="105"/>
        <v>s. o.</v>
      </c>
      <c r="BF119" s="313" t="str" cm="1">
        <f t="array" ref="BF119">IFERROR(_xlfn.IFS(AND(AO119&gt;0,OR(AY119=0,ISBLANK(AY119)),OR(AW119=0,ISBLANK(AW119))),"100% Énergie renouvelable",AND(OR(AY119=0,ISBLANK(AY119)),AW119&gt;0,),"Non disponible",AY119&gt;0,AY119,AND(AY119=0,AW119=0,AO119=0),"s. o."),"Erreur")</f>
        <v>s. o.</v>
      </c>
      <c r="BG119" s="312" t="str">
        <f t="shared" si="106"/>
        <v>s. o.</v>
      </c>
      <c r="BH119" s="329"/>
      <c r="BI119" s="324"/>
      <c r="BJ119" s="318"/>
      <c r="BK119" s="198"/>
      <c r="BL119" s="180"/>
      <c r="BM119" s="180"/>
      <c r="BN119" s="180"/>
      <c r="BO119" s="180"/>
      <c r="BP119" s="241"/>
      <c r="BQ119" s="199">
        <f t="shared" si="79"/>
        <v>0</v>
      </c>
      <c r="BR119" s="198"/>
      <c r="BS119" s="200">
        <f t="shared" si="80"/>
        <v>0</v>
      </c>
      <c r="BT119" s="198"/>
      <c r="BU119" s="200">
        <f t="shared" si="81"/>
        <v>0</v>
      </c>
      <c r="BV119" s="198"/>
      <c r="BW119" s="200">
        <f t="shared" si="82"/>
        <v>0</v>
      </c>
      <c r="BX119" s="198"/>
      <c r="BY119" s="200">
        <f t="shared" si="83"/>
        <v>0</v>
      </c>
      <c r="BZ119" s="117">
        <f t="shared" si="107"/>
        <v>0</v>
      </c>
      <c r="CA119" s="117">
        <f t="shared" si="108"/>
        <v>0</v>
      </c>
      <c r="CB119" s="154">
        <f t="shared" si="109"/>
        <v>0</v>
      </c>
      <c r="CC119" s="134" t="str">
        <f t="shared" si="110"/>
        <v/>
      </c>
      <c r="CD119" s="147" t="str">
        <f t="shared" si="111"/>
        <v/>
      </c>
      <c r="CE119" s="116" t="str">
        <f t="shared" si="112"/>
        <v>s. o.</v>
      </c>
      <c r="CF119" s="35" t="str" cm="1">
        <f t="array" ref="CF119">_xlfn.IFS(L119&lt;Listes_deroulantes!$F$55,"s. o.",AND(L119&lt;datevigueur,M119=autre),Listes_deroulantes!$H$4,AND(L119&lt;datevigueur,M119=bureau),Listes_deroulantes!$H$5,AND(L119&lt;datevigueur,M119=cegep),Listes_deroulantes!$H$6,AND(L119&lt;datevigueur,M119=Centre),Listes_deroulantes!$H$7,AND(L119&lt;datevigueur,M119=CHSLD),Listes_deroulantes!$H$8,AND(L119&lt;datevigueur,M119=ecole),Listes_deroulantes!$H$9,AND(L119&lt;datevigueur,M119=ecolesec),Listes_deroulantes!$H$10,AND(L119&lt;datevigueur,M119=Universite),Listes_deroulantes!$H$11,AND(L119&gt;=datevigueur,L119&lt;=Listes_deroulantes!$F$48),NEW2025Apres,L119&lt;=Listes_deroulantes!$F$49,New2030Apres,L119&gt;Listes_deroulantes!$F$50,"0%")</f>
        <v>s. o.</v>
      </c>
      <c r="CG119" s="35" t="str" cm="1">
        <f t="array" ref="CG119">_xlfn.IFS(CE119="Aucun combustible","Oui",AND(CE119="s. o.",CF119="s. o."),"s. o.",AND(CF119="0%",OR(CE119&lt;&gt;"Aucun combustible",CE119&lt;&gt;"s. o.")),IF(CE119&lt;=0%,"Oui","Non"),AND(CF119&lt;&gt;"0%",OR(CE119&lt;&gt;"Aucun combustible",CE119&lt;&gt;"s. o.")),IF(CE119&lt;=CF119,"Oui","Non"))</f>
        <v>s. o.</v>
      </c>
      <c r="CH119" s="257"/>
      <c r="CI119" s="314" t="str">
        <f t="shared" si="76"/>
        <v>s. o.</v>
      </c>
      <c r="CJ119" s="316" cm="1">
        <f t="array" ref="CJ119">_xlfn.IFS(CE119="s.o","Non disponible",CE119="Aucun combustible","0",CE119&gt;0,BY119)</f>
        <v>0</v>
      </c>
      <c r="CK119" s="315" t="str">
        <f t="shared" si="77"/>
        <v>Non disponible</v>
      </c>
      <c r="CL119" s="320"/>
    </row>
    <row r="120" spans="1:90" x14ac:dyDescent="0.25">
      <c r="A120" s="122"/>
      <c r="B120" s="33"/>
      <c r="F120" s="32"/>
      <c r="I120" s="41"/>
      <c r="J120" s="34"/>
      <c r="L120" s="278"/>
      <c r="M120" s="32"/>
      <c r="N120" s="32"/>
      <c r="O120" s="34"/>
      <c r="P120" s="339"/>
      <c r="Q120" s="338"/>
      <c r="R120" s="250"/>
      <c r="S120" s="270"/>
      <c r="T120" s="251"/>
      <c r="U120" s="113"/>
      <c r="V120" s="114"/>
      <c r="W120" s="273"/>
      <c r="X120" s="114"/>
      <c r="Y120" s="273"/>
      <c r="Z120" s="115" t="str">
        <f t="shared" si="94"/>
        <v>s.o</v>
      </c>
      <c r="AA120" s="35" t="str" cm="1">
        <f t="array" ref="AA120">_xlfn.IFS(T120=Listes_deroulantes!$B$45,"Indisponible",T120=Listes_deroulantes!$B$43,-10%,T120=Listes_deroulantes!$B$42,-40%,T120=Listes_deroulantes!$B$41,-20%,T120=Listes_deroulantes!$B$40,-20%,T120=Listes_deroulantes!$C$35,"s. o.",T120=Listes_deroulantes!$B$44,-10%)</f>
        <v>s. o.</v>
      </c>
      <c r="AB120" s="62" t="str">
        <f t="shared" si="95"/>
        <v>s. o.</v>
      </c>
      <c r="AC120" s="309" t="str">
        <f t="shared" si="74"/>
        <v>s.o</v>
      </c>
      <c r="AD120" s="62" t="str" cm="1">
        <f t="array" ref="AD120">_xlfn.IFS(T120=Listes_deroulantes!$B$45,"Aucun",T120=Listes_deroulantes!$B$44,"Aucun",T120=Listes_deroulantes!$B$43,-10%,T120=Listes_deroulantes!$B$42,"Aucun",T120=Listes_deroulantes!$B$41,"Aucun",T120=Listes_deroulantes!$B$40,"Aucun",T120=Listes_deroulantes!$C$35,"s. o.")</f>
        <v>s. o.</v>
      </c>
      <c r="AE120" s="62" t="str">
        <f t="shared" si="96"/>
        <v>s. o.</v>
      </c>
      <c r="AF120" s="310"/>
      <c r="AG120" s="131" t="str">
        <f t="shared" si="75"/>
        <v/>
      </c>
      <c r="AH120" s="317">
        <f t="shared" si="78"/>
        <v>0</v>
      </c>
      <c r="AI120" s="177"/>
      <c r="AJ120" s="178"/>
      <c r="AK120" s="179"/>
      <c r="AL120" s="179"/>
      <c r="AM120" s="179"/>
      <c r="AN120" s="179"/>
      <c r="AO120" s="192">
        <f t="shared" si="66"/>
        <v>0</v>
      </c>
      <c r="AP120" s="181"/>
      <c r="AQ120" s="182">
        <f t="shared" si="97"/>
        <v>0</v>
      </c>
      <c r="AR120" s="183"/>
      <c r="AS120" s="182">
        <f t="shared" si="98"/>
        <v>0</v>
      </c>
      <c r="AT120" s="183"/>
      <c r="AU120" s="182">
        <f t="shared" si="99"/>
        <v>0</v>
      </c>
      <c r="AV120" s="183"/>
      <c r="AW120" s="192">
        <f t="shared" si="100"/>
        <v>0</v>
      </c>
      <c r="AX120" s="192">
        <f t="shared" si="101"/>
        <v>0</v>
      </c>
      <c r="AY120" s="182">
        <f t="shared" si="102"/>
        <v>0</v>
      </c>
      <c r="AZ120" s="116" t="str">
        <f t="shared" si="103"/>
        <v>s. o.</v>
      </c>
      <c r="BA120" s="294" t="str" cm="1">
        <f t="array" ref="BA120">_xlfn.IFS(L120&lt;Listes_deroulantes!$F$55,"s. o.",AND(L120&lt;datevigueur,M120=autre),Listes_deroulantes!$G$4,AND(L120&lt;datevigueur,M120=bureau),Listes_deroulantes!$G$5,AND(L120&lt;datevigueur,M120=cegep),Listes_deroulantes!$G$6,AND(L120&lt;datevigueur,M120=Centre),Listes_deroulantes!$G$7,AND(L120&lt;datevigueur,M120=CHSLD),Listes_deroulantes!$G$8,AND(L120&lt;datevigueur,M120=ecole),Listes_deroulantes!$G$9,AND(L120&lt;datevigueur,M120=ecolesec),Listes_deroulantes!$G$10,AND(L120&lt;datevigueur,M120=Universite),Listes_deroulantes!$G$11,AND(L120&gt;=datevigueur,L120&lt;=Listes_deroulantes!$F$48),New2025Avant,L120&lt;=Listes_deroulantes!$F$49,New2030Avant,L120&gt;Listes_deroulantes!$F$50,"0%")</f>
        <v>s. o.</v>
      </c>
      <c r="BB120" s="35" t="str" cm="1">
        <f t="array" ref="BB120">_xlfn.IFS(AZ120="Aucun combustible","Oui",AND(AZ120="s. o.",BA120="s. o."),"s. o.",AND(BA120="0%",OR(AZ120&lt;&gt;"Aucun combustible",AZ120&lt;&gt;"s. o.")),IF(AZ120&lt;=0%,"Oui","Non"),AND(BA120&lt;&gt;"0%",OR(AZ120&lt;&gt;"Aucun combustible",AZ120&lt;&gt;"s. o.")),IF(AZ120&lt;BA120,"Oui","Non"))</f>
        <v>s. o.</v>
      </c>
      <c r="BC120" s="35" t="str">
        <f t="shared" si="104"/>
        <v>Non</v>
      </c>
      <c r="BD120" s="132"/>
      <c r="BE120" s="313" t="str">
        <f t="shared" si="105"/>
        <v>s. o.</v>
      </c>
      <c r="BF120" s="313" t="str" cm="1">
        <f t="array" ref="BF120">IFERROR(_xlfn.IFS(AND(AO120&gt;0,OR(AY120=0,ISBLANK(AY120)),OR(AW120=0,ISBLANK(AW120))),"100% Énergie renouvelable",AND(OR(AY120=0,ISBLANK(AY120)),AW120&gt;0,),"Non disponible",AY120&gt;0,AY120,AND(AY120=0,AW120=0,AO120=0),"s. o."),"Erreur")</f>
        <v>s. o.</v>
      </c>
      <c r="BG120" s="312" t="str">
        <f t="shared" si="106"/>
        <v>s. o.</v>
      </c>
      <c r="BH120" s="329"/>
      <c r="BI120" s="324"/>
      <c r="BJ120" s="318"/>
      <c r="BK120" s="198"/>
      <c r="BL120" s="180"/>
      <c r="BM120" s="180"/>
      <c r="BN120" s="180"/>
      <c r="BO120" s="180"/>
      <c r="BP120" s="241"/>
      <c r="BQ120" s="199">
        <f t="shared" si="79"/>
        <v>0</v>
      </c>
      <c r="BR120" s="198"/>
      <c r="BS120" s="200">
        <f t="shared" si="80"/>
        <v>0</v>
      </c>
      <c r="BT120" s="198"/>
      <c r="BU120" s="200">
        <f t="shared" si="81"/>
        <v>0</v>
      </c>
      <c r="BV120" s="198"/>
      <c r="BW120" s="200">
        <f t="shared" si="82"/>
        <v>0</v>
      </c>
      <c r="BX120" s="198"/>
      <c r="BY120" s="200">
        <f t="shared" si="83"/>
        <v>0</v>
      </c>
      <c r="BZ120" s="117">
        <f t="shared" si="107"/>
        <v>0</v>
      </c>
      <c r="CA120" s="117">
        <f t="shared" si="108"/>
        <v>0</v>
      </c>
      <c r="CB120" s="154">
        <f t="shared" si="109"/>
        <v>0</v>
      </c>
      <c r="CC120" s="134" t="str">
        <f t="shared" si="110"/>
        <v/>
      </c>
      <c r="CD120" s="147" t="str">
        <f t="shared" si="111"/>
        <v/>
      </c>
      <c r="CE120" s="116" t="str">
        <f t="shared" si="112"/>
        <v>s. o.</v>
      </c>
      <c r="CF120" s="35" t="str" cm="1">
        <f t="array" ref="CF120">_xlfn.IFS(L120&lt;Listes_deroulantes!$F$55,"s. o.",AND(L120&lt;datevigueur,M120=autre),Listes_deroulantes!$H$4,AND(L120&lt;datevigueur,M120=bureau),Listes_deroulantes!$H$5,AND(L120&lt;datevigueur,M120=cegep),Listes_deroulantes!$H$6,AND(L120&lt;datevigueur,M120=Centre),Listes_deroulantes!$H$7,AND(L120&lt;datevigueur,M120=CHSLD),Listes_deroulantes!$H$8,AND(L120&lt;datevigueur,M120=ecole),Listes_deroulantes!$H$9,AND(L120&lt;datevigueur,M120=ecolesec),Listes_deroulantes!$H$10,AND(L120&lt;datevigueur,M120=Universite),Listes_deroulantes!$H$11,AND(L120&gt;=datevigueur,L120&lt;=Listes_deroulantes!$F$48),NEW2025Apres,L120&lt;=Listes_deroulantes!$F$49,New2030Apres,L120&gt;Listes_deroulantes!$F$50,"0%")</f>
        <v>s. o.</v>
      </c>
      <c r="CG120" s="35" t="str" cm="1">
        <f t="array" ref="CG120">_xlfn.IFS(CE120="Aucun combustible","Oui",AND(CE120="s. o.",CF120="s. o."),"s. o.",AND(CF120="0%",OR(CE120&lt;&gt;"Aucun combustible",CE120&lt;&gt;"s. o.")),IF(CE120&lt;=0%,"Oui","Non"),AND(CF120&lt;&gt;"0%",OR(CE120&lt;&gt;"Aucun combustible",CE120&lt;&gt;"s. o.")),IF(CE120&lt;=CF120,"Oui","Non"))</f>
        <v>s. o.</v>
      </c>
      <c r="CH120" s="257"/>
      <c r="CI120" s="314" t="str">
        <f t="shared" si="76"/>
        <v>s. o.</v>
      </c>
      <c r="CJ120" s="316" cm="1">
        <f t="array" ref="CJ120">_xlfn.IFS(CE120="s.o","Non disponible",CE120="Aucun combustible","0",CE120&gt;0,BY120)</f>
        <v>0</v>
      </c>
      <c r="CK120" s="315" t="str">
        <f t="shared" si="77"/>
        <v>Non disponible</v>
      </c>
      <c r="CL120" s="320"/>
    </row>
    <row r="121" spans="1:90" x14ac:dyDescent="0.25">
      <c r="A121" s="122"/>
      <c r="B121" s="33"/>
      <c r="F121" s="32"/>
      <c r="I121" s="41"/>
      <c r="J121" s="34"/>
      <c r="L121" s="278"/>
      <c r="M121" s="32"/>
      <c r="N121" s="32"/>
      <c r="O121" s="34"/>
      <c r="P121" s="339"/>
      <c r="Q121" s="338"/>
      <c r="R121" s="250"/>
      <c r="S121" s="270"/>
      <c r="T121" s="251"/>
      <c r="U121" s="113"/>
      <c r="V121" s="114"/>
      <c r="W121" s="273"/>
      <c r="X121" s="114"/>
      <c r="Y121" s="273"/>
      <c r="Z121" s="115" t="str">
        <f t="shared" si="94"/>
        <v>s.o</v>
      </c>
      <c r="AA121" s="35" t="str" cm="1">
        <f t="array" ref="AA121">_xlfn.IFS(T121=Listes_deroulantes!$B$45,"Indisponible",T121=Listes_deroulantes!$B$43,-10%,T121=Listes_deroulantes!$B$42,-40%,T121=Listes_deroulantes!$B$41,-20%,T121=Listes_deroulantes!$B$40,-20%,T121=Listes_deroulantes!$C$35,"s. o.",T121=Listes_deroulantes!$B$44,-10%)</f>
        <v>s. o.</v>
      </c>
      <c r="AB121" s="62" t="str">
        <f t="shared" si="95"/>
        <v>s. o.</v>
      </c>
      <c r="AC121" s="309" t="str">
        <f t="shared" si="74"/>
        <v>s.o</v>
      </c>
      <c r="AD121" s="62" t="str" cm="1">
        <f t="array" ref="AD121">_xlfn.IFS(T121=Listes_deroulantes!$B$45,"Aucun",T121=Listes_deroulantes!$B$44,"Aucun",T121=Listes_deroulantes!$B$43,-10%,T121=Listes_deroulantes!$B$42,"Aucun",T121=Listes_deroulantes!$B$41,"Aucun",T121=Listes_deroulantes!$B$40,"Aucun",T121=Listes_deroulantes!$C$35,"s. o.")</f>
        <v>s. o.</v>
      </c>
      <c r="AE121" s="62" t="str">
        <f t="shared" si="96"/>
        <v>s. o.</v>
      </c>
      <c r="AF121" s="310"/>
      <c r="AG121" s="131" t="str">
        <f t="shared" si="75"/>
        <v/>
      </c>
      <c r="AH121" s="317">
        <f t="shared" si="78"/>
        <v>0</v>
      </c>
      <c r="AI121" s="177"/>
      <c r="AJ121" s="178"/>
      <c r="AK121" s="179"/>
      <c r="AL121" s="179"/>
      <c r="AM121" s="179"/>
      <c r="AN121" s="179"/>
      <c r="AO121" s="192">
        <f t="shared" si="66"/>
        <v>0</v>
      </c>
      <c r="AP121" s="181"/>
      <c r="AQ121" s="182">
        <f t="shared" si="97"/>
        <v>0</v>
      </c>
      <c r="AR121" s="183"/>
      <c r="AS121" s="182">
        <f t="shared" si="98"/>
        <v>0</v>
      </c>
      <c r="AT121" s="183"/>
      <c r="AU121" s="182">
        <f t="shared" si="99"/>
        <v>0</v>
      </c>
      <c r="AV121" s="183"/>
      <c r="AW121" s="192">
        <f t="shared" si="100"/>
        <v>0</v>
      </c>
      <c r="AX121" s="192">
        <f t="shared" si="101"/>
        <v>0</v>
      </c>
      <c r="AY121" s="182">
        <f t="shared" si="102"/>
        <v>0</v>
      </c>
      <c r="AZ121" s="116" t="str">
        <f t="shared" si="103"/>
        <v>s. o.</v>
      </c>
      <c r="BA121" s="294" t="str" cm="1">
        <f t="array" ref="BA121">_xlfn.IFS(L121&lt;Listes_deroulantes!$F$55,"s. o.",AND(L121&lt;datevigueur,M121=autre),Listes_deroulantes!$G$4,AND(L121&lt;datevigueur,M121=bureau),Listes_deroulantes!$G$5,AND(L121&lt;datevigueur,M121=cegep),Listes_deroulantes!$G$6,AND(L121&lt;datevigueur,M121=Centre),Listes_deroulantes!$G$7,AND(L121&lt;datevigueur,M121=CHSLD),Listes_deroulantes!$G$8,AND(L121&lt;datevigueur,M121=ecole),Listes_deroulantes!$G$9,AND(L121&lt;datevigueur,M121=ecolesec),Listes_deroulantes!$G$10,AND(L121&lt;datevigueur,M121=Universite),Listes_deroulantes!$G$11,AND(L121&gt;=datevigueur,L121&lt;=Listes_deroulantes!$F$48),New2025Avant,L121&lt;=Listes_deroulantes!$F$49,New2030Avant,L121&gt;Listes_deroulantes!$F$50,"0%")</f>
        <v>s. o.</v>
      </c>
      <c r="BB121" s="35" t="str" cm="1">
        <f t="array" ref="BB121">_xlfn.IFS(AZ121="Aucun combustible","Oui",AND(AZ121="s. o.",BA121="s. o."),"s. o.",AND(BA121="0%",OR(AZ121&lt;&gt;"Aucun combustible",AZ121&lt;&gt;"s. o.")),IF(AZ121&lt;=0%,"Oui","Non"),AND(BA121&lt;&gt;"0%",OR(AZ121&lt;&gt;"Aucun combustible",AZ121&lt;&gt;"s. o.")),IF(AZ121&lt;BA121,"Oui","Non"))</f>
        <v>s. o.</v>
      </c>
      <c r="BC121" s="35" t="str">
        <f t="shared" si="104"/>
        <v>Non</v>
      </c>
      <c r="BD121" s="132"/>
      <c r="BE121" s="313" t="str">
        <f t="shared" si="105"/>
        <v>s. o.</v>
      </c>
      <c r="BF121" s="313" t="str" cm="1">
        <f t="array" ref="BF121">IFERROR(_xlfn.IFS(AND(AO121&gt;0,OR(AY121=0,ISBLANK(AY121)),OR(AW121=0,ISBLANK(AW121))),"100% Énergie renouvelable",AND(OR(AY121=0,ISBLANK(AY121)),AW121&gt;0,),"Non disponible",AY121&gt;0,AY121,AND(AY121=0,AW121=0,AO121=0),"s. o."),"Erreur")</f>
        <v>s. o.</v>
      </c>
      <c r="BG121" s="312" t="str">
        <f t="shared" si="106"/>
        <v>s. o.</v>
      </c>
      <c r="BH121" s="329"/>
      <c r="BI121" s="324"/>
      <c r="BJ121" s="318"/>
      <c r="BK121" s="198"/>
      <c r="BL121" s="180"/>
      <c r="BM121" s="180"/>
      <c r="BN121" s="180"/>
      <c r="BO121" s="180"/>
      <c r="BP121" s="241"/>
      <c r="BQ121" s="199">
        <f t="shared" si="79"/>
        <v>0</v>
      </c>
      <c r="BR121" s="198"/>
      <c r="BS121" s="200">
        <f t="shared" si="80"/>
        <v>0</v>
      </c>
      <c r="BT121" s="198"/>
      <c r="BU121" s="200">
        <f t="shared" si="81"/>
        <v>0</v>
      </c>
      <c r="BV121" s="198"/>
      <c r="BW121" s="200">
        <f t="shared" si="82"/>
        <v>0</v>
      </c>
      <c r="BX121" s="198"/>
      <c r="BY121" s="200">
        <f t="shared" si="83"/>
        <v>0</v>
      </c>
      <c r="BZ121" s="117">
        <f t="shared" si="107"/>
        <v>0</v>
      </c>
      <c r="CA121" s="117">
        <f t="shared" si="108"/>
        <v>0</v>
      </c>
      <c r="CB121" s="154">
        <f t="shared" si="109"/>
        <v>0</v>
      </c>
      <c r="CC121" s="134" t="str">
        <f t="shared" si="110"/>
        <v/>
      </c>
      <c r="CD121" s="147" t="str">
        <f t="shared" si="111"/>
        <v/>
      </c>
      <c r="CE121" s="116" t="str">
        <f t="shared" si="112"/>
        <v>s. o.</v>
      </c>
      <c r="CF121" s="35" t="str" cm="1">
        <f t="array" ref="CF121">_xlfn.IFS(L121&lt;Listes_deroulantes!$F$55,"s. o.",AND(L121&lt;datevigueur,M121=autre),Listes_deroulantes!$H$4,AND(L121&lt;datevigueur,M121=bureau),Listes_deroulantes!$H$5,AND(L121&lt;datevigueur,M121=cegep),Listes_deroulantes!$H$6,AND(L121&lt;datevigueur,M121=Centre),Listes_deroulantes!$H$7,AND(L121&lt;datevigueur,M121=CHSLD),Listes_deroulantes!$H$8,AND(L121&lt;datevigueur,M121=ecole),Listes_deroulantes!$H$9,AND(L121&lt;datevigueur,M121=ecolesec),Listes_deroulantes!$H$10,AND(L121&lt;datevigueur,M121=Universite),Listes_deroulantes!$H$11,AND(L121&gt;=datevigueur,L121&lt;=Listes_deroulantes!$F$48),NEW2025Apres,L121&lt;=Listes_deroulantes!$F$49,New2030Apres,L121&gt;Listes_deroulantes!$F$50,"0%")</f>
        <v>s. o.</v>
      </c>
      <c r="CG121" s="35" t="str" cm="1">
        <f t="array" ref="CG121">_xlfn.IFS(CE121="Aucun combustible","Oui",AND(CE121="s. o.",CF121="s. o."),"s. o.",AND(CF121="0%",OR(CE121&lt;&gt;"Aucun combustible",CE121&lt;&gt;"s. o.")),IF(CE121&lt;=0%,"Oui","Non"),AND(CF121&lt;&gt;"0%",OR(CE121&lt;&gt;"Aucun combustible",CE121&lt;&gt;"s. o.")),IF(CE121&lt;=CF121,"Oui","Non"))</f>
        <v>s. o.</v>
      </c>
      <c r="CH121" s="257"/>
      <c r="CI121" s="314" t="str">
        <f t="shared" si="76"/>
        <v>s. o.</v>
      </c>
      <c r="CJ121" s="316" cm="1">
        <f t="array" ref="CJ121">_xlfn.IFS(CE121="s.o","Non disponible",CE121="Aucun combustible","0",CE121&gt;0,BY121)</f>
        <v>0</v>
      </c>
      <c r="CK121" s="315" t="str">
        <f t="shared" si="77"/>
        <v>Non disponible</v>
      </c>
      <c r="CL121" s="320"/>
    </row>
    <row r="122" spans="1:90" x14ac:dyDescent="0.25">
      <c r="A122" s="122"/>
      <c r="B122" s="33"/>
      <c r="F122" s="32"/>
      <c r="I122" s="41"/>
      <c r="J122" s="34"/>
      <c r="L122" s="278"/>
      <c r="M122" s="32"/>
      <c r="N122" s="32"/>
      <c r="O122" s="34"/>
      <c r="P122" s="339"/>
      <c r="Q122" s="338"/>
      <c r="R122" s="250"/>
      <c r="S122" s="270"/>
      <c r="T122" s="251"/>
      <c r="U122" s="113"/>
      <c r="V122" s="114"/>
      <c r="W122" s="273"/>
      <c r="X122" s="114"/>
      <c r="Y122" s="273"/>
      <c r="Z122" s="115" t="str">
        <f t="shared" si="94"/>
        <v>s.o</v>
      </c>
      <c r="AA122" s="35" t="str" cm="1">
        <f t="array" ref="AA122">_xlfn.IFS(T122=Listes_deroulantes!$B$45,"Indisponible",T122=Listes_deroulantes!$B$43,-10%,T122=Listes_deroulantes!$B$42,-40%,T122=Listes_deroulantes!$B$41,-20%,T122=Listes_deroulantes!$B$40,-20%,T122=Listes_deroulantes!$C$35,"s. o.",T122=Listes_deroulantes!$B$44,-10%)</f>
        <v>s. o.</v>
      </c>
      <c r="AB122" s="62" t="str">
        <f t="shared" si="95"/>
        <v>s. o.</v>
      </c>
      <c r="AC122" s="309" t="str">
        <f t="shared" si="74"/>
        <v>s.o</v>
      </c>
      <c r="AD122" s="62" t="str" cm="1">
        <f t="array" ref="AD122">_xlfn.IFS(T122=Listes_deroulantes!$B$45,"Aucun",T122=Listes_deroulantes!$B$44,"Aucun",T122=Listes_deroulantes!$B$43,-10%,T122=Listes_deroulantes!$B$42,"Aucun",T122=Listes_deroulantes!$B$41,"Aucun",T122=Listes_deroulantes!$B$40,"Aucun",T122=Listes_deroulantes!$C$35,"s. o.")</f>
        <v>s. o.</v>
      </c>
      <c r="AE122" s="62" t="str">
        <f t="shared" si="96"/>
        <v>s. o.</v>
      </c>
      <c r="AF122" s="310"/>
      <c r="AG122" s="131" t="str">
        <f t="shared" si="75"/>
        <v/>
      </c>
      <c r="AH122" s="317">
        <f t="shared" si="78"/>
        <v>0</v>
      </c>
      <c r="AI122" s="177"/>
      <c r="AJ122" s="178"/>
      <c r="AK122" s="179"/>
      <c r="AL122" s="179"/>
      <c r="AM122" s="179"/>
      <c r="AN122" s="179"/>
      <c r="AO122" s="192">
        <f t="shared" si="66"/>
        <v>0</v>
      </c>
      <c r="AP122" s="181"/>
      <c r="AQ122" s="182">
        <f t="shared" si="97"/>
        <v>0</v>
      </c>
      <c r="AR122" s="183"/>
      <c r="AS122" s="182">
        <f t="shared" si="98"/>
        <v>0</v>
      </c>
      <c r="AT122" s="183"/>
      <c r="AU122" s="182">
        <f t="shared" si="99"/>
        <v>0</v>
      </c>
      <c r="AV122" s="183"/>
      <c r="AW122" s="192">
        <f t="shared" si="100"/>
        <v>0</v>
      </c>
      <c r="AX122" s="192">
        <f t="shared" si="101"/>
        <v>0</v>
      </c>
      <c r="AY122" s="182">
        <f t="shared" si="102"/>
        <v>0</v>
      </c>
      <c r="AZ122" s="116" t="str">
        <f t="shared" si="103"/>
        <v>s. o.</v>
      </c>
      <c r="BA122" s="294" t="str" cm="1">
        <f t="array" ref="BA122">_xlfn.IFS(L122&lt;Listes_deroulantes!$F$55,"s. o.",AND(L122&lt;datevigueur,M122=autre),Listes_deroulantes!$G$4,AND(L122&lt;datevigueur,M122=bureau),Listes_deroulantes!$G$5,AND(L122&lt;datevigueur,M122=cegep),Listes_deroulantes!$G$6,AND(L122&lt;datevigueur,M122=Centre),Listes_deroulantes!$G$7,AND(L122&lt;datevigueur,M122=CHSLD),Listes_deroulantes!$G$8,AND(L122&lt;datevigueur,M122=ecole),Listes_deroulantes!$G$9,AND(L122&lt;datevigueur,M122=ecolesec),Listes_deroulantes!$G$10,AND(L122&lt;datevigueur,M122=Universite),Listes_deroulantes!$G$11,AND(L122&gt;=datevigueur,L122&lt;=Listes_deroulantes!$F$48),New2025Avant,L122&lt;=Listes_deroulantes!$F$49,New2030Avant,L122&gt;Listes_deroulantes!$F$50,"0%")</f>
        <v>s. o.</v>
      </c>
      <c r="BB122" s="35" t="str" cm="1">
        <f t="array" ref="BB122">_xlfn.IFS(AZ122="Aucun combustible","Oui",AND(AZ122="s. o.",BA122="s. o."),"s. o.",AND(BA122="0%",OR(AZ122&lt;&gt;"Aucun combustible",AZ122&lt;&gt;"s. o.")),IF(AZ122&lt;=0%,"Oui","Non"),AND(BA122&lt;&gt;"0%",OR(AZ122&lt;&gt;"Aucun combustible",AZ122&lt;&gt;"s. o.")),IF(AZ122&lt;BA122,"Oui","Non"))</f>
        <v>s. o.</v>
      </c>
      <c r="BC122" s="35" t="str">
        <f t="shared" si="104"/>
        <v>Non</v>
      </c>
      <c r="BD122" s="132"/>
      <c r="BE122" s="313" t="str">
        <f t="shared" si="105"/>
        <v>s. o.</v>
      </c>
      <c r="BF122" s="313" t="str" cm="1">
        <f t="array" ref="BF122">IFERROR(_xlfn.IFS(AND(AO122&gt;0,OR(AY122=0,ISBLANK(AY122)),OR(AW122=0,ISBLANK(AW122))),"100% Énergie renouvelable",AND(OR(AY122=0,ISBLANK(AY122)),AW122&gt;0,),"Non disponible",AY122&gt;0,AY122,AND(AY122=0,AW122=0,AO122=0),"s. o."),"Erreur")</f>
        <v>s. o.</v>
      </c>
      <c r="BG122" s="312" t="str">
        <f t="shared" si="106"/>
        <v>s. o.</v>
      </c>
      <c r="BH122" s="329"/>
      <c r="BI122" s="324"/>
      <c r="BJ122" s="318"/>
      <c r="BK122" s="198"/>
      <c r="BL122" s="180"/>
      <c r="BM122" s="180"/>
      <c r="BN122" s="180"/>
      <c r="BO122" s="180"/>
      <c r="BP122" s="241"/>
      <c r="BQ122" s="199">
        <f t="shared" si="79"/>
        <v>0</v>
      </c>
      <c r="BR122" s="198"/>
      <c r="BS122" s="200">
        <f t="shared" si="80"/>
        <v>0</v>
      </c>
      <c r="BT122" s="198"/>
      <c r="BU122" s="200">
        <f t="shared" si="81"/>
        <v>0</v>
      </c>
      <c r="BV122" s="198"/>
      <c r="BW122" s="200">
        <f t="shared" si="82"/>
        <v>0</v>
      </c>
      <c r="BX122" s="198"/>
      <c r="BY122" s="200">
        <f t="shared" si="83"/>
        <v>0</v>
      </c>
      <c r="BZ122" s="117">
        <f t="shared" si="107"/>
        <v>0</v>
      </c>
      <c r="CA122" s="117">
        <f t="shared" si="108"/>
        <v>0</v>
      </c>
      <c r="CB122" s="154">
        <f t="shared" si="109"/>
        <v>0</v>
      </c>
      <c r="CC122" s="134" t="str">
        <f t="shared" si="110"/>
        <v/>
      </c>
      <c r="CD122" s="147" t="str">
        <f t="shared" si="111"/>
        <v/>
      </c>
      <c r="CE122" s="116" t="str">
        <f t="shared" si="112"/>
        <v>s. o.</v>
      </c>
      <c r="CF122" s="35" t="str" cm="1">
        <f t="array" ref="CF122">_xlfn.IFS(L122&lt;Listes_deroulantes!$F$55,"s. o.",AND(L122&lt;datevigueur,M122=autre),Listes_deroulantes!$H$4,AND(L122&lt;datevigueur,M122=bureau),Listes_deroulantes!$H$5,AND(L122&lt;datevigueur,M122=cegep),Listes_deroulantes!$H$6,AND(L122&lt;datevigueur,M122=Centre),Listes_deroulantes!$H$7,AND(L122&lt;datevigueur,M122=CHSLD),Listes_deroulantes!$H$8,AND(L122&lt;datevigueur,M122=ecole),Listes_deroulantes!$H$9,AND(L122&lt;datevigueur,M122=ecolesec),Listes_deroulantes!$H$10,AND(L122&lt;datevigueur,M122=Universite),Listes_deroulantes!$H$11,AND(L122&gt;=datevigueur,L122&lt;=Listes_deroulantes!$F$48),NEW2025Apres,L122&lt;=Listes_deroulantes!$F$49,New2030Apres,L122&gt;Listes_deroulantes!$F$50,"0%")</f>
        <v>s. o.</v>
      </c>
      <c r="CG122" s="35" t="str" cm="1">
        <f t="array" ref="CG122">_xlfn.IFS(CE122="Aucun combustible","Oui",AND(CE122="s. o.",CF122="s. o."),"s. o.",AND(CF122="0%",OR(CE122&lt;&gt;"Aucun combustible",CE122&lt;&gt;"s. o.")),IF(CE122&lt;=0%,"Oui","Non"),AND(CF122&lt;&gt;"0%",OR(CE122&lt;&gt;"Aucun combustible",CE122&lt;&gt;"s. o.")),IF(CE122&lt;=CF122,"Oui","Non"))</f>
        <v>s. o.</v>
      </c>
      <c r="CH122" s="257"/>
      <c r="CI122" s="314" t="str">
        <f t="shared" si="76"/>
        <v>s. o.</v>
      </c>
      <c r="CJ122" s="316" cm="1">
        <f t="array" ref="CJ122">_xlfn.IFS(CE122="s.o","Non disponible",CE122="Aucun combustible","0",CE122&gt;0,BY122)</f>
        <v>0</v>
      </c>
      <c r="CK122" s="315" t="str">
        <f t="shared" si="77"/>
        <v>Non disponible</v>
      </c>
      <c r="CL122" s="320"/>
    </row>
    <row r="123" spans="1:90" x14ac:dyDescent="0.25">
      <c r="A123" s="122"/>
      <c r="B123" s="33"/>
      <c r="F123" s="32"/>
      <c r="I123" s="41"/>
      <c r="J123" s="34"/>
      <c r="L123" s="278"/>
      <c r="M123" s="32"/>
      <c r="N123" s="32"/>
      <c r="O123" s="34"/>
      <c r="P123" s="339"/>
      <c r="Q123" s="338"/>
      <c r="R123" s="250"/>
      <c r="S123" s="270"/>
      <c r="T123" s="251"/>
      <c r="U123" s="113"/>
      <c r="V123" s="114"/>
      <c r="W123" s="273"/>
      <c r="X123" s="114"/>
      <c r="Y123" s="273"/>
      <c r="Z123" s="115" t="str">
        <f t="shared" si="94"/>
        <v>s.o</v>
      </c>
      <c r="AA123" s="35" t="str" cm="1">
        <f t="array" ref="AA123">_xlfn.IFS(T123=Listes_deroulantes!$B$45,"Indisponible",T123=Listes_deroulantes!$B$43,-10%,T123=Listes_deroulantes!$B$42,-40%,T123=Listes_deroulantes!$B$41,-20%,T123=Listes_deroulantes!$B$40,-20%,T123=Listes_deroulantes!$C$35,"s. o.",T123=Listes_deroulantes!$B$44,-10%)</f>
        <v>s. o.</v>
      </c>
      <c r="AB123" s="62" t="str">
        <f t="shared" si="95"/>
        <v>s. o.</v>
      </c>
      <c r="AC123" s="309" t="str">
        <f t="shared" si="74"/>
        <v>s.o</v>
      </c>
      <c r="AD123" s="62" t="str" cm="1">
        <f t="array" ref="AD123">_xlfn.IFS(T123=Listes_deroulantes!$B$45,"Aucun",T123=Listes_deroulantes!$B$44,"Aucun",T123=Listes_deroulantes!$B$43,-10%,T123=Listes_deroulantes!$B$42,"Aucun",T123=Listes_deroulantes!$B$41,"Aucun",T123=Listes_deroulantes!$B$40,"Aucun",T123=Listes_deroulantes!$C$35,"s. o.")</f>
        <v>s. o.</v>
      </c>
      <c r="AE123" s="62" t="str">
        <f t="shared" si="96"/>
        <v>s. o.</v>
      </c>
      <c r="AF123" s="310"/>
      <c r="AG123" s="131" t="str">
        <f t="shared" si="75"/>
        <v/>
      </c>
      <c r="AH123" s="317">
        <f t="shared" si="78"/>
        <v>0</v>
      </c>
      <c r="AI123" s="177"/>
      <c r="AJ123" s="178"/>
      <c r="AK123" s="179"/>
      <c r="AL123" s="179"/>
      <c r="AM123" s="179"/>
      <c r="AN123" s="179"/>
      <c r="AO123" s="192">
        <f t="shared" si="66"/>
        <v>0</v>
      </c>
      <c r="AP123" s="181"/>
      <c r="AQ123" s="182">
        <f t="shared" si="97"/>
        <v>0</v>
      </c>
      <c r="AR123" s="183"/>
      <c r="AS123" s="182">
        <f t="shared" si="98"/>
        <v>0</v>
      </c>
      <c r="AT123" s="183"/>
      <c r="AU123" s="182">
        <f t="shared" si="99"/>
        <v>0</v>
      </c>
      <c r="AV123" s="183"/>
      <c r="AW123" s="192">
        <f t="shared" si="100"/>
        <v>0</v>
      </c>
      <c r="AX123" s="192">
        <f t="shared" si="101"/>
        <v>0</v>
      </c>
      <c r="AY123" s="182">
        <f t="shared" si="102"/>
        <v>0</v>
      </c>
      <c r="AZ123" s="116" t="str">
        <f t="shared" si="103"/>
        <v>s. o.</v>
      </c>
      <c r="BA123" s="294" t="str" cm="1">
        <f t="array" ref="BA123">_xlfn.IFS(L123&lt;Listes_deroulantes!$F$55,"s. o.",AND(L123&lt;datevigueur,M123=autre),Listes_deroulantes!$G$4,AND(L123&lt;datevigueur,M123=bureau),Listes_deroulantes!$G$5,AND(L123&lt;datevigueur,M123=cegep),Listes_deroulantes!$G$6,AND(L123&lt;datevigueur,M123=Centre),Listes_deroulantes!$G$7,AND(L123&lt;datevigueur,M123=CHSLD),Listes_deroulantes!$G$8,AND(L123&lt;datevigueur,M123=ecole),Listes_deroulantes!$G$9,AND(L123&lt;datevigueur,M123=ecolesec),Listes_deroulantes!$G$10,AND(L123&lt;datevigueur,M123=Universite),Listes_deroulantes!$G$11,AND(L123&gt;=datevigueur,L123&lt;=Listes_deroulantes!$F$48),New2025Avant,L123&lt;=Listes_deroulantes!$F$49,New2030Avant,L123&gt;Listes_deroulantes!$F$50,"0%")</f>
        <v>s. o.</v>
      </c>
      <c r="BB123" s="35" t="str" cm="1">
        <f t="array" ref="BB123">_xlfn.IFS(AZ123="Aucun combustible","Oui",AND(AZ123="s. o.",BA123="s. o."),"s. o.",AND(BA123="0%",OR(AZ123&lt;&gt;"Aucun combustible",AZ123&lt;&gt;"s. o.")),IF(AZ123&lt;=0%,"Oui","Non"),AND(BA123&lt;&gt;"0%",OR(AZ123&lt;&gt;"Aucun combustible",AZ123&lt;&gt;"s. o.")),IF(AZ123&lt;BA123,"Oui","Non"))</f>
        <v>s. o.</v>
      </c>
      <c r="BC123" s="35" t="str">
        <f t="shared" si="104"/>
        <v>Non</v>
      </c>
      <c r="BD123" s="132"/>
      <c r="BE123" s="313" t="str">
        <f t="shared" si="105"/>
        <v>s. o.</v>
      </c>
      <c r="BF123" s="313" t="str" cm="1">
        <f t="array" ref="BF123">IFERROR(_xlfn.IFS(AND(AO123&gt;0,OR(AY123=0,ISBLANK(AY123)),OR(AW123=0,ISBLANK(AW123))),"100% Énergie renouvelable",AND(OR(AY123=0,ISBLANK(AY123)),AW123&gt;0,),"Non disponible",AY123&gt;0,AY123,AND(AY123=0,AW123=0,AO123=0),"s. o."),"Erreur")</f>
        <v>s. o.</v>
      </c>
      <c r="BG123" s="312" t="str">
        <f t="shared" si="106"/>
        <v>s. o.</v>
      </c>
      <c r="BH123" s="329"/>
      <c r="BI123" s="324"/>
      <c r="BJ123" s="318"/>
      <c r="BK123" s="198"/>
      <c r="BL123" s="180"/>
      <c r="BM123" s="180"/>
      <c r="BN123" s="180"/>
      <c r="BO123" s="180"/>
      <c r="BP123" s="241"/>
      <c r="BQ123" s="199">
        <f t="shared" si="79"/>
        <v>0</v>
      </c>
      <c r="BR123" s="198"/>
      <c r="BS123" s="200">
        <f t="shared" si="80"/>
        <v>0</v>
      </c>
      <c r="BT123" s="198"/>
      <c r="BU123" s="200">
        <f t="shared" si="81"/>
        <v>0</v>
      </c>
      <c r="BV123" s="198"/>
      <c r="BW123" s="200">
        <f t="shared" si="82"/>
        <v>0</v>
      </c>
      <c r="BX123" s="198"/>
      <c r="BY123" s="200">
        <f t="shared" si="83"/>
        <v>0</v>
      </c>
      <c r="BZ123" s="117">
        <f t="shared" si="107"/>
        <v>0</v>
      </c>
      <c r="CA123" s="117">
        <f t="shared" si="108"/>
        <v>0</v>
      </c>
      <c r="CB123" s="154">
        <f t="shared" si="109"/>
        <v>0</v>
      </c>
      <c r="CC123" s="134" t="str">
        <f t="shared" si="110"/>
        <v/>
      </c>
      <c r="CD123" s="147" t="str">
        <f t="shared" si="111"/>
        <v/>
      </c>
      <c r="CE123" s="116" t="str">
        <f t="shared" si="112"/>
        <v>s. o.</v>
      </c>
      <c r="CF123" s="35" t="str" cm="1">
        <f t="array" ref="CF123">_xlfn.IFS(L123&lt;Listes_deroulantes!$F$55,"s. o.",AND(L123&lt;datevigueur,M123=autre),Listes_deroulantes!$H$4,AND(L123&lt;datevigueur,M123=bureau),Listes_deroulantes!$H$5,AND(L123&lt;datevigueur,M123=cegep),Listes_deroulantes!$H$6,AND(L123&lt;datevigueur,M123=Centre),Listes_deroulantes!$H$7,AND(L123&lt;datevigueur,M123=CHSLD),Listes_deroulantes!$H$8,AND(L123&lt;datevigueur,M123=ecole),Listes_deroulantes!$H$9,AND(L123&lt;datevigueur,M123=ecolesec),Listes_deroulantes!$H$10,AND(L123&lt;datevigueur,M123=Universite),Listes_deroulantes!$H$11,AND(L123&gt;=datevigueur,L123&lt;=Listes_deroulantes!$F$48),NEW2025Apres,L123&lt;=Listes_deroulantes!$F$49,New2030Apres,L123&gt;Listes_deroulantes!$F$50,"0%")</f>
        <v>s. o.</v>
      </c>
      <c r="CG123" s="35" t="str" cm="1">
        <f t="array" ref="CG123">_xlfn.IFS(CE123="Aucun combustible","Oui",AND(CE123="s. o.",CF123="s. o."),"s. o.",AND(CF123="0%",OR(CE123&lt;&gt;"Aucun combustible",CE123&lt;&gt;"s. o.")),IF(CE123&lt;=0%,"Oui","Non"),AND(CF123&lt;&gt;"0%",OR(CE123&lt;&gt;"Aucun combustible",CE123&lt;&gt;"s. o.")),IF(CE123&lt;=CF123,"Oui","Non"))</f>
        <v>s. o.</v>
      </c>
      <c r="CH123" s="257"/>
      <c r="CI123" s="314" t="str">
        <f t="shared" si="76"/>
        <v>s. o.</v>
      </c>
      <c r="CJ123" s="316" cm="1">
        <f t="array" ref="CJ123">_xlfn.IFS(CE123="s.o","Non disponible",CE123="Aucun combustible","0",CE123&gt;0,BY123)</f>
        <v>0</v>
      </c>
      <c r="CK123" s="315" t="str">
        <f t="shared" si="77"/>
        <v>Non disponible</v>
      </c>
      <c r="CL123" s="320"/>
    </row>
    <row r="124" spans="1:90" x14ac:dyDescent="0.25">
      <c r="A124" s="122"/>
      <c r="B124" s="33"/>
      <c r="F124" s="32"/>
      <c r="I124" s="41"/>
      <c r="J124" s="34"/>
      <c r="L124" s="278"/>
      <c r="M124" s="32"/>
      <c r="N124" s="32"/>
      <c r="O124" s="34"/>
      <c r="P124" s="339"/>
      <c r="Q124" s="338"/>
      <c r="R124" s="250"/>
      <c r="S124" s="270"/>
      <c r="T124" s="251"/>
      <c r="U124" s="113"/>
      <c r="V124" s="114"/>
      <c r="W124" s="273"/>
      <c r="X124" s="114"/>
      <c r="Y124" s="273"/>
      <c r="Z124" s="115" t="str">
        <f t="shared" si="94"/>
        <v>s.o</v>
      </c>
      <c r="AA124" s="35" t="str" cm="1">
        <f t="array" ref="AA124">_xlfn.IFS(T124=Listes_deroulantes!$B$45,"Indisponible",T124=Listes_deroulantes!$B$43,-10%,T124=Listes_deroulantes!$B$42,-40%,T124=Listes_deroulantes!$B$41,-20%,T124=Listes_deroulantes!$B$40,-20%,T124=Listes_deroulantes!$C$35,"s. o.",T124=Listes_deroulantes!$B$44,-10%)</f>
        <v>s. o.</v>
      </c>
      <c r="AB124" s="62" t="str">
        <f t="shared" si="95"/>
        <v>s. o.</v>
      </c>
      <c r="AC124" s="309" t="str">
        <f t="shared" si="74"/>
        <v>s.o</v>
      </c>
      <c r="AD124" s="62" t="str" cm="1">
        <f t="array" ref="AD124">_xlfn.IFS(T124=Listes_deroulantes!$B$45,"Aucun",T124=Listes_deroulantes!$B$44,"Aucun",T124=Listes_deroulantes!$B$43,-10%,T124=Listes_deroulantes!$B$42,"Aucun",T124=Listes_deroulantes!$B$41,"Aucun",T124=Listes_deroulantes!$B$40,"Aucun",T124=Listes_deroulantes!$C$35,"s. o.")</f>
        <v>s. o.</v>
      </c>
      <c r="AE124" s="62" t="str">
        <f t="shared" si="96"/>
        <v>s. o.</v>
      </c>
      <c r="AF124" s="310"/>
      <c r="AG124" s="131" t="str">
        <f t="shared" si="75"/>
        <v/>
      </c>
      <c r="AH124" s="317">
        <f t="shared" si="78"/>
        <v>0</v>
      </c>
      <c r="AI124" s="177"/>
      <c r="AJ124" s="178"/>
      <c r="AK124" s="179"/>
      <c r="AL124" s="179"/>
      <c r="AM124" s="179"/>
      <c r="AN124" s="179"/>
      <c r="AO124" s="192">
        <f t="shared" si="66"/>
        <v>0</v>
      </c>
      <c r="AP124" s="181"/>
      <c r="AQ124" s="182">
        <f t="shared" si="97"/>
        <v>0</v>
      </c>
      <c r="AR124" s="183"/>
      <c r="AS124" s="182">
        <f t="shared" si="98"/>
        <v>0</v>
      </c>
      <c r="AT124" s="183"/>
      <c r="AU124" s="182">
        <f t="shared" si="99"/>
        <v>0</v>
      </c>
      <c r="AV124" s="183"/>
      <c r="AW124" s="192">
        <f t="shared" si="100"/>
        <v>0</v>
      </c>
      <c r="AX124" s="192">
        <f t="shared" si="101"/>
        <v>0</v>
      </c>
      <c r="AY124" s="182">
        <f t="shared" si="102"/>
        <v>0</v>
      </c>
      <c r="AZ124" s="116" t="str">
        <f t="shared" si="103"/>
        <v>s. o.</v>
      </c>
      <c r="BA124" s="294" t="str" cm="1">
        <f t="array" ref="BA124">_xlfn.IFS(L124&lt;Listes_deroulantes!$F$55,"s. o.",AND(L124&lt;datevigueur,M124=autre),Listes_deroulantes!$G$4,AND(L124&lt;datevigueur,M124=bureau),Listes_deroulantes!$G$5,AND(L124&lt;datevigueur,M124=cegep),Listes_deroulantes!$G$6,AND(L124&lt;datevigueur,M124=Centre),Listes_deroulantes!$G$7,AND(L124&lt;datevigueur,M124=CHSLD),Listes_deroulantes!$G$8,AND(L124&lt;datevigueur,M124=ecole),Listes_deroulantes!$G$9,AND(L124&lt;datevigueur,M124=ecolesec),Listes_deroulantes!$G$10,AND(L124&lt;datevigueur,M124=Universite),Listes_deroulantes!$G$11,AND(L124&gt;=datevigueur,L124&lt;=Listes_deroulantes!$F$48),New2025Avant,L124&lt;=Listes_deroulantes!$F$49,New2030Avant,L124&gt;Listes_deroulantes!$F$50,"0%")</f>
        <v>s. o.</v>
      </c>
      <c r="BB124" s="35" t="str" cm="1">
        <f t="array" ref="BB124">_xlfn.IFS(AZ124="Aucun combustible","Oui",AND(AZ124="s. o.",BA124="s. o."),"s. o.",AND(BA124="0%",OR(AZ124&lt;&gt;"Aucun combustible",AZ124&lt;&gt;"s. o.")),IF(AZ124&lt;=0%,"Oui","Non"),AND(BA124&lt;&gt;"0%",OR(AZ124&lt;&gt;"Aucun combustible",AZ124&lt;&gt;"s. o.")),IF(AZ124&lt;BA124,"Oui","Non"))</f>
        <v>s. o.</v>
      </c>
      <c r="BC124" s="35" t="str">
        <f t="shared" si="104"/>
        <v>Non</v>
      </c>
      <c r="BD124" s="132"/>
      <c r="BE124" s="313" t="str">
        <f t="shared" si="105"/>
        <v>s. o.</v>
      </c>
      <c r="BF124" s="313" t="str" cm="1">
        <f t="array" ref="BF124">IFERROR(_xlfn.IFS(AND(AO124&gt;0,OR(AY124=0,ISBLANK(AY124)),OR(AW124=0,ISBLANK(AW124))),"100% Énergie renouvelable",AND(OR(AY124=0,ISBLANK(AY124)),AW124&gt;0,),"Non disponible",AY124&gt;0,AY124,AND(AY124=0,AW124=0,AO124=0),"s. o."),"Erreur")</f>
        <v>s. o.</v>
      </c>
      <c r="BG124" s="312" t="str">
        <f t="shared" si="106"/>
        <v>s. o.</v>
      </c>
      <c r="BH124" s="329"/>
      <c r="BI124" s="324"/>
      <c r="BJ124" s="318"/>
      <c r="BK124" s="198"/>
      <c r="BL124" s="180"/>
      <c r="BM124" s="180"/>
      <c r="BN124" s="180"/>
      <c r="BO124" s="180"/>
      <c r="BP124" s="241"/>
      <c r="BQ124" s="199">
        <f t="shared" si="79"/>
        <v>0</v>
      </c>
      <c r="BR124" s="198"/>
      <c r="BS124" s="200">
        <f t="shared" si="80"/>
        <v>0</v>
      </c>
      <c r="BT124" s="198"/>
      <c r="BU124" s="200">
        <f t="shared" si="81"/>
        <v>0</v>
      </c>
      <c r="BV124" s="198"/>
      <c r="BW124" s="200">
        <f t="shared" si="82"/>
        <v>0</v>
      </c>
      <c r="BX124" s="198"/>
      <c r="BY124" s="200">
        <f t="shared" si="83"/>
        <v>0</v>
      </c>
      <c r="BZ124" s="117">
        <f t="shared" si="107"/>
        <v>0</v>
      </c>
      <c r="CA124" s="117">
        <f t="shared" si="108"/>
        <v>0</v>
      </c>
      <c r="CB124" s="154">
        <f t="shared" si="109"/>
        <v>0</v>
      </c>
      <c r="CC124" s="134" t="str">
        <f t="shared" si="110"/>
        <v/>
      </c>
      <c r="CD124" s="147" t="str">
        <f t="shared" si="111"/>
        <v/>
      </c>
      <c r="CE124" s="116" t="str">
        <f t="shared" si="112"/>
        <v>s. o.</v>
      </c>
      <c r="CF124" s="35" t="str" cm="1">
        <f t="array" ref="CF124">_xlfn.IFS(L124&lt;Listes_deroulantes!$F$55,"s. o.",AND(L124&lt;datevigueur,M124=autre),Listes_deroulantes!$H$4,AND(L124&lt;datevigueur,M124=bureau),Listes_deroulantes!$H$5,AND(L124&lt;datevigueur,M124=cegep),Listes_deroulantes!$H$6,AND(L124&lt;datevigueur,M124=Centre),Listes_deroulantes!$H$7,AND(L124&lt;datevigueur,M124=CHSLD),Listes_deroulantes!$H$8,AND(L124&lt;datevigueur,M124=ecole),Listes_deroulantes!$H$9,AND(L124&lt;datevigueur,M124=ecolesec),Listes_deroulantes!$H$10,AND(L124&lt;datevigueur,M124=Universite),Listes_deroulantes!$H$11,AND(L124&gt;=datevigueur,L124&lt;=Listes_deroulantes!$F$48),NEW2025Apres,L124&lt;=Listes_deroulantes!$F$49,New2030Apres,L124&gt;Listes_deroulantes!$F$50,"0%")</f>
        <v>s. o.</v>
      </c>
      <c r="CG124" s="35" t="str" cm="1">
        <f t="array" ref="CG124">_xlfn.IFS(CE124="Aucun combustible","Oui",AND(CE124="s. o.",CF124="s. o."),"s. o.",AND(CF124="0%",OR(CE124&lt;&gt;"Aucun combustible",CE124&lt;&gt;"s. o.")),IF(CE124&lt;=0%,"Oui","Non"),AND(CF124&lt;&gt;"0%",OR(CE124&lt;&gt;"Aucun combustible",CE124&lt;&gt;"s. o.")),IF(CE124&lt;=CF124,"Oui","Non"))</f>
        <v>s. o.</v>
      </c>
      <c r="CH124" s="257"/>
      <c r="CI124" s="314" t="str">
        <f t="shared" si="76"/>
        <v>s. o.</v>
      </c>
      <c r="CJ124" s="316" cm="1">
        <f t="array" ref="CJ124">_xlfn.IFS(CE124="s.o","Non disponible",CE124="Aucun combustible","0",CE124&gt;0,BY124)</f>
        <v>0</v>
      </c>
      <c r="CK124" s="315" t="str">
        <f t="shared" si="77"/>
        <v>Non disponible</v>
      </c>
      <c r="CL124" s="320"/>
    </row>
    <row r="125" spans="1:90" x14ac:dyDescent="0.25">
      <c r="A125" s="122"/>
      <c r="B125" s="33"/>
      <c r="F125" s="32"/>
      <c r="I125" s="41"/>
      <c r="J125" s="34"/>
      <c r="L125" s="278"/>
      <c r="M125" s="32"/>
      <c r="N125" s="32"/>
      <c r="O125" s="34"/>
      <c r="P125" s="339"/>
      <c r="Q125" s="338"/>
      <c r="R125" s="250"/>
      <c r="S125" s="270"/>
      <c r="T125" s="251"/>
      <c r="U125" s="113"/>
      <c r="V125" s="114"/>
      <c r="W125" s="273"/>
      <c r="X125" s="114"/>
      <c r="Y125" s="273"/>
      <c r="Z125" s="115" t="str">
        <f t="shared" si="94"/>
        <v>s.o</v>
      </c>
      <c r="AA125" s="35" t="str" cm="1">
        <f t="array" ref="AA125">_xlfn.IFS(T125=Listes_deroulantes!$B$45,"Indisponible",T125=Listes_deroulantes!$B$43,-10%,T125=Listes_deroulantes!$B$42,-40%,T125=Listes_deroulantes!$B$41,-20%,T125=Listes_deroulantes!$B$40,-20%,T125=Listes_deroulantes!$C$35,"s. o.",T125=Listes_deroulantes!$B$44,-10%)</f>
        <v>s. o.</v>
      </c>
      <c r="AB125" s="62" t="str">
        <f t="shared" si="95"/>
        <v>s. o.</v>
      </c>
      <c r="AC125" s="309" t="str">
        <f t="shared" si="74"/>
        <v>s.o</v>
      </c>
      <c r="AD125" s="62" t="str" cm="1">
        <f t="array" ref="AD125">_xlfn.IFS(T125=Listes_deroulantes!$B$45,"Aucun",T125=Listes_deroulantes!$B$44,"Aucun",T125=Listes_deroulantes!$B$43,-10%,T125=Listes_deroulantes!$B$42,"Aucun",T125=Listes_deroulantes!$B$41,"Aucun",T125=Listes_deroulantes!$B$40,"Aucun",T125=Listes_deroulantes!$C$35,"s. o.")</f>
        <v>s. o.</v>
      </c>
      <c r="AE125" s="62" t="str">
        <f t="shared" si="96"/>
        <v>s. o.</v>
      </c>
      <c r="AF125" s="310"/>
      <c r="AG125" s="131" t="str">
        <f t="shared" si="75"/>
        <v/>
      </c>
      <c r="AH125" s="317">
        <f t="shared" si="78"/>
        <v>0</v>
      </c>
      <c r="AI125" s="177"/>
      <c r="AJ125" s="178"/>
      <c r="AK125" s="179"/>
      <c r="AL125" s="179"/>
      <c r="AM125" s="179"/>
      <c r="AN125" s="179"/>
      <c r="AO125" s="192">
        <f t="shared" si="66"/>
        <v>0</v>
      </c>
      <c r="AP125" s="181"/>
      <c r="AQ125" s="182">
        <f t="shared" si="97"/>
        <v>0</v>
      </c>
      <c r="AR125" s="183"/>
      <c r="AS125" s="182">
        <f t="shared" si="98"/>
        <v>0</v>
      </c>
      <c r="AT125" s="183"/>
      <c r="AU125" s="182">
        <f t="shared" si="99"/>
        <v>0</v>
      </c>
      <c r="AV125" s="183"/>
      <c r="AW125" s="192">
        <f t="shared" si="100"/>
        <v>0</v>
      </c>
      <c r="AX125" s="192">
        <f t="shared" si="101"/>
        <v>0</v>
      </c>
      <c r="AY125" s="182">
        <f t="shared" si="102"/>
        <v>0</v>
      </c>
      <c r="AZ125" s="116" t="str">
        <f t="shared" si="103"/>
        <v>s. o.</v>
      </c>
      <c r="BA125" s="294" t="str" cm="1">
        <f t="array" ref="BA125">_xlfn.IFS(L125&lt;Listes_deroulantes!$F$55,"s. o.",AND(L125&lt;datevigueur,M125=autre),Listes_deroulantes!$G$4,AND(L125&lt;datevigueur,M125=bureau),Listes_deroulantes!$G$5,AND(L125&lt;datevigueur,M125=cegep),Listes_deroulantes!$G$6,AND(L125&lt;datevigueur,M125=Centre),Listes_deroulantes!$G$7,AND(L125&lt;datevigueur,M125=CHSLD),Listes_deroulantes!$G$8,AND(L125&lt;datevigueur,M125=ecole),Listes_deroulantes!$G$9,AND(L125&lt;datevigueur,M125=ecolesec),Listes_deroulantes!$G$10,AND(L125&lt;datevigueur,M125=Universite),Listes_deroulantes!$G$11,AND(L125&gt;=datevigueur,L125&lt;=Listes_deroulantes!$F$48),New2025Avant,L125&lt;=Listes_deroulantes!$F$49,New2030Avant,L125&gt;Listes_deroulantes!$F$50,"0%")</f>
        <v>s. o.</v>
      </c>
      <c r="BB125" s="35" t="str" cm="1">
        <f t="array" ref="BB125">_xlfn.IFS(AZ125="Aucun combustible","Oui",AND(AZ125="s. o.",BA125="s. o."),"s. o.",AND(BA125="0%",OR(AZ125&lt;&gt;"Aucun combustible",AZ125&lt;&gt;"s. o.")),IF(AZ125&lt;=0%,"Oui","Non"),AND(BA125&lt;&gt;"0%",OR(AZ125&lt;&gt;"Aucun combustible",AZ125&lt;&gt;"s. o.")),IF(AZ125&lt;BA125,"Oui","Non"))</f>
        <v>s. o.</v>
      </c>
      <c r="BC125" s="35" t="str">
        <f t="shared" si="104"/>
        <v>Non</v>
      </c>
      <c r="BD125" s="132"/>
      <c r="BE125" s="313" t="str">
        <f t="shared" si="105"/>
        <v>s. o.</v>
      </c>
      <c r="BF125" s="313" t="str" cm="1">
        <f t="array" ref="BF125">IFERROR(_xlfn.IFS(AND(AO125&gt;0,OR(AY125=0,ISBLANK(AY125)),OR(AW125=0,ISBLANK(AW125))),"100% Énergie renouvelable",AND(OR(AY125=0,ISBLANK(AY125)),AW125&gt;0,),"Non disponible",AY125&gt;0,AY125,AND(AY125=0,AW125=0,AO125=0),"s. o."),"Erreur")</f>
        <v>s. o.</v>
      </c>
      <c r="BG125" s="312" t="str">
        <f t="shared" si="106"/>
        <v>s. o.</v>
      </c>
      <c r="BH125" s="329"/>
      <c r="BI125" s="324"/>
      <c r="BJ125" s="318"/>
      <c r="BK125" s="198"/>
      <c r="BL125" s="180"/>
      <c r="BM125" s="180"/>
      <c r="BN125" s="180"/>
      <c r="BO125" s="180"/>
      <c r="BP125" s="241"/>
      <c r="BQ125" s="199">
        <f t="shared" si="79"/>
        <v>0</v>
      </c>
      <c r="BR125" s="198"/>
      <c r="BS125" s="200">
        <f t="shared" si="80"/>
        <v>0</v>
      </c>
      <c r="BT125" s="198"/>
      <c r="BU125" s="200">
        <f t="shared" si="81"/>
        <v>0</v>
      </c>
      <c r="BV125" s="198"/>
      <c r="BW125" s="200">
        <f t="shared" si="82"/>
        <v>0</v>
      </c>
      <c r="BX125" s="198"/>
      <c r="BY125" s="200">
        <f t="shared" si="83"/>
        <v>0</v>
      </c>
      <c r="BZ125" s="117">
        <f t="shared" si="107"/>
        <v>0</v>
      </c>
      <c r="CA125" s="117">
        <f t="shared" si="108"/>
        <v>0</v>
      </c>
      <c r="CB125" s="154">
        <f t="shared" si="109"/>
        <v>0</v>
      </c>
      <c r="CC125" s="134" t="str">
        <f t="shared" si="110"/>
        <v/>
      </c>
      <c r="CD125" s="147" t="str">
        <f t="shared" si="111"/>
        <v/>
      </c>
      <c r="CE125" s="116" t="str">
        <f t="shared" si="112"/>
        <v>s. o.</v>
      </c>
      <c r="CF125" s="35" t="str" cm="1">
        <f t="array" ref="CF125">_xlfn.IFS(L125&lt;Listes_deroulantes!$F$55,"s. o.",AND(L125&lt;datevigueur,M125=autre),Listes_deroulantes!$H$4,AND(L125&lt;datevigueur,M125=bureau),Listes_deroulantes!$H$5,AND(L125&lt;datevigueur,M125=cegep),Listes_deroulantes!$H$6,AND(L125&lt;datevigueur,M125=Centre),Listes_deroulantes!$H$7,AND(L125&lt;datevigueur,M125=CHSLD),Listes_deroulantes!$H$8,AND(L125&lt;datevigueur,M125=ecole),Listes_deroulantes!$H$9,AND(L125&lt;datevigueur,M125=ecolesec),Listes_deroulantes!$H$10,AND(L125&lt;datevigueur,M125=Universite),Listes_deroulantes!$H$11,AND(L125&gt;=datevigueur,L125&lt;=Listes_deroulantes!$F$48),NEW2025Apres,L125&lt;=Listes_deroulantes!$F$49,New2030Apres,L125&gt;Listes_deroulantes!$F$50,"0%")</f>
        <v>s. o.</v>
      </c>
      <c r="CG125" s="35" t="str" cm="1">
        <f t="array" ref="CG125">_xlfn.IFS(CE125="Aucun combustible","Oui",AND(CE125="s. o.",CF125="s. o."),"s. o.",AND(CF125="0%",OR(CE125&lt;&gt;"Aucun combustible",CE125&lt;&gt;"s. o.")),IF(CE125&lt;=0%,"Oui","Non"),AND(CF125&lt;&gt;"0%",OR(CE125&lt;&gt;"Aucun combustible",CE125&lt;&gt;"s. o.")),IF(CE125&lt;=CF125,"Oui","Non"))</f>
        <v>s. o.</v>
      </c>
      <c r="CH125" s="257"/>
      <c r="CI125" s="314" t="str">
        <f t="shared" si="76"/>
        <v>s. o.</v>
      </c>
      <c r="CJ125" s="316" cm="1">
        <f t="array" ref="CJ125">_xlfn.IFS(CE125="s.o","Non disponible",CE125="Aucun combustible","0",CE125&gt;0,BY125)</f>
        <v>0</v>
      </c>
      <c r="CK125" s="315" t="str">
        <f t="shared" si="77"/>
        <v>Non disponible</v>
      </c>
      <c r="CL125" s="320"/>
    </row>
    <row r="126" spans="1:90" x14ac:dyDescent="0.25">
      <c r="A126" s="122"/>
      <c r="B126" s="33"/>
      <c r="F126" s="32"/>
      <c r="I126" s="41"/>
      <c r="J126" s="34"/>
      <c r="L126" s="278"/>
      <c r="M126" s="32"/>
      <c r="N126" s="32"/>
      <c r="O126" s="34"/>
      <c r="P126" s="339"/>
      <c r="Q126" s="338"/>
      <c r="R126" s="250"/>
      <c r="S126" s="270"/>
      <c r="T126" s="251"/>
      <c r="U126" s="113"/>
      <c r="V126" s="114"/>
      <c r="W126" s="273"/>
      <c r="X126" s="114"/>
      <c r="Y126" s="273"/>
      <c r="Z126" s="115" t="str">
        <f t="shared" si="94"/>
        <v>s.o</v>
      </c>
      <c r="AA126" s="35" t="str" cm="1">
        <f t="array" ref="AA126">_xlfn.IFS(T126=Listes_deroulantes!$B$45,"Indisponible",T126=Listes_deroulantes!$B$43,-10%,T126=Listes_deroulantes!$B$42,-40%,T126=Listes_deroulantes!$B$41,-20%,T126=Listes_deroulantes!$B$40,-20%,T126=Listes_deroulantes!$C$35,"s. o.",T126=Listes_deroulantes!$B$44,-10%)</f>
        <v>s. o.</v>
      </c>
      <c r="AB126" s="62" t="str">
        <f t="shared" si="95"/>
        <v>s. o.</v>
      </c>
      <c r="AC126" s="309" t="str">
        <f t="shared" si="74"/>
        <v>s.o</v>
      </c>
      <c r="AD126" s="62" t="str" cm="1">
        <f t="array" ref="AD126">_xlfn.IFS(T126=Listes_deroulantes!$B$45,"Aucun",T126=Listes_deroulantes!$B$44,"Aucun",T126=Listes_deroulantes!$B$43,-10%,T126=Listes_deroulantes!$B$42,"Aucun",T126=Listes_deroulantes!$B$41,"Aucun",T126=Listes_deroulantes!$B$40,"Aucun",T126=Listes_deroulantes!$C$35,"s. o.")</f>
        <v>s. o.</v>
      </c>
      <c r="AE126" s="62" t="str">
        <f t="shared" si="96"/>
        <v>s. o.</v>
      </c>
      <c r="AF126" s="310"/>
      <c r="AG126" s="131" t="str">
        <f t="shared" si="75"/>
        <v/>
      </c>
      <c r="AH126" s="317">
        <f t="shared" si="78"/>
        <v>0</v>
      </c>
      <c r="AI126" s="177"/>
      <c r="AJ126" s="178"/>
      <c r="AK126" s="179"/>
      <c r="AL126" s="179"/>
      <c r="AM126" s="179"/>
      <c r="AN126" s="179"/>
      <c r="AO126" s="192">
        <f t="shared" si="66"/>
        <v>0</v>
      </c>
      <c r="AP126" s="181"/>
      <c r="AQ126" s="182">
        <f t="shared" si="97"/>
        <v>0</v>
      </c>
      <c r="AR126" s="183"/>
      <c r="AS126" s="182">
        <f t="shared" si="98"/>
        <v>0</v>
      </c>
      <c r="AT126" s="183"/>
      <c r="AU126" s="182">
        <f t="shared" si="99"/>
        <v>0</v>
      </c>
      <c r="AV126" s="183"/>
      <c r="AW126" s="192">
        <f t="shared" si="100"/>
        <v>0</v>
      </c>
      <c r="AX126" s="192">
        <f t="shared" si="101"/>
        <v>0</v>
      </c>
      <c r="AY126" s="182">
        <f t="shared" si="102"/>
        <v>0</v>
      </c>
      <c r="AZ126" s="116" t="str">
        <f t="shared" si="103"/>
        <v>s. o.</v>
      </c>
      <c r="BA126" s="294" t="str" cm="1">
        <f t="array" ref="BA126">_xlfn.IFS(L126&lt;Listes_deroulantes!$F$55,"s. o.",AND(L126&lt;datevigueur,M126=autre),Listes_deroulantes!$G$4,AND(L126&lt;datevigueur,M126=bureau),Listes_deroulantes!$G$5,AND(L126&lt;datevigueur,M126=cegep),Listes_deroulantes!$G$6,AND(L126&lt;datevigueur,M126=Centre),Listes_deroulantes!$G$7,AND(L126&lt;datevigueur,M126=CHSLD),Listes_deroulantes!$G$8,AND(L126&lt;datevigueur,M126=ecole),Listes_deroulantes!$G$9,AND(L126&lt;datevigueur,M126=ecolesec),Listes_deroulantes!$G$10,AND(L126&lt;datevigueur,M126=Universite),Listes_deroulantes!$G$11,AND(L126&gt;=datevigueur,L126&lt;=Listes_deroulantes!$F$48),New2025Avant,L126&lt;=Listes_deroulantes!$F$49,New2030Avant,L126&gt;Listes_deroulantes!$F$50,"0%")</f>
        <v>s. o.</v>
      </c>
      <c r="BB126" s="35" t="str" cm="1">
        <f t="array" ref="BB126">_xlfn.IFS(AZ126="Aucun combustible","Oui",AND(AZ126="s. o.",BA126="s. o."),"s. o.",AND(BA126="0%",OR(AZ126&lt;&gt;"Aucun combustible",AZ126&lt;&gt;"s. o.")),IF(AZ126&lt;=0%,"Oui","Non"),AND(BA126&lt;&gt;"0%",OR(AZ126&lt;&gt;"Aucun combustible",AZ126&lt;&gt;"s. o.")),IF(AZ126&lt;BA126,"Oui","Non"))</f>
        <v>s. o.</v>
      </c>
      <c r="BC126" s="35" t="str">
        <f t="shared" si="104"/>
        <v>Non</v>
      </c>
      <c r="BD126" s="132"/>
      <c r="BE126" s="313" t="str">
        <f t="shared" si="105"/>
        <v>s. o.</v>
      </c>
      <c r="BF126" s="313" t="str" cm="1">
        <f t="array" ref="BF126">IFERROR(_xlfn.IFS(AND(AO126&gt;0,OR(AY126=0,ISBLANK(AY126)),OR(AW126=0,ISBLANK(AW126))),"100% Énergie renouvelable",AND(OR(AY126=0,ISBLANK(AY126)),AW126&gt;0,),"Non disponible",AY126&gt;0,AY126,AND(AY126=0,AW126=0,AO126=0),"s. o."),"Erreur")</f>
        <v>s. o.</v>
      </c>
      <c r="BG126" s="312" t="str">
        <f t="shared" si="106"/>
        <v>s. o.</v>
      </c>
      <c r="BH126" s="329"/>
      <c r="BI126" s="324"/>
      <c r="BJ126" s="318"/>
      <c r="BK126" s="198"/>
      <c r="BL126" s="180"/>
      <c r="BM126" s="180"/>
      <c r="BN126" s="180"/>
      <c r="BO126" s="180"/>
      <c r="BP126" s="241"/>
      <c r="BQ126" s="199">
        <f t="shared" si="79"/>
        <v>0</v>
      </c>
      <c r="BR126" s="198"/>
      <c r="BS126" s="200">
        <f t="shared" si="80"/>
        <v>0</v>
      </c>
      <c r="BT126" s="198"/>
      <c r="BU126" s="200">
        <f t="shared" si="81"/>
        <v>0</v>
      </c>
      <c r="BV126" s="198"/>
      <c r="BW126" s="200">
        <f t="shared" si="82"/>
        <v>0</v>
      </c>
      <c r="BX126" s="198"/>
      <c r="BY126" s="200">
        <f t="shared" si="83"/>
        <v>0</v>
      </c>
      <c r="BZ126" s="117">
        <f t="shared" si="107"/>
        <v>0</v>
      </c>
      <c r="CA126" s="117">
        <f t="shared" si="108"/>
        <v>0</v>
      </c>
      <c r="CB126" s="154">
        <f t="shared" si="109"/>
        <v>0</v>
      </c>
      <c r="CC126" s="134" t="str">
        <f t="shared" si="110"/>
        <v/>
      </c>
      <c r="CD126" s="147" t="str">
        <f t="shared" si="111"/>
        <v/>
      </c>
      <c r="CE126" s="116" t="str">
        <f t="shared" si="112"/>
        <v>s. o.</v>
      </c>
      <c r="CF126" s="35" t="str" cm="1">
        <f t="array" ref="CF126">_xlfn.IFS(L126&lt;Listes_deroulantes!$F$55,"s. o.",AND(L126&lt;datevigueur,M126=autre),Listes_deroulantes!$H$4,AND(L126&lt;datevigueur,M126=bureau),Listes_deroulantes!$H$5,AND(L126&lt;datevigueur,M126=cegep),Listes_deroulantes!$H$6,AND(L126&lt;datevigueur,M126=Centre),Listes_deroulantes!$H$7,AND(L126&lt;datevigueur,M126=CHSLD),Listes_deroulantes!$H$8,AND(L126&lt;datevigueur,M126=ecole),Listes_deroulantes!$H$9,AND(L126&lt;datevigueur,M126=ecolesec),Listes_deroulantes!$H$10,AND(L126&lt;datevigueur,M126=Universite),Listes_deroulantes!$H$11,AND(L126&gt;=datevigueur,L126&lt;=Listes_deroulantes!$F$48),NEW2025Apres,L126&lt;=Listes_deroulantes!$F$49,New2030Apres,L126&gt;Listes_deroulantes!$F$50,"0%")</f>
        <v>s. o.</v>
      </c>
      <c r="CG126" s="35" t="str" cm="1">
        <f t="array" ref="CG126">_xlfn.IFS(CE126="Aucun combustible","Oui",AND(CE126="s. o.",CF126="s. o."),"s. o.",AND(CF126="0%",OR(CE126&lt;&gt;"Aucun combustible",CE126&lt;&gt;"s. o.")),IF(CE126&lt;=0%,"Oui","Non"),AND(CF126&lt;&gt;"0%",OR(CE126&lt;&gt;"Aucun combustible",CE126&lt;&gt;"s. o.")),IF(CE126&lt;=CF126,"Oui","Non"))</f>
        <v>s. o.</v>
      </c>
      <c r="CH126" s="257"/>
      <c r="CI126" s="314" t="str">
        <f t="shared" si="76"/>
        <v>s. o.</v>
      </c>
      <c r="CJ126" s="316" cm="1">
        <f t="array" ref="CJ126">_xlfn.IFS(CE126="s.o","Non disponible",CE126="Aucun combustible","0",CE126&gt;0,BY126)</f>
        <v>0</v>
      </c>
      <c r="CK126" s="315" t="str">
        <f t="shared" si="77"/>
        <v>Non disponible</v>
      </c>
      <c r="CL126" s="320"/>
    </row>
    <row r="127" spans="1:90" x14ac:dyDescent="0.25">
      <c r="A127" s="122"/>
      <c r="B127" s="33"/>
      <c r="F127" s="32"/>
      <c r="I127" s="41"/>
      <c r="J127" s="34"/>
      <c r="L127" s="278"/>
      <c r="M127" s="32"/>
      <c r="N127" s="32"/>
      <c r="O127" s="34"/>
      <c r="P127" s="339"/>
      <c r="Q127" s="338"/>
      <c r="R127" s="250"/>
      <c r="S127" s="270"/>
      <c r="T127" s="251"/>
      <c r="U127" s="113"/>
      <c r="V127" s="114"/>
      <c r="W127" s="273"/>
      <c r="X127" s="114"/>
      <c r="Y127" s="273"/>
      <c r="Z127" s="115" t="str">
        <f t="shared" si="94"/>
        <v>s.o</v>
      </c>
      <c r="AA127" s="35" t="str" cm="1">
        <f t="array" ref="AA127">_xlfn.IFS(T127=Listes_deroulantes!$B$45,"Indisponible",T127=Listes_deroulantes!$B$43,-10%,T127=Listes_deroulantes!$B$42,-40%,T127=Listes_deroulantes!$B$41,-20%,T127=Listes_deroulantes!$B$40,-20%,T127=Listes_deroulantes!$C$35,"s. o.",T127=Listes_deroulantes!$B$44,-10%)</f>
        <v>s. o.</v>
      </c>
      <c r="AB127" s="62" t="str">
        <f t="shared" si="95"/>
        <v>s. o.</v>
      </c>
      <c r="AC127" s="309" t="str">
        <f t="shared" si="74"/>
        <v>s.o</v>
      </c>
      <c r="AD127" s="62" t="str" cm="1">
        <f t="array" ref="AD127">_xlfn.IFS(T127=Listes_deroulantes!$B$45,"Aucun",T127=Listes_deroulantes!$B$44,"Aucun",T127=Listes_deroulantes!$B$43,-10%,T127=Listes_deroulantes!$B$42,"Aucun",T127=Listes_deroulantes!$B$41,"Aucun",T127=Listes_deroulantes!$B$40,"Aucun",T127=Listes_deroulantes!$C$35,"s. o.")</f>
        <v>s. o.</v>
      </c>
      <c r="AE127" s="62" t="str">
        <f t="shared" si="96"/>
        <v>s. o.</v>
      </c>
      <c r="AF127" s="310"/>
      <c r="AG127" s="131" t="str">
        <f t="shared" si="75"/>
        <v/>
      </c>
      <c r="AH127" s="317">
        <f t="shared" si="78"/>
        <v>0</v>
      </c>
      <c r="AI127" s="177"/>
      <c r="AJ127" s="178"/>
      <c r="AK127" s="179"/>
      <c r="AL127" s="179"/>
      <c r="AM127" s="179"/>
      <c r="AN127" s="179"/>
      <c r="AO127" s="192">
        <f t="shared" si="66"/>
        <v>0</v>
      </c>
      <c r="AP127" s="181"/>
      <c r="AQ127" s="182">
        <f t="shared" si="97"/>
        <v>0</v>
      </c>
      <c r="AR127" s="183"/>
      <c r="AS127" s="182">
        <f t="shared" si="98"/>
        <v>0</v>
      </c>
      <c r="AT127" s="183"/>
      <c r="AU127" s="182">
        <f t="shared" si="99"/>
        <v>0</v>
      </c>
      <c r="AV127" s="183"/>
      <c r="AW127" s="192">
        <f t="shared" si="100"/>
        <v>0</v>
      </c>
      <c r="AX127" s="192">
        <f t="shared" si="101"/>
        <v>0</v>
      </c>
      <c r="AY127" s="182">
        <f t="shared" si="102"/>
        <v>0</v>
      </c>
      <c r="AZ127" s="116" t="str">
        <f t="shared" si="103"/>
        <v>s. o.</v>
      </c>
      <c r="BA127" s="294" t="str" cm="1">
        <f t="array" ref="BA127">_xlfn.IFS(L127&lt;Listes_deroulantes!$F$55,"s. o.",AND(L127&lt;datevigueur,M127=autre),Listes_deroulantes!$G$4,AND(L127&lt;datevigueur,M127=bureau),Listes_deroulantes!$G$5,AND(L127&lt;datevigueur,M127=cegep),Listes_deroulantes!$G$6,AND(L127&lt;datevigueur,M127=Centre),Listes_deroulantes!$G$7,AND(L127&lt;datevigueur,M127=CHSLD),Listes_deroulantes!$G$8,AND(L127&lt;datevigueur,M127=ecole),Listes_deroulantes!$G$9,AND(L127&lt;datevigueur,M127=ecolesec),Listes_deroulantes!$G$10,AND(L127&lt;datevigueur,M127=Universite),Listes_deroulantes!$G$11,AND(L127&gt;=datevigueur,L127&lt;=Listes_deroulantes!$F$48),New2025Avant,L127&lt;=Listes_deroulantes!$F$49,New2030Avant,L127&gt;Listes_deroulantes!$F$50,"0%")</f>
        <v>s. o.</v>
      </c>
      <c r="BB127" s="35" t="str" cm="1">
        <f t="array" ref="BB127">_xlfn.IFS(AZ127="Aucun combustible","Oui",AND(AZ127="s. o.",BA127="s. o."),"s. o.",AND(BA127="0%",OR(AZ127&lt;&gt;"Aucun combustible",AZ127&lt;&gt;"s. o.")),IF(AZ127&lt;=0%,"Oui","Non"),AND(BA127&lt;&gt;"0%",OR(AZ127&lt;&gt;"Aucun combustible",AZ127&lt;&gt;"s. o.")),IF(AZ127&lt;BA127,"Oui","Non"))</f>
        <v>s. o.</v>
      </c>
      <c r="BC127" s="35" t="str">
        <f t="shared" si="104"/>
        <v>Non</v>
      </c>
      <c r="BD127" s="132"/>
      <c r="BE127" s="313" t="str">
        <f t="shared" si="105"/>
        <v>s. o.</v>
      </c>
      <c r="BF127" s="313" t="str" cm="1">
        <f t="array" ref="BF127">IFERROR(_xlfn.IFS(AND(AO127&gt;0,OR(AY127=0,ISBLANK(AY127)),OR(AW127=0,ISBLANK(AW127))),"100% Énergie renouvelable",AND(OR(AY127=0,ISBLANK(AY127)),AW127&gt;0,),"Non disponible",AY127&gt;0,AY127,AND(AY127=0,AW127=0,AO127=0),"s. o."),"Erreur")</f>
        <v>s. o.</v>
      </c>
      <c r="BG127" s="312" t="str">
        <f t="shared" si="106"/>
        <v>s. o.</v>
      </c>
      <c r="BH127" s="329"/>
      <c r="BI127" s="324"/>
      <c r="BJ127" s="318"/>
      <c r="BK127" s="198"/>
      <c r="BL127" s="180"/>
      <c r="BM127" s="180"/>
      <c r="BN127" s="180"/>
      <c r="BO127" s="180"/>
      <c r="BP127" s="241"/>
      <c r="BQ127" s="199">
        <f t="shared" si="79"/>
        <v>0</v>
      </c>
      <c r="BR127" s="198"/>
      <c r="BS127" s="200">
        <f t="shared" si="80"/>
        <v>0</v>
      </c>
      <c r="BT127" s="198"/>
      <c r="BU127" s="200">
        <f t="shared" si="81"/>
        <v>0</v>
      </c>
      <c r="BV127" s="198"/>
      <c r="BW127" s="200">
        <f t="shared" si="82"/>
        <v>0</v>
      </c>
      <c r="BX127" s="198"/>
      <c r="BY127" s="200">
        <f t="shared" si="83"/>
        <v>0</v>
      </c>
      <c r="BZ127" s="117">
        <f t="shared" si="107"/>
        <v>0</v>
      </c>
      <c r="CA127" s="117">
        <f t="shared" si="108"/>
        <v>0</v>
      </c>
      <c r="CB127" s="154">
        <f t="shared" si="109"/>
        <v>0</v>
      </c>
      <c r="CC127" s="134" t="str">
        <f t="shared" si="110"/>
        <v/>
      </c>
      <c r="CD127" s="147" t="str">
        <f t="shared" si="111"/>
        <v/>
      </c>
      <c r="CE127" s="116" t="str">
        <f t="shared" si="112"/>
        <v>s. o.</v>
      </c>
      <c r="CF127" s="35" t="str" cm="1">
        <f t="array" ref="CF127">_xlfn.IFS(L127&lt;Listes_deroulantes!$F$55,"s. o.",AND(L127&lt;datevigueur,M127=autre),Listes_deroulantes!$H$4,AND(L127&lt;datevigueur,M127=bureau),Listes_deroulantes!$H$5,AND(L127&lt;datevigueur,M127=cegep),Listes_deroulantes!$H$6,AND(L127&lt;datevigueur,M127=Centre),Listes_deroulantes!$H$7,AND(L127&lt;datevigueur,M127=CHSLD),Listes_deroulantes!$H$8,AND(L127&lt;datevigueur,M127=ecole),Listes_deroulantes!$H$9,AND(L127&lt;datevigueur,M127=ecolesec),Listes_deroulantes!$H$10,AND(L127&lt;datevigueur,M127=Universite),Listes_deroulantes!$H$11,AND(L127&gt;=datevigueur,L127&lt;=Listes_deroulantes!$F$48),NEW2025Apres,L127&lt;=Listes_deroulantes!$F$49,New2030Apres,L127&gt;Listes_deroulantes!$F$50,"0%")</f>
        <v>s. o.</v>
      </c>
      <c r="CG127" s="35" t="str" cm="1">
        <f t="array" ref="CG127">_xlfn.IFS(CE127="Aucun combustible","Oui",AND(CE127="s. o.",CF127="s. o."),"s. o.",AND(CF127="0%",OR(CE127&lt;&gt;"Aucun combustible",CE127&lt;&gt;"s. o.")),IF(CE127&lt;=0%,"Oui","Non"),AND(CF127&lt;&gt;"0%",OR(CE127&lt;&gt;"Aucun combustible",CE127&lt;&gt;"s. o.")),IF(CE127&lt;=CF127,"Oui","Non"))</f>
        <v>s. o.</v>
      </c>
      <c r="CH127" s="257"/>
      <c r="CI127" s="314" t="str">
        <f t="shared" si="76"/>
        <v>s. o.</v>
      </c>
      <c r="CJ127" s="316" cm="1">
        <f t="array" ref="CJ127">_xlfn.IFS(CE127="s.o","Non disponible",CE127="Aucun combustible","0",CE127&gt;0,BY127)</f>
        <v>0</v>
      </c>
      <c r="CK127" s="315" t="str">
        <f t="shared" si="77"/>
        <v>Non disponible</v>
      </c>
      <c r="CL127" s="320"/>
    </row>
    <row r="128" spans="1:90" x14ac:dyDescent="0.25">
      <c r="A128" s="122"/>
      <c r="B128" s="33"/>
      <c r="F128" s="32"/>
      <c r="I128" s="41"/>
      <c r="J128" s="34"/>
      <c r="L128" s="278"/>
      <c r="M128" s="32"/>
      <c r="N128" s="32"/>
      <c r="O128" s="34"/>
      <c r="P128" s="339"/>
      <c r="Q128" s="338"/>
      <c r="R128" s="250"/>
      <c r="S128" s="270"/>
      <c r="T128" s="251"/>
      <c r="U128" s="113"/>
      <c r="V128" s="114"/>
      <c r="W128" s="273"/>
      <c r="X128" s="114"/>
      <c r="Y128" s="273"/>
      <c r="Z128" s="115" t="str">
        <f t="shared" si="94"/>
        <v>s.o</v>
      </c>
      <c r="AA128" s="35" t="str" cm="1">
        <f t="array" ref="AA128">_xlfn.IFS(T128=Listes_deroulantes!$B$45,"Indisponible",T128=Listes_deroulantes!$B$43,-10%,T128=Listes_deroulantes!$B$42,-40%,T128=Listes_deroulantes!$B$41,-20%,T128=Listes_deroulantes!$B$40,-20%,T128=Listes_deroulantes!$C$35,"s. o.",T128=Listes_deroulantes!$B$44,-10%)</f>
        <v>s. o.</v>
      </c>
      <c r="AB128" s="62" t="str">
        <f t="shared" si="95"/>
        <v>s. o.</v>
      </c>
      <c r="AC128" s="309" t="str">
        <f t="shared" si="74"/>
        <v>s.o</v>
      </c>
      <c r="AD128" s="62" t="str" cm="1">
        <f t="array" ref="AD128">_xlfn.IFS(T128=Listes_deroulantes!$B$45,"Aucun",T128=Listes_deroulantes!$B$44,"Aucun",T128=Listes_deroulantes!$B$43,-10%,T128=Listes_deroulantes!$B$42,"Aucun",T128=Listes_deroulantes!$B$41,"Aucun",T128=Listes_deroulantes!$B$40,"Aucun",T128=Listes_deroulantes!$C$35,"s. o.")</f>
        <v>s. o.</v>
      </c>
      <c r="AE128" s="62" t="str">
        <f t="shared" si="96"/>
        <v>s. o.</v>
      </c>
      <c r="AF128" s="310"/>
      <c r="AG128" s="131" t="str">
        <f t="shared" si="75"/>
        <v/>
      </c>
      <c r="AH128" s="317">
        <f t="shared" si="78"/>
        <v>0</v>
      </c>
      <c r="AI128" s="177"/>
      <c r="AJ128" s="178"/>
      <c r="AK128" s="179"/>
      <c r="AL128" s="179"/>
      <c r="AM128" s="179"/>
      <c r="AN128" s="179"/>
      <c r="AO128" s="192">
        <f t="shared" si="66"/>
        <v>0</v>
      </c>
      <c r="AP128" s="181"/>
      <c r="AQ128" s="182">
        <f t="shared" si="97"/>
        <v>0</v>
      </c>
      <c r="AR128" s="183"/>
      <c r="AS128" s="182">
        <f t="shared" si="98"/>
        <v>0</v>
      </c>
      <c r="AT128" s="183"/>
      <c r="AU128" s="182">
        <f t="shared" si="99"/>
        <v>0</v>
      </c>
      <c r="AV128" s="183"/>
      <c r="AW128" s="192">
        <f t="shared" si="100"/>
        <v>0</v>
      </c>
      <c r="AX128" s="192">
        <f t="shared" si="101"/>
        <v>0</v>
      </c>
      <c r="AY128" s="182">
        <f t="shared" si="102"/>
        <v>0</v>
      </c>
      <c r="AZ128" s="116" t="str">
        <f t="shared" si="103"/>
        <v>s. o.</v>
      </c>
      <c r="BA128" s="294" t="str" cm="1">
        <f t="array" ref="BA128">_xlfn.IFS(L128&lt;Listes_deroulantes!$F$55,"s. o.",AND(L128&lt;datevigueur,M128=autre),Listes_deroulantes!$G$4,AND(L128&lt;datevigueur,M128=bureau),Listes_deroulantes!$G$5,AND(L128&lt;datevigueur,M128=cegep),Listes_deroulantes!$G$6,AND(L128&lt;datevigueur,M128=Centre),Listes_deroulantes!$G$7,AND(L128&lt;datevigueur,M128=CHSLD),Listes_deroulantes!$G$8,AND(L128&lt;datevigueur,M128=ecole),Listes_deroulantes!$G$9,AND(L128&lt;datevigueur,M128=ecolesec),Listes_deroulantes!$G$10,AND(L128&lt;datevigueur,M128=Universite),Listes_deroulantes!$G$11,AND(L128&gt;=datevigueur,L128&lt;=Listes_deroulantes!$F$48),New2025Avant,L128&lt;=Listes_deroulantes!$F$49,New2030Avant,L128&gt;Listes_deroulantes!$F$50,"0%")</f>
        <v>s. o.</v>
      </c>
      <c r="BB128" s="35" t="str" cm="1">
        <f t="array" ref="BB128">_xlfn.IFS(AZ128="Aucun combustible","Oui",AND(AZ128="s. o.",BA128="s. o."),"s. o.",AND(BA128="0%",OR(AZ128&lt;&gt;"Aucun combustible",AZ128&lt;&gt;"s. o.")),IF(AZ128&lt;=0%,"Oui","Non"),AND(BA128&lt;&gt;"0%",OR(AZ128&lt;&gt;"Aucun combustible",AZ128&lt;&gt;"s. o.")),IF(AZ128&lt;BA128,"Oui","Non"))</f>
        <v>s. o.</v>
      </c>
      <c r="BC128" s="35" t="str">
        <f t="shared" si="104"/>
        <v>Non</v>
      </c>
      <c r="BD128" s="132"/>
      <c r="BE128" s="313" t="str">
        <f t="shared" si="105"/>
        <v>s. o.</v>
      </c>
      <c r="BF128" s="313" t="str" cm="1">
        <f t="array" ref="BF128">IFERROR(_xlfn.IFS(AND(AO128&gt;0,OR(AY128=0,ISBLANK(AY128)),OR(AW128=0,ISBLANK(AW128))),"100% Énergie renouvelable",AND(OR(AY128=0,ISBLANK(AY128)),AW128&gt;0,),"Non disponible",AY128&gt;0,AY128,AND(AY128=0,AW128=0,AO128=0),"s. o."),"Erreur")</f>
        <v>s. o.</v>
      </c>
      <c r="BG128" s="312" t="str">
        <f t="shared" si="106"/>
        <v>s. o.</v>
      </c>
      <c r="BH128" s="329"/>
      <c r="BI128" s="324"/>
      <c r="BJ128" s="318"/>
      <c r="BK128" s="198"/>
      <c r="BL128" s="180"/>
      <c r="BM128" s="180"/>
      <c r="BN128" s="180"/>
      <c r="BO128" s="180"/>
      <c r="BP128" s="241"/>
      <c r="BQ128" s="199">
        <f t="shared" si="79"/>
        <v>0</v>
      </c>
      <c r="BR128" s="198"/>
      <c r="BS128" s="200">
        <f t="shared" si="80"/>
        <v>0</v>
      </c>
      <c r="BT128" s="198"/>
      <c r="BU128" s="200">
        <f t="shared" si="81"/>
        <v>0</v>
      </c>
      <c r="BV128" s="198"/>
      <c r="BW128" s="200">
        <f t="shared" si="82"/>
        <v>0</v>
      </c>
      <c r="BX128" s="198"/>
      <c r="BY128" s="200">
        <f t="shared" si="83"/>
        <v>0</v>
      </c>
      <c r="BZ128" s="117">
        <f t="shared" si="107"/>
        <v>0</v>
      </c>
      <c r="CA128" s="117">
        <f t="shared" si="108"/>
        <v>0</v>
      </c>
      <c r="CB128" s="154">
        <f t="shared" si="109"/>
        <v>0</v>
      </c>
      <c r="CC128" s="134" t="str">
        <f t="shared" si="110"/>
        <v/>
      </c>
      <c r="CD128" s="147" t="str">
        <f t="shared" si="111"/>
        <v/>
      </c>
      <c r="CE128" s="116" t="str">
        <f t="shared" si="112"/>
        <v>s. o.</v>
      </c>
      <c r="CF128" s="35" t="str" cm="1">
        <f t="array" ref="CF128">_xlfn.IFS(L128&lt;Listes_deroulantes!$F$55,"s. o.",AND(L128&lt;datevigueur,M128=autre),Listes_deroulantes!$H$4,AND(L128&lt;datevigueur,M128=bureau),Listes_deroulantes!$H$5,AND(L128&lt;datevigueur,M128=cegep),Listes_deroulantes!$H$6,AND(L128&lt;datevigueur,M128=Centre),Listes_deroulantes!$H$7,AND(L128&lt;datevigueur,M128=CHSLD),Listes_deroulantes!$H$8,AND(L128&lt;datevigueur,M128=ecole),Listes_deroulantes!$H$9,AND(L128&lt;datevigueur,M128=ecolesec),Listes_deroulantes!$H$10,AND(L128&lt;datevigueur,M128=Universite),Listes_deroulantes!$H$11,AND(L128&gt;=datevigueur,L128&lt;=Listes_deroulantes!$F$48),NEW2025Apres,L128&lt;=Listes_deroulantes!$F$49,New2030Apres,L128&gt;Listes_deroulantes!$F$50,"0%")</f>
        <v>s. o.</v>
      </c>
      <c r="CG128" s="35" t="str" cm="1">
        <f t="array" ref="CG128">_xlfn.IFS(CE128="Aucun combustible","Oui",AND(CE128="s. o.",CF128="s. o."),"s. o.",AND(CF128="0%",OR(CE128&lt;&gt;"Aucun combustible",CE128&lt;&gt;"s. o.")),IF(CE128&lt;=0%,"Oui","Non"),AND(CF128&lt;&gt;"0%",OR(CE128&lt;&gt;"Aucun combustible",CE128&lt;&gt;"s. o.")),IF(CE128&lt;=CF128,"Oui","Non"))</f>
        <v>s. o.</v>
      </c>
      <c r="CH128" s="257"/>
      <c r="CI128" s="314" t="str">
        <f t="shared" si="76"/>
        <v>s. o.</v>
      </c>
      <c r="CJ128" s="316" cm="1">
        <f t="array" ref="CJ128">_xlfn.IFS(CE128="s.o","Non disponible",CE128="Aucun combustible","0",CE128&gt;0,BY128)</f>
        <v>0</v>
      </c>
      <c r="CK128" s="315" t="str">
        <f t="shared" si="77"/>
        <v>Non disponible</v>
      </c>
      <c r="CL128" s="320"/>
    </row>
    <row r="129" spans="1:90" x14ac:dyDescent="0.25">
      <c r="A129" s="122"/>
      <c r="B129" s="33"/>
      <c r="F129" s="32"/>
      <c r="I129" s="41"/>
      <c r="J129" s="34"/>
      <c r="L129" s="278"/>
      <c r="M129" s="32"/>
      <c r="N129" s="32"/>
      <c r="O129" s="34"/>
      <c r="P129" s="339"/>
      <c r="Q129" s="338"/>
      <c r="R129" s="250"/>
      <c r="S129" s="270"/>
      <c r="T129" s="251"/>
      <c r="U129" s="113"/>
      <c r="V129" s="114"/>
      <c r="W129" s="273"/>
      <c r="X129" s="114"/>
      <c r="Y129" s="273"/>
      <c r="Z129" s="115" t="str">
        <f t="shared" si="94"/>
        <v>s.o</v>
      </c>
      <c r="AA129" s="35" t="str" cm="1">
        <f t="array" ref="AA129">_xlfn.IFS(T129=Listes_deroulantes!$B$45,"Indisponible",T129=Listes_deroulantes!$B$43,-10%,T129=Listes_deroulantes!$B$42,-40%,T129=Listes_deroulantes!$B$41,-20%,T129=Listes_deroulantes!$B$40,-20%,T129=Listes_deroulantes!$C$35,"s. o.",T129=Listes_deroulantes!$B$44,-10%)</f>
        <v>s. o.</v>
      </c>
      <c r="AB129" s="62" t="str">
        <f t="shared" si="95"/>
        <v>s. o.</v>
      </c>
      <c r="AC129" s="309" t="str">
        <f t="shared" si="74"/>
        <v>s.o</v>
      </c>
      <c r="AD129" s="62" t="str" cm="1">
        <f t="array" ref="AD129">_xlfn.IFS(T129=Listes_deroulantes!$B$45,"Aucun",T129=Listes_deroulantes!$B$44,"Aucun",T129=Listes_deroulantes!$B$43,-10%,T129=Listes_deroulantes!$B$42,"Aucun",T129=Listes_deroulantes!$B$41,"Aucun",T129=Listes_deroulantes!$B$40,"Aucun",T129=Listes_deroulantes!$C$35,"s. o.")</f>
        <v>s. o.</v>
      </c>
      <c r="AE129" s="62" t="str">
        <f t="shared" si="96"/>
        <v>s. o.</v>
      </c>
      <c r="AF129" s="310"/>
      <c r="AG129" s="131" t="str">
        <f t="shared" si="75"/>
        <v/>
      </c>
      <c r="AH129" s="317">
        <f t="shared" si="78"/>
        <v>0</v>
      </c>
      <c r="AI129" s="177"/>
      <c r="AJ129" s="178"/>
      <c r="AK129" s="179"/>
      <c r="AL129" s="179"/>
      <c r="AM129" s="179"/>
      <c r="AN129" s="179"/>
      <c r="AO129" s="192">
        <f t="shared" si="66"/>
        <v>0</v>
      </c>
      <c r="AP129" s="181"/>
      <c r="AQ129" s="182">
        <f t="shared" si="97"/>
        <v>0</v>
      </c>
      <c r="AR129" s="183"/>
      <c r="AS129" s="182">
        <f t="shared" si="98"/>
        <v>0</v>
      </c>
      <c r="AT129" s="183"/>
      <c r="AU129" s="182">
        <f t="shared" si="99"/>
        <v>0</v>
      </c>
      <c r="AV129" s="183"/>
      <c r="AW129" s="192">
        <f t="shared" si="100"/>
        <v>0</v>
      </c>
      <c r="AX129" s="192">
        <f t="shared" si="101"/>
        <v>0</v>
      </c>
      <c r="AY129" s="182">
        <f t="shared" si="102"/>
        <v>0</v>
      </c>
      <c r="AZ129" s="116" t="str">
        <f t="shared" si="103"/>
        <v>s. o.</v>
      </c>
      <c r="BA129" s="294" t="str" cm="1">
        <f t="array" ref="BA129">_xlfn.IFS(L129&lt;Listes_deroulantes!$F$55,"s. o.",AND(L129&lt;datevigueur,M129=autre),Listes_deroulantes!$G$4,AND(L129&lt;datevigueur,M129=bureau),Listes_deroulantes!$G$5,AND(L129&lt;datevigueur,M129=cegep),Listes_deroulantes!$G$6,AND(L129&lt;datevigueur,M129=Centre),Listes_deroulantes!$G$7,AND(L129&lt;datevigueur,M129=CHSLD),Listes_deroulantes!$G$8,AND(L129&lt;datevigueur,M129=ecole),Listes_deroulantes!$G$9,AND(L129&lt;datevigueur,M129=ecolesec),Listes_deroulantes!$G$10,AND(L129&lt;datevigueur,M129=Universite),Listes_deroulantes!$G$11,AND(L129&gt;=datevigueur,L129&lt;=Listes_deroulantes!$F$48),New2025Avant,L129&lt;=Listes_deroulantes!$F$49,New2030Avant,L129&gt;Listes_deroulantes!$F$50,"0%")</f>
        <v>s. o.</v>
      </c>
      <c r="BB129" s="35" t="str" cm="1">
        <f t="array" ref="BB129">_xlfn.IFS(AZ129="Aucun combustible","Oui",AND(AZ129="s. o.",BA129="s. o."),"s. o.",AND(BA129="0%",OR(AZ129&lt;&gt;"Aucun combustible",AZ129&lt;&gt;"s. o.")),IF(AZ129&lt;=0%,"Oui","Non"),AND(BA129&lt;&gt;"0%",OR(AZ129&lt;&gt;"Aucun combustible",AZ129&lt;&gt;"s. o.")),IF(AZ129&lt;BA129,"Oui","Non"))</f>
        <v>s. o.</v>
      </c>
      <c r="BC129" s="35" t="str">
        <f t="shared" si="104"/>
        <v>Non</v>
      </c>
      <c r="BD129" s="132"/>
      <c r="BE129" s="313" t="str">
        <f t="shared" si="105"/>
        <v>s. o.</v>
      </c>
      <c r="BF129" s="313" t="str" cm="1">
        <f t="array" ref="BF129">IFERROR(_xlfn.IFS(AND(AO129&gt;0,OR(AY129=0,ISBLANK(AY129)),OR(AW129=0,ISBLANK(AW129))),"100% Énergie renouvelable",AND(OR(AY129=0,ISBLANK(AY129)),AW129&gt;0,),"Non disponible",AY129&gt;0,AY129,AND(AY129=0,AW129=0,AO129=0),"s. o."),"Erreur")</f>
        <v>s. o.</v>
      </c>
      <c r="BG129" s="312" t="str">
        <f t="shared" si="106"/>
        <v>s. o.</v>
      </c>
      <c r="BH129" s="329"/>
      <c r="BI129" s="324"/>
      <c r="BJ129" s="318"/>
      <c r="BK129" s="198"/>
      <c r="BL129" s="180"/>
      <c r="BM129" s="180"/>
      <c r="BN129" s="180"/>
      <c r="BO129" s="180"/>
      <c r="BP129" s="241"/>
      <c r="BQ129" s="199">
        <f t="shared" si="79"/>
        <v>0</v>
      </c>
      <c r="BR129" s="198"/>
      <c r="BS129" s="200">
        <f t="shared" si="80"/>
        <v>0</v>
      </c>
      <c r="BT129" s="198"/>
      <c r="BU129" s="200">
        <f t="shared" si="81"/>
        <v>0</v>
      </c>
      <c r="BV129" s="198"/>
      <c r="BW129" s="200">
        <f t="shared" si="82"/>
        <v>0</v>
      </c>
      <c r="BX129" s="198"/>
      <c r="BY129" s="200">
        <f t="shared" si="83"/>
        <v>0</v>
      </c>
      <c r="BZ129" s="117">
        <f t="shared" si="107"/>
        <v>0</v>
      </c>
      <c r="CA129" s="117">
        <f t="shared" si="108"/>
        <v>0</v>
      </c>
      <c r="CB129" s="154">
        <f t="shared" si="109"/>
        <v>0</v>
      </c>
      <c r="CC129" s="134" t="str">
        <f t="shared" si="110"/>
        <v/>
      </c>
      <c r="CD129" s="147" t="str">
        <f t="shared" si="111"/>
        <v/>
      </c>
      <c r="CE129" s="116" t="str">
        <f t="shared" si="112"/>
        <v>s. o.</v>
      </c>
      <c r="CF129" s="35" t="str" cm="1">
        <f t="array" ref="CF129">_xlfn.IFS(L129&lt;Listes_deroulantes!$F$55,"s. o.",AND(L129&lt;datevigueur,M129=autre),Listes_deroulantes!$H$4,AND(L129&lt;datevigueur,M129=bureau),Listes_deroulantes!$H$5,AND(L129&lt;datevigueur,M129=cegep),Listes_deroulantes!$H$6,AND(L129&lt;datevigueur,M129=Centre),Listes_deroulantes!$H$7,AND(L129&lt;datevigueur,M129=CHSLD),Listes_deroulantes!$H$8,AND(L129&lt;datevigueur,M129=ecole),Listes_deroulantes!$H$9,AND(L129&lt;datevigueur,M129=ecolesec),Listes_deroulantes!$H$10,AND(L129&lt;datevigueur,M129=Universite),Listes_deroulantes!$H$11,AND(L129&gt;=datevigueur,L129&lt;=Listes_deroulantes!$F$48),NEW2025Apres,L129&lt;=Listes_deroulantes!$F$49,New2030Apres,L129&gt;Listes_deroulantes!$F$50,"0%")</f>
        <v>s. o.</v>
      </c>
      <c r="CG129" s="35" t="str" cm="1">
        <f t="array" ref="CG129">_xlfn.IFS(CE129="Aucun combustible","Oui",AND(CE129="s. o.",CF129="s. o."),"s. o.",AND(CF129="0%",OR(CE129&lt;&gt;"Aucun combustible",CE129&lt;&gt;"s. o.")),IF(CE129&lt;=0%,"Oui","Non"),AND(CF129&lt;&gt;"0%",OR(CE129&lt;&gt;"Aucun combustible",CE129&lt;&gt;"s. o.")),IF(CE129&lt;=CF129,"Oui","Non"))</f>
        <v>s. o.</v>
      </c>
      <c r="CH129" s="257"/>
      <c r="CI129" s="314" t="str">
        <f t="shared" si="76"/>
        <v>s. o.</v>
      </c>
      <c r="CJ129" s="316" cm="1">
        <f t="array" ref="CJ129">_xlfn.IFS(CE129="s.o","Non disponible",CE129="Aucun combustible","0",CE129&gt;0,BY129)</f>
        <v>0</v>
      </c>
      <c r="CK129" s="315" t="str">
        <f t="shared" si="77"/>
        <v>Non disponible</v>
      </c>
      <c r="CL129" s="320"/>
    </row>
    <row r="130" spans="1:90" x14ac:dyDescent="0.25">
      <c r="A130" s="122"/>
      <c r="B130" s="33"/>
      <c r="F130" s="32"/>
      <c r="I130" s="41"/>
      <c r="J130" s="34"/>
      <c r="L130" s="278"/>
      <c r="M130" s="32"/>
      <c r="N130" s="32"/>
      <c r="O130" s="34"/>
      <c r="P130" s="339"/>
      <c r="Q130" s="338"/>
      <c r="R130" s="250"/>
      <c r="S130" s="270"/>
      <c r="T130" s="251"/>
      <c r="U130" s="113"/>
      <c r="V130" s="114"/>
      <c r="W130" s="273"/>
      <c r="X130" s="114"/>
      <c r="Y130" s="273"/>
      <c r="Z130" s="115" t="str">
        <f t="shared" si="94"/>
        <v>s.o</v>
      </c>
      <c r="AA130" s="35" t="str" cm="1">
        <f t="array" ref="AA130">_xlfn.IFS(T130=Listes_deroulantes!$B$45,"Indisponible",T130=Listes_deroulantes!$B$43,-10%,T130=Listes_deroulantes!$B$42,-40%,T130=Listes_deroulantes!$B$41,-20%,T130=Listes_deroulantes!$B$40,-20%,T130=Listes_deroulantes!$C$35,"s. o.",T130=Listes_deroulantes!$B$44,-10%)</f>
        <v>s. o.</v>
      </c>
      <c r="AB130" s="62" t="str">
        <f t="shared" si="95"/>
        <v>s. o.</v>
      </c>
      <c r="AC130" s="309" t="str">
        <f t="shared" si="74"/>
        <v>s.o</v>
      </c>
      <c r="AD130" s="62" t="str" cm="1">
        <f t="array" ref="AD130">_xlfn.IFS(T130=Listes_deroulantes!$B$45,"Aucun",T130=Listes_deroulantes!$B$44,"Aucun",T130=Listes_deroulantes!$B$43,-10%,T130=Listes_deroulantes!$B$42,"Aucun",T130=Listes_deroulantes!$B$41,"Aucun",T130=Listes_deroulantes!$B$40,"Aucun",T130=Listes_deroulantes!$C$35,"s. o.")</f>
        <v>s. o.</v>
      </c>
      <c r="AE130" s="62" t="str">
        <f t="shared" si="96"/>
        <v>s. o.</v>
      </c>
      <c r="AF130" s="310"/>
      <c r="AG130" s="131" t="str">
        <f t="shared" si="75"/>
        <v/>
      </c>
      <c r="AH130" s="317">
        <f t="shared" si="78"/>
        <v>0</v>
      </c>
      <c r="AI130" s="177"/>
      <c r="AJ130" s="178"/>
      <c r="AK130" s="179"/>
      <c r="AL130" s="179"/>
      <c r="AM130" s="179"/>
      <c r="AN130" s="179"/>
      <c r="AO130" s="192">
        <f t="shared" si="66"/>
        <v>0</v>
      </c>
      <c r="AP130" s="181"/>
      <c r="AQ130" s="182">
        <f t="shared" si="97"/>
        <v>0</v>
      </c>
      <c r="AR130" s="183"/>
      <c r="AS130" s="182">
        <f t="shared" si="98"/>
        <v>0</v>
      </c>
      <c r="AT130" s="183"/>
      <c r="AU130" s="182">
        <f t="shared" si="99"/>
        <v>0</v>
      </c>
      <c r="AV130" s="183"/>
      <c r="AW130" s="192">
        <f t="shared" si="100"/>
        <v>0</v>
      </c>
      <c r="AX130" s="192">
        <f t="shared" si="101"/>
        <v>0</v>
      </c>
      <c r="AY130" s="182">
        <f t="shared" si="102"/>
        <v>0</v>
      </c>
      <c r="AZ130" s="116" t="str">
        <f t="shared" si="103"/>
        <v>s. o.</v>
      </c>
      <c r="BA130" s="294" t="str" cm="1">
        <f t="array" ref="BA130">_xlfn.IFS(L130&lt;Listes_deroulantes!$F$55,"s. o.",AND(L130&lt;datevigueur,M130=autre),Listes_deroulantes!$G$4,AND(L130&lt;datevigueur,M130=bureau),Listes_deroulantes!$G$5,AND(L130&lt;datevigueur,M130=cegep),Listes_deroulantes!$G$6,AND(L130&lt;datevigueur,M130=Centre),Listes_deroulantes!$G$7,AND(L130&lt;datevigueur,M130=CHSLD),Listes_deroulantes!$G$8,AND(L130&lt;datevigueur,M130=ecole),Listes_deroulantes!$G$9,AND(L130&lt;datevigueur,M130=ecolesec),Listes_deroulantes!$G$10,AND(L130&lt;datevigueur,M130=Universite),Listes_deroulantes!$G$11,AND(L130&gt;=datevigueur,L130&lt;=Listes_deroulantes!$F$48),New2025Avant,L130&lt;=Listes_deroulantes!$F$49,New2030Avant,L130&gt;Listes_deroulantes!$F$50,"0%")</f>
        <v>s. o.</v>
      </c>
      <c r="BB130" s="35" t="str" cm="1">
        <f t="array" ref="BB130">_xlfn.IFS(AZ130="Aucun combustible","Oui",AND(AZ130="s. o.",BA130="s. o."),"s. o.",AND(BA130="0%",OR(AZ130&lt;&gt;"Aucun combustible",AZ130&lt;&gt;"s. o.")),IF(AZ130&lt;=0%,"Oui","Non"),AND(BA130&lt;&gt;"0%",OR(AZ130&lt;&gt;"Aucun combustible",AZ130&lt;&gt;"s. o.")),IF(AZ130&lt;BA130,"Oui","Non"))</f>
        <v>s. o.</v>
      </c>
      <c r="BC130" s="35" t="str">
        <f t="shared" si="104"/>
        <v>Non</v>
      </c>
      <c r="BD130" s="132"/>
      <c r="BE130" s="313" t="str">
        <f t="shared" si="105"/>
        <v>s. o.</v>
      </c>
      <c r="BF130" s="313" t="str" cm="1">
        <f t="array" ref="BF130">IFERROR(_xlfn.IFS(AND(AO130&gt;0,OR(AY130=0,ISBLANK(AY130)),OR(AW130=0,ISBLANK(AW130))),"100% Énergie renouvelable",AND(OR(AY130=0,ISBLANK(AY130)),AW130&gt;0,),"Non disponible",AY130&gt;0,AY130,AND(AY130=0,AW130=0,AO130=0),"s. o."),"Erreur")</f>
        <v>s. o.</v>
      </c>
      <c r="BG130" s="312" t="str">
        <f t="shared" si="106"/>
        <v>s. o.</v>
      </c>
      <c r="BH130" s="329"/>
      <c r="BI130" s="324"/>
      <c r="BJ130" s="318"/>
      <c r="BK130" s="198"/>
      <c r="BL130" s="180"/>
      <c r="BM130" s="180"/>
      <c r="BN130" s="180"/>
      <c r="BO130" s="180"/>
      <c r="BP130" s="241"/>
      <c r="BQ130" s="199">
        <f t="shared" si="79"/>
        <v>0</v>
      </c>
      <c r="BR130" s="198"/>
      <c r="BS130" s="200">
        <f t="shared" si="80"/>
        <v>0</v>
      </c>
      <c r="BT130" s="198"/>
      <c r="BU130" s="200">
        <f t="shared" si="81"/>
        <v>0</v>
      </c>
      <c r="BV130" s="198"/>
      <c r="BW130" s="200">
        <f t="shared" si="82"/>
        <v>0</v>
      </c>
      <c r="BX130" s="198"/>
      <c r="BY130" s="200">
        <f t="shared" si="83"/>
        <v>0</v>
      </c>
      <c r="BZ130" s="117">
        <f t="shared" si="107"/>
        <v>0</v>
      </c>
      <c r="CA130" s="117">
        <f t="shared" si="108"/>
        <v>0</v>
      </c>
      <c r="CB130" s="154">
        <f t="shared" si="109"/>
        <v>0</v>
      </c>
      <c r="CC130" s="134" t="str">
        <f t="shared" si="110"/>
        <v/>
      </c>
      <c r="CD130" s="147" t="str">
        <f t="shared" si="111"/>
        <v/>
      </c>
      <c r="CE130" s="116" t="str">
        <f t="shared" si="112"/>
        <v>s. o.</v>
      </c>
      <c r="CF130" s="35" t="str" cm="1">
        <f t="array" ref="CF130">_xlfn.IFS(L130&lt;Listes_deroulantes!$F$55,"s. o.",AND(L130&lt;datevigueur,M130=autre),Listes_deroulantes!$H$4,AND(L130&lt;datevigueur,M130=bureau),Listes_deroulantes!$H$5,AND(L130&lt;datevigueur,M130=cegep),Listes_deroulantes!$H$6,AND(L130&lt;datevigueur,M130=Centre),Listes_deroulantes!$H$7,AND(L130&lt;datevigueur,M130=CHSLD),Listes_deroulantes!$H$8,AND(L130&lt;datevigueur,M130=ecole),Listes_deroulantes!$H$9,AND(L130&lt;datevigueur,M130=ecolesec),Listes_deroulantes!$H$10,AND(L130&lt;datevigueur,M130=Universite),Listes_deroulantes!$H$11,AND(L130&gt;=datevigueur,L130&lt;=Listes_deroulantes!$F$48),NEW2025Apres,L130&lt;=Listes_deroulantes!$F$49,New2030Apres,L130&gt;Listes_deroulantes!$F$50,"0%")</f>
        <v>s. o.</v>
      </c>
      <c r="CG130" s="35" t="str" cm="1">
        <f t="array" ref="CG130">_xlfn.IFS(CE130="Aucun combustible","Oui",AND(CE130="s. o.",CF130="s. o."),"s. o.",AND(CF130="0%",OR(CE130&lt;&gt;"Aucun combustible",CE130&lt;&gt;"s. o.")),IF(CE130&lt;=0%,"Oui","Non"),AND(CF130&lt;&gt;"0%",OR(CE130&lt;&gt;"Aucun combustible",CE130&lt;&gt;"s. o.")),IF(CE130&lt;=CF130,"Oui","Non"))</f>
        <v>s. o.</v>
      </c>
      <c r="CH130" s="257"/>
      <c r="CI130" s="314" t="str">
        <f t="shared" si="76"/>
        <v>s. o.</v>
      </c>
      <c r="CJ130" s="316" cm="1">
        <f t="array" ref="CJ130">_xlfn.IFS(CE130="s.o","Non disponible",CE130="Aucun combustible","0",CE130&gt;0,BY130)</f>
        <v>0</v>
      </c>
      <c r="CK130" s="315" t="str">
        <f t="shared" si="77"/>
        <v>Non disponible</v>
      </c>
      <c r="CL130" s="320"/>
    </row>
    <row r="131" spans="1:90" x14ac:dyDescent="0.25">
      <c r="A131" s="122"/>
      <c r="B131" s="33"/>
      <c r="F131" s="32"/>
      <c r="I131" s="41"/>
      <c r="J131" s="34"/>
      <c r="L131" s="278"/>
      <c r="M131" s="32"/>
      <c r="N131" s="32"/>
      <c r="O131" s="34"/>
      <c r="P131" s="339"/>
      <c r="Q131" s="338"/>
      <c r="R131" s="250"/>
      <c r="S131" s="270"/>
      <c r="T131" s="251"/>
      <c r="U131" s="113"/>
      <c r="V131" s="114"/>
      <c r="W131" s="273"/>
      <c r="X131" s="114"/>
      <c r="Y131" s="273"/>
      <c r="Z131" s="115" t="str">
        <f t="shared" si="94"/>
        <v>s.o</v>
      </c>
      <c r="AA131" s="35" t="str" cm="1">
        <f t="array" ref="AA131">_xlfn.IFS(T131=Listes_deroulantes!$B$45,"Indisponible",T131=Listes_deroulantes!$B$43,-10%,T131=Listes_deroulantes!$B$42,-40%,T131=Listes_deroulantes!$B$41,-20%,T131=Listes_deroulantes!$B$40,-20%,T131=Listes_deroulantes!$C$35,"s. o.",T131=Listes_deroulantes!$B$44,-10%)</f>
        <v>s. o.</v>
      </c>
      <c r="AB131" s="62" t="str">
        <f t="shared" si="95"/>
        <v>s. o.</v>
      </c>
      <c r="AC131" s="309" t="str">
        <f t="shared" si="74"/>
        <v>s.o</v>
      </c>
      <c r="AD131" s="62" t="str" cm="1">
        <f t="array" ref="AD131">_xlfn.IFS(T131=Listes_deroulantes!$B$45,"Aucun",T131=Listes_deroulantes!$B$44,"Aucun",T131=Listes_deroulantes!$B$43,-10%,T131=Listes_deroulantes!$B$42,"Aucun",T131=Listes_deroulantes!$B$41,"Aucun",T131=Listes_deroulantes!$B$40,"Aucun",T131=Listes_deroulantes!$C$35,"s. o.")</f>
        <v>s. o.</v>
      </c>
      <c r="AE131" s="62" t="str">
        <f t="shared" si="96"/>
        <v>s. o.</v>
      </c>
      <c r="AF131" s="310"/>
      <c r="AG131" s="131" t="str">
        <f t="shared" si="75"/>
        <v/>
      </c>
      <c r="AH131" s="317">
        <f t="shared" si="78"/>
        <v>0</v>
      </c>
      <c r="AI131" s="177"/>
      <c r="AJ131" s="178"/>
      <c r="AK131" s="179"/>
      <c r="AL131" s="179"/>
      <c r="AM131" s="179"/>
      <c r="AN131" s="179"/>
      <c r="AO131" s="192">
        <f t="shared" si="66"/>
        <v>0</v>
      </c>
      <c r="AP131" s="181"/>
      <c r="AQ131" s="182">
        <f t="shared" si="97"/>
        <v>0</v>
      </c>
      <c r="AR131" s="183"/>
      <c r="AS131" s="182">
        <f t="shared" si="98"/>
        <v>0</v>
      </c>
      <c r="AT131" s="183"/>
      <c r="AU131" s="182">
        <f t="shared" si="99"/>
        <v>0</v>
      </c>
      <c r="AV131" s="183"/>
      <c r="AW131" s="192">
        <f t="shared" si="100"/>
        <v>0</v>
      </c>
      <c r="AX131" s="192">
        <f t="shared" si="101"/>
        <v>0</v>
      </c>
      <c r="AY131" s="182">
        <f t="shared" si="102"/>
        <v>0</v>
      </c>
      <c r="AZ131" s="116" t="str">
        <f t="shared" si="103"/>
        <v>s. o.</v>
      </c>
      <c r="BA131" s="294" t="str" cm="1">
        <f t="array" ref="BA131">_xlfn.IFS(L131&lt;Listes_deroulantes!$F$55,"s. o.",AND(L131&lt;datevigueur,M131=autre),Listes_deroulantes!$G$4,AND(L131&lt;datevigueur,M131=bureau),Listes_deroulantes!$G$5,AND(L131&lt;datevigueur,M131=cegep),Listes_deroulantes!$G$6,AND(L131&lt;datevigueur,M131=Centre),Listes_deroulantes!$G$7,AND(L131&lt;datevigueur,M131=CHSLD),Listes_deroulantes!$G$8,AND(L131&lt;datevigueur,M131=ecole),Listes_deroulantes!$G$9,AND(L131&lt;datevigueur,M131=ecolesec),Listes_deroulantes!$G$10,AND(L131&lt;datevigueur,M131=Universite),Listes_deroulantes!$G$11,AND(L131&gt;=datevigueur,L131&lt;=Listes_deroulantes!$F$48),New2025Avant,L131&lt;=Listes_deroulantes!$F$49,New2030Avant,L131&gt;Listes_deroulantes!$F$50,"0%")</f>
        <v>s. o.</v>
      </c>
      <c r="BB131" s="35" t="str" cm="1">
        <f t="array" ref="BB131">_xlfn.IFS(AZ131="Aucun combustible","Oui",AND(AZ131="s. o.",BA131="s. o."),"s. o.",AND(BA131="0%",OR(AZ131&lt;&gt;"Aucun combustible",AZ131&lt;&gt;"s. o.")),IF(AZ131&lt;=0%,"Oui","Non"),AND(BA131&lt;&gt;"0%",OR(AZ131&lt;&gt;"Aucun combustible",AZ131&lt;&gt;"s. o.")),IF(AZ131&lt;BA131,"Oui","Non"))</f>
        <v>s. o.</v>
      </c>
      <c r="BC131" s="35" t="str">
        <f t="shared" si="104"/>
        <v>Non</v>
      </c>
      <c r="BD131" s="132"/>
      <c r="BE131" s="313" t="str">
        <f t="shared" si="105"/>
        <v>s. o.</v>
      </c>
      <c r="BF131" s="313" t="str" cm="1">
        <f t="array" ref="BF131">IFERROR(_xlfn.IFS(AND(AO131&gt;0,OR(AY131=0,ISBLANK(AY131)),OR(AW131=0,ISBLANK(AW131))),"100% Énergie renouvelable",AND(OR(AY131=0,ISBLANK(AY131)),AW131&gt;0,),"Non disponible",AY131&gt;0,AY131,AND(AY131=0,AW131=0,AO131=0),"s. o."),"Erreur")</f>
        <v>s. o.</v>
      </c>
      <c r="BG131" s="312" t="str">
        <f t="shared" si="106"/>
        <v>s. o.</v>
      </c>
      <c r="BH131" s="329"/>
      <c r="BI131" s="324"/>
      <c r="BJ131" s="318"/>
      <c r="BK131" s="198"/>
      <c r="BL131" s="180"/>
      <c r="BM131" s="180"/>
      <c r="BN131" s="180"/>
      <c r="BO131" s="180"/>
      <c r="BP131" s="241"/>
      <c r="BQ131" s="199">
        <f t="shared" si="79"/>
        <v>0</v>
      </c>
      <c r="BR131" s="198"/>
      <c r="BS131" s="200">
        <f t="shared" si="80"/>
        <v>0</v>
      </c>
      <c r="BT131" s="198"/>
      <c r="BU131" s="200">
        <f t="shared" si="81"/>
        <v>0</v>
      </c>
      <c r="BV131" s="198"/>
      <c r="BW131" s="200">
        <f t="shared" si="82"/>
        <v>0</v>
      </c>
      <c r="BX131" s="198"/>
      <c r="BY131" s="200">
        <f t="shared" si="83"/>
        <v>0</v>
      </c>
      <c r="BZ131" s="117">
        <f t="shared" si="107"/>
        <v>0</v>
      </c>
      <c r="CA131" s="117">
        <f t="shared" si="108"/>
        <v>0</v>
      </c>
      <c r="CB131" s="154">
        <f t="shared" si="109"/>
        <v>0</v>
      </c>
      <c r="CC131" s="134" t="str">
        <f t="shared" si="110"/>
        <v/>
      </c>
      <c r="CD131" s="147" t="str">
        <f t="shared" si="111"/>
        <v/>
      </c>
      <c r="CE131" s="116" t="str">
        <f t="shared" si="112"/>
        <v>s. o.</v>
      </c>
      <c r="CF131" s="35" t="str" cm="1">
        <f t="array" ref="CF131">_xlfn.IFS(L131&lt;Listes_deroulantes!$F$55,"s. o.",AND(L131&lt;datevigueur,M131=autre),Listes_deroulantes!$H$4,AND(L131&lt;datevigueur,M131=bureau),Listes_deroulantes!$H$5,AND(L131&lt;datevigueur,M131=cegep),Listes_deroulantes!$H$6,AND(L131&lt;datevigueur,M131=Centre),Listes_deroulantes!$H$7,AND(L131&lt;datevigueur,M131=CHSLD),Listes_deroulantes!$H$8,AND(L131&lt;datevigueur,M131=ecole),Listes_deroulantes!$H$9,AND(L131&lt;datevigueur,M131=ecolesec),Listes_deroulantes!$H$10,AND(L131&lt;datevigueur,M131=Universite),Listes_deroulantes!$H$11,AND(L131&gt;=datevigueur,L131&lt;=Listes_deroulantes!$F$48),NEW2025Apres,L131&lt;=Listes_deroulantes!$F$49,New2030Apres,L131&gt;Listes_deroulantes!$F$50,"0%")</f>
        <v>s. o.</v>
      </c>
      <c r="CG131" s="35" t="str" cm="1">
        <f t="array" ref="CG131">_xlfn.IFS(CE131="Aucun combustible","Oui",AND(CE131="s. o.",CF131="s. o."),"s. o.",AND(CF131="0%",OR(CE131&lt;&gt;"Aucun combustible",CE131&lt;&gt;"s. o.")),IF(CE131&lt;=0%,"Oui","Non"),AND(CF131&lt;&gt;"0%",OR(CE131&lt;&gt;"Aucun combustible",CE131&lt;&gt;"s. o.")),IF(CE131&lt;=CF131,"Oui","Non"))</f>
        <v>s. o.</v>
      </c>
      <c r="CH131" s="257"/>
      <c r="CI131" s="314" t="str">
        <f t="shared" si="76"/>
        <v>s. o.</v>
      </c>
      <c r="CJ131" s="316" cm="1">
        <f t="array" ref="CJ131">_xlfn.IFS(CE131="s.o","Non disponible",CE131="Aucun combustible","0",CE131&gt;0,BY131)</f>
        <v>0</v>
      </c>
      <c r="CK131" s="315" t="str">
        <f t="shared" si="77"/>
        <v>Non disponible</v>
      </c>
      <c r="CL131" s="320"/>
    </row>
    <row r="132" spans="1:90" x14ac:dyDescent="0.25">
      <c r="A132" s="122"/>
      <c r="B132" s="33"/>
      <c r="F132" s="32"/>
      <c r="I132" s="41"/>
      <c r="J132" s="34"/>
      <c r="L132" s="278"/>
      <c r="M132" s="32"/>
      <c r="N132" s="32"/>
      <c r="O132" s="34"/>
      <c r="P132" s="339"/>
      <c r="Q132" s="338"/>
      <c r="R132" s="250"/>
      <c r="S132" s="270"/>
      <c r="T132" s="251"/>
      <c r="U132" s="113"/>
      <c r="V132" s="114"/>
      <c r="W132" s="273"/>
      <c r="X132" s="114"/>
      <c r="Y132" s="273"/>
      <c r="Z132" s="115" t="str">
        <f t="shared" si="94"/>
        <v>s.o</v>
      </c>
      <c r="AA132" s="35" t="str" cm="1">
        <f t="array" ref="AA132">_xlfn.IFS(T132=Listes_deroulantes!$B$45,"Indisponible",T132=Listes_deroulantes!$B$43,-10%,T132=Listes_deroulantes!$B$42,-40%,T132=Listes_deroulantes!$B$41,-20%,T132=Listes_deroulantes!$B$40,-20%,T132=Listes_deroulantes!$C$35,"s. o.",T132=Listes_deroulantes!$B$44,-10%)</f>
        <v>s. o.</v>
      </c>
      <c r="AB132" s="62" t="str">
        <f t="shared" si="95"/>
        <v>s. o.</v>
      </c>
      <c r="AC132" s="309" t="str">
        <f t="shared" si="74"/>
        <v>s.o</v>
      </c>
      <c r="AD132" s="62" t="str" cm="1">
        <f t="array" ref="AD132">_xlfn.IFS(T132=Listes_deroulantes!$B$45,"Aucun",T132=Listes_deroulantes!$B$44,"Aucun",T132=Listes_deroulantes!$B$43,-10%,T132=Listes_deroulantes!$B$42,"Aucun",T132=Listes_deroulantes!$B$41,"Aucun",T132=Listes_deroulantes!$B$40,"Aucun",T132=Listes_deroulantes!$C$35,"s. o.")</f>
        <v>s. o.</v>
      </c>
      <c r="AE132" s="62" t="str">
        <f t="shared" si="96"/>
        <v>s. o.</v>
      </c>
      <c r="AF132" s="310"/>
      <c r="AG132" s="131" t="str">
        <f t="shared" si="75"/>
        <v/>
      </c>
      <c r="AH132" s="317">
        <f t="shared" si="78"/>
        <v>0</v>
      </c>
      <c r="AI132" s="177"/>
      <c r="AJ132" s="178"/>
      <c r="AK132" s="179"/>
      <c r="AL132" s="179"/>
      <c r="AM132" s="179"/>
      <c r="AN132" s="179"/>
      <c r="AO132" s="192">
        <f t="shared" si="66"/>
        <v>0</v>
      </c>
      <c r="AP132" s="181"/>
      <c r="AQ132" s="182">
        <f t="shared" si="97"/>
        <v>0</v>
      </c>
      <c r="AR132" s="183"/>
      <c r="AS132" s="182">
        <f t="shared" si="98"/>
        <v>0</v>
      </c>
      <c r="AT132" s="183"/>
      <c r="AU132" s="182">
        <f t="shared" si="99"/>
        <v>0</v>
      </c>
      <c r="AV132" s="183"/>
      <c r="AW132" s="192">
        <f t="shared" si="100"/>
        <v>0</v>
      </c>
      <c r="AX132" s="192">
        <f t="shared" si="101"/>
        <v>0</v>
      </c>
      <c r="AY132" s="182">
        <f t="shared" si="102"/>
        <v>0</v>
      </c>
      <c r="AZ132" s="116" t="str">
        <f t="shared" si="103"/>
        <v>s. o.</v>
      </c>
      <c r="BA132" s="294" t="str" cm="1">
        <f t="array" ref="BA132">_xlfn.IFS(L132&lt;Listes_deroulantes!$F$55,"s. o.",AND(L132&lt;datevigueur,M132=autre),Listes_deroulantes!$G$4,AND(L132&lt;datevigueur,M132=bureau),Listes_deroulantes!$G$5,AND(L132&lt;datevigueur,M132=cegep),Listes_deroulantes!$G$6,AND(L132&lt;datevigueur,M132=Centre),Listes_deroulantes!$G$7,AND(L132&lt;datevigueur,M132=CHSLD),Listes_deroulantes!$G$8,AND(L132&lt;datevigueur,M132=ecole),Listes_deroulantes!$G$9,AND(L132&lt;datevigueur,M132=ecolesec),Listes_deroulantes!$G$10,AND(L132&lt;datevigueur,M132=Universite),Listes_deroulantes!$G$11,AND(L132&gt;=datevigueur,L132&lt;=Listes_deroulantes!$F$48),New2025Avant,L132&lt;=Listes_deroulantes!$F$49,New2030Avant,L132&gt;Listes_deroulantes!$F$50,"0%")</f>
        <v>s. o.</v>
      </c>
      <c r="BB132" s="35" t="str" cm="1">
        <f t="array" ref="BB132">_xlfn.IFS(AZ132="Aucun combustible","Oui",AND(AZ132="s. o.",BA132="s. o."),"s. o.",AND(BA132="0%",OR(AZ132&lt;&gt;"Aucun combustible",AZ132&lt;&gt;"s. o.")),IF(AZ132&lt;=0%,"Oui","Non"),AND(BA132&lt;&gt;"0%",OR(AZ132&lt;&gt;"Aucun combustible",AZ132&lt;&gt;"s. o.")),IF(AZ132&lt;BA132,"Oui","Non"))</f>
        <v>s. o.</v>
      </c>
      <c r="BC132" s="35" t="str">
        <f t="shared" si="104"/>
        <v>Non</v>
      </c>
      <c r="BD132" s="132"/>
      <c r="BE132" s="313" t="str">
        <f t="shared" si="105"/>
        <v>s. o.</v>
      </c>
      <c r="BF132" s="313" t="str" cm="1">
        <f t="array" ref="BF132">IFERROR(_xlfn.IFS(AND(AO132&gt;0,OR(AY132=0,ISBLANK(AY132)),OR(AW132=0,ISBLANK(AW132))),"100% Énergie renouvelable",AND(OR(AY132=0,ISBLANK(AY132)),AW132&gt;0,),"Non disponible",AY132&gt;0,AY132,AND(AY132=0,AW132=0,AO132=0),"s. o."),"Erreur")</f>
        <v>s. o.</v>
      </c>
      <c r="BG132" s="312" t="str">
        <f t="shared" si="106"/>
        <v>s. o.</v>
      </c>
      <c r="BH132" s="329"/>
      <c r="BI132" s="324"/>
      <c r="BJ132" s="318"/>
      <c r="BK132" s="198"/>
      <c r="BL132" s="180"/>
      <c r="BM132" s="180"/>
      <c r="BN132" s="180"/>
      <c r="BO132" s="180"/>
      <c r="BP132" s="241"/>
      <c r="BQ132" s="199">
        <f t="shared" si="79"/>
        <v>0</v>
      </c>
      <c r="BR132" s="198"/>
      <c r="BS132" s="200">
        <f t="shared" si="80"/>
        <v>0</v>
      </c>
      <c r="BT132" s="198"/>
      <c r="BU132" s="200">
        <f t="shared" si="81"/>
        <v>0</v>
      </c>
      <c r="BV132" s="198"/>
      <c r="BW132" s="200">
        <f t="shared" si="82"/>
        <v>0</v>
      </c>
      <c r="BX132" s="198"/>
      <c r="BY132" s="200">
        <f t="shared" si="83"/>
        <v>0</v>
      </c>
      <c r="BZ132" s="117">
        <f t="shared" si="107"/>
        <v>0</v>
      </c>
      <c r="CA132" s="117">
        <f t="shared" si="108"/>
        <v>0</v>
      </c>
      <c r="CB132" s="154">
        <f t="shared" si="109"/>
        <v>0</v>
      </c>
      <c r="CC132" s="134" t="str">
        <f t="shared" si="110"/>
        <v/>
      </c>
      <c r="CD132" s="147" t="str">
        <f t="shared" si="111"/>
        <v/>
      </c>
      <c r="CE132" s="116" t="str">
        <f t="shared" si="112"/>
        <v>s. o.</v>
      </c>
      <c r="CF132" s="35" t="str" cm="1">
        <f t="array" ref="CF132">_xlfn.IFS(L132&lt;Listes_deroulantes!$F$55,"s. o.",AND(L132&lt;datevigueur,M132=autre),Listes_deroulantes!$H$4,AND(L132&lt;datevigueur,M132=bureau),Listes_deroulantes!$H$5,AND(L132&lt;datevigueur,M132=cegep),Listes_deroulantes!$H$6,AND(L132&lt;datevigueur,M132=Centre),Listes_deroulantes!$H$7,AND(L132&lt;datevigueur,M132=CHSLD),Listes_deroulantes!$H$8,AND(L132&lt;datevigueur,M132=ecole),Listes_deroulantes!$H$9,AND(L132&lt;datevigueur,M132=ecolesec),Listes_deroulantes!$H$10,AND(L132&lt;datevigueur,M132=Universite),Listes_deroulantes!$H$11,AND(L132&gt;=datevigueur,L132&lt;=Listes_deroulantes!$F$48),NEW2025Apres,L132&lt;=Listes_deroulantes!$F$49,New2030Apres,L132&gt;Listes_deroulantes!$F$50,"0%")</f>
        <v>s. o.</v>
      </c>
      <c r="CG132" s="35" t="str" cm="1">
        <f t="array" ref="CG132">_xlfn.IFS(CE132="Aucun combustible","Oui",AND(CE132="s. o.",CF132="s. o."),"s. o.",AND(CF132="0%",OR(CE132&lt;&gt;"Aucun combustible",CE132&lt;&gt;"s. o.")),IF(CE132&lt;=0%,"Oui","Non"),AND(CF132&lt;&gt;"0%",OR(CE132&lt;&gt;"Aucun combustible",CE132&lt;&gt;"s. o.")),IF(CE132&lt;=CF132,"Oui","Non"))</f>
        <v>s. o.</v>
      </c>
      <c r="CH132" s="257"/>
      <c r="CI132" s="314" t="str">
        <f t="shared" si="76"/>
        <v>s. o.</v>
      </c>
      <c r="CJ132" s="316" cm="1">
        <f t="array" ref="CJ132">_xlfn.IFS(CE132="s.o","Non disponible",CE132="Aucun combustible","0",CE132&gt;0,BY132)</f>
        <v>0</v>
      </c>
      <c r="CK132" s="315" t="str">
        <f t="shared" si="77"/>
        <v>Non disponible</v>
      </c>
      <c r="CL132" s="320"/>
    </row>
    <row r="133" spans="1:90" x14ac:dyDescent="0.25">
      <c r="A133" s="122"/>
      <c r="B133" s="33"/>
      <c r="F133" s="32"/>
      <c r="I133" s="41"/>
      <c r="J133" s="34"/>
      <c r="L133" s="278"/>
      <c r="M133" s="32"/>
      <c r="N133" s="32"/>
      <c r="O133" s="34"/>
      <c r="P133" s="339"/>
      <c r="Q133" s="338"/>
      <c r="R133" s="250"/>
      <c r="S133" s="270"/>
      <c r="T133" s="251"/>
      <c r="U133" s="113"/>
      <c r="V133" s="114"/>
      <c r="W133" s="273"/>
      <c r="X133" s="114"/>
      <c r="Y133" s="273"/>
      <c r="Z133" s="115" t="str">
        <f t="shared" si="94"/>
        <v>s.o</v>
      </c>
      <c r="AA133" s="35" t="str" cm="1">
        <f t="array" ref="AA133">_xlfn.IFS(T133=Listes_deroulantes!$B$45,"Indisponible",T133=Listes_deroulantes!$B$43,-10%,T133=Listes_deroulantes!$B$42,-40%,T133=Listes_deroulantes!$B$41,-20%,T133=Listes_deroulantes!$B$40,-20%,T133=Listes_deroulantes!$C$35,"s. o.",T133=Listes_deroulantes!$B$44,-10%)</f>
        <v>s. o.</v>
      </c>
      <c r="AB133" s="62" t="str">
        <f t="shared" ref="AB133:AB164" si="113">IF(OR(Z133="s.o",AA133="Indisponible"),"s. o.",(IF(Z133&gt;=AA133,"Non","Oui")))</f>
        <v>s. o.</v>
      </c>
      <c r="AC133" s="309" t="str">
        <f t="shared" si="74"/>
        <v>s.o</v>
      </c>
      <c r="AD133" s="62" t="str" cm="1">
        <f t="array" ref="AD133">_xlfn.IFS(T133=Listes_deroulantes!$B$45,"Aucun",T133=Listes_deroulantes!$B$44,"Aucun",T133=Listes_deroulantes!$B$43,-10%,T133=Listes_deroulantes!$B$42,"Aucun",T133=Listes_deroulantes!$B$41,"Aucun",T133=Listes_deroulantes!$B$40,"Aucun",T133=Listes_deroulantes!$C$35,"s. o.")</f>
        <v>s. o.</v>
      </c>
      <c r="AE133" s="62" t="str">
        <f t="shared" ref="AE133:AE164" si="114">IF(OR(AC133="s.o",AD133="Aucun"),"s. o.",(IF(OR(AC133&lt;=AD133,AD133="Aucun"),"Oui","Non")))</f>
        <v>s. o.</v>
      </c>
      <c r="AF133" s="310"/>
      <c r="AG133" s="131" t="str">
        <f t="shared" si="75"/>
        <v/>
      </c>
      <c r="AH133" s="317">
        <f t="shared" si="78"/>
        <v>0</v>
      </c>
      <c r="AI133" s="177"/>
      <c r="AJ133" s="178"/>
      <c r="AK133" s="179"/>
      <c r="AL133" s="179"/>
      <c r="AM133" s="179"/>
      <c r="AN133" s="179"/>
      <c r="AO133" s="192">
        <f t="shared" ref="AO133:AO196" si="115">SUM(AI133:AM133)</f>
        <v>0</v>
      </c>
      <c r="AP133" s="181"/>
      <c r="AQ133" s="182">
        <f t="shared" si="97"/>
        <v>0</v>
      </c>
      <c r="AR133" s="183"/>
      <c r="AS133" s="182">
        <f t="shared" si="98"/>
        <v>0</v>
      </c>
      <c r="AT133" s="183"/>
      <c r="AU133" s="182">
        <f t="shared" si="99"/>
        <v>0</v>
      </c>
      <c r="AV133" s="183"/>
      <c r="AW133" s="192">
        <f t="shared" si="100"/>
        <v>0</v>
      </c>
      <c r="AX133" s="192">
        <f t="shared" si="101"/>
        <v>0</v>
      </c>
      <c r="AY133" s="182">
        <f t="shared" si="102"/>
        <v>0</v>
      </c>
      <c r="AZ133" s="116" t="str">
        <f t="shared" ref="AZ133:AZ164" si="116">IF(AX133=0,"s. o.",IF(AW133=0,"Aucun combustible",AW133/AX133))</f>
        <v>s. o.</v>
      </c>
      <c r="BA133" s="294" t="str" cm="1">
        <f t="array" ref="BA133">_xlfn.IFS(L133&lt;Listes_deroulantes!$F$55,"s. o.",AND(L133&lt;datevigueur,M133=autre),Listes_deroulantes!$G$4,AND(L133&lt;datevigueur,M133=bureau),Listes_deroulantes!$G$5,AND(L133&lt;datevigueur,M133=cegep),Listes_deroulantes!$G$6,AND(L133&lt;datevigueur,M133=Centre),Listes_deroulantes!$G$7,AND(L133&lt;datevigueur,M133=CHSLD),Listes_deroulantes!$G$8,AND(L133&lt;datevigueur,M133=ecole),Listes_deroulantes!$G$9,AND(L133&lt;datevigueur,M133=ecolesec),Listes_deroulantes!$G$10,AND(L133&lt;datevigueur,M133=Universite),Listes_deroulantes!$G$11,AND(L133&gt;=datevigueur,L133&lt;=Listes_deroulantes!$F$48),New2025Avant,L133&lt;=Listes_deroulantes!$F$49,New2030Avant,L133&gt;Listes_deroulantes!$F$50,"0%")</f>
        <v>s. o.</v>
      </c>
      <c r="BB133" s="35" t="str" cm="1">
        <f t="array" ref="BB133">_xlfn.IFS(AZ133="Aucun combustible","Oui",AND(AZ133="s. o.",BA133="s. o."),"s. o.",AND(BA133="0%",OR(AZ133&lt;&gt;"Aucun combustible",AZ133&lt;&gt;"s. o.")),IF(AZ133&lt;=0%,"Oui","Non"),AND(BA133&lt;&gt;"0%",OR(AZ133&lt;&gt;"Aucun combustible",AZ133&lt;&gt;"s. o.")),IF(AZ133&lt;BA133,"Oui","Non"))</f>
        <v>s. o.</v>
      </c>
      <c r="BC133" s="35" t="str">
        <f t="shared" ref="BC133:BC164" si="117">IF(AND(AZ133="Aucun combustible",L133&gt;datevigueur),"Oui","Non")</f>
        <v>Non</v>
      </c>
      <c r="BD133" s="132"/>
      <c r="BE133" s="313" t="str">
        <f t="shared" ref="BE133:BE164" si="118">IF(M133="Habitation/Autre vocation","Habitation/Autre vocation",IF(OR(P133=0,ISBLANK(P133)),"s. o.",IF(P133&gt;0,(P133*VLOOKUP(M133,D_GES_BatimentReference,2,FALSE)),"")))</f>
        <v>s. o.</v>
      </c>
      <c r="BF133" s="313" t="str" cm="1">
        <f t="array" ref="BF133">IFERROR(_xlfn.IFS(AND(AO133&gt;0,OR(AY133=0,ISBLANK(AY133)),OR(AW133=0,ISBLANK(AW133))),"100% Énergie renouvelable",AND(OR(AY133=0,ISBLANK(AY133)),AW133&gt;0,),"Non disponible",AY133&gt;0,AY133,AND(AY133=0,AW133=0,AO133=0),"s. o."),"Erreur")</f>
        <v>s. o.</v>
      </c>
      <c r="BG133" s="312" t="str">
        <f t="shared" ref="BG133:BG164" si="119">IFERROR(IF(BF133="100% Énergie renouvelable",BE133,BE133-BF133),"s. o.")</f>
        <v>s. o.</v>
      </c>
      <c r="BH133" s="329"/>
      <c r="BI133" s="324"/>
      <c r="BJ133" s="318"/>
      <c r="BK133" s="198"/>
      <c r="BL133" s="180"/>
      <c r="BM133" s="180"/>
      <c r="BN133" s="180"/>
      <c r="BO133" s="180"/>
      <c r="BP133" s="241"/>
      <c r="BQ133" s="199">
        <f t="shared" si="79"/>
        <v>0</v>
      </c>
      <c r="BR133" s="198"/>
      <c r="BS133" s="200">
        <f t="shared" si="80"/>
        <v>0</v>
      </c>
      <c r="BT133" s="198"/>
      <c r="BU133" s="200">
        <f t="shared" si="81"/>
        <v>0</v>
      </c>
      <c r="BV133" s="198"/>
      <c r="BW133" s="200">
        <f t="shared" si="82"/>
        <v>0</v>
      </c>
      <c r="BX133" s="198"/>
      <c r="BY133" s="200">
        <f t="shared" si="83"/>
        <v>0</v>
      </c>
      <c r="BZ133" s="117">
        <f t="shared" si="107"/>
        <v>0</v>
      </c>
      <c r="CA133" s="117">
        <f t="shared" si="108"/>
        <v>0</v>
      </c>
      <c r="CB133" s="154">
        <f t="shared" si="109"/>
        <v>0</v>
      </c>
      <c r="CC133" s="134" t="str">
        <f t="shared" ref="CC133:CC164" si="120">IFERROR(IF(ISBLANK($BJ133),"",IF($BJ133="GJ",CA133/$P133,IF($BJ133="kWh éq.",CA133*V_GJ_kWh/$P133))),"")</f>
        <v/>
      </c>
      <c r="CD133" s="147" t="str">
        <f t="shared" si="111"/>
        <v/>
      </c>
      <c r="CE133" s="116" t="str">
        <f t="shared" ref="CE133:CE164" si="121">IF(CA133=0,"s. o.",IF(AND(CA133&gt;0,BZ133=0),"Aucun combustible",(BZ133)/CA133))</f>
        <v>s. o.</v>
      </c>
      <c r="CF133" s="35" t="str" cm="1">
        <f t="array" ref="CF133">_xlfn.IFS(L133&lt;Listes_deroulantes!$F$55,"s. o.",AND(L133&lt;datevigueur,M133=autre),Listes_deroulantes!$H$4,AND(L133&lt;datevigueur,M133=bureau),Listes_deroulantes!$H$5,AND(L133&lt;datevigueur,M133=cegep),Listes_deroulantes!$H$6,AND(L133&lt;datevigueur,M133=Centre),Listes_deroulantes!$H$7,AND(L133&lt;datevigueur,M133=CHSLD),Listes_deroulantes!$H$8,AND(L133&lt;datevigueur,M133=ecole),Listes_deroulantes!$H$9,AND(L133&lt;datevigueur,M133=ecolesec),Listes_deroulantes!$H$10,AND(L133&lt;datevigueur,M133=Universite),Listes_deroulantes!$H$11,AND(L133&gt;=datevigueur,L133&lt;=Listes_deroulantes!$F$48),NEW2025Apres,L133&lt;=Listes_deroulantes!$F$49,New2030Apres,L133&gt;Listes_deroulantes!$F$50,"0%")</f>
        <v>s. o.</v>
      </c>
      <c r="CG133" s="35" t="str" cm="1">
        <f t="array" ref="CG133">_xlfn.IFS(CE133="Aucun combustible","Oui",AND(CE133="s. o.",CF133="s. o."),"s. o.",AND(CF133="0%",OR(CE133&lt;&gt;"Aucun combustible",CE133&lt;&gt;"s. o.")),IF(CE133&lt;=0%,"Oui","Non"),AND(CF133&lt;&gt;"0%",OR(CE133&lt;&gt;"Aucun combustible",CE133&lt;&gt;"s. o.")),IF(CE133&lt;=CF133,"Oui","Non"))</f>
        <v>s. o.</v>
      </c>
      <c r="CH133" s="257"/>
      <c r="CI133" s="314" t="str">
        <f t="shared" si="76"/>
        <v>s. o.</v>
      </c>
      <c r="CJ133" s="316" cm="1">
        <f t="array" ref="CJ133">_xlfn.IFS(CE133="s.o","Non disponible",CE133="Aucun combustible","0",CE133&gt;0,BY133)</f>
        <v>0</v>
      </c>
      <c r="CK133" s="315" t="str">
        <f t="shared" si="77"/>
        <v>Non disponible</v>
      </c>
      <c r="CL133" s="320"/>
    </row>
    <row r="134" spans="1:90" x14ac:dyDescent="0.25">
      <c r="A134" s="122"/>
      <c r="B134" s="33"/>
      <c r="F134" s="32"/>
      <c r="I134" s="41"/>
      <c r="J134" s="34"/>
      <c r="L134" s="278"/>
      <c r="M134" s="32"/>
      <c r="N134" s="32"/>
      <c r="O134" s="34"/>
      <c r="P134" s="339"/>
      <c r="Q134" s="338"/>
      <c r="R134" s="250"/>
      <c r="S134" s="270"/>
      <c r="T134" s="251"/>
      <c r="U134" s="113"/>
      <c r="V134" s="114"/>
      <c r="W134" s="273"/>
      <c r="X134" s="114"/>
      <c r="Y134" s="273"/>
      <c r="Z134" s="115" t="str">
        <f t="shared" si="94"/>
        <v>s.o</v>
      </c>
      <c r="AA134" s="35" t="str" cm="1">
        <f t="array" ref="AA134">_xlfn.IFS(T134=Listes_deroulantes!$B$45,"Indisponible",T134=Listes_deroulantes!$B$43,-10%,T134=Listes_deroulantes!$B$42,-40%,T134=Listes_deroulantes!$B$41,-20%,T134=Listes_deroulantes!$B$40,-20%,T134=Listes_deroulantes!$C$35,"s. o.",T134=Listes_deroulantes!$B$44,-10%)</f>
        <v>s. o.</v>
      </c>
      <c r="AB134" s="62" t="str">
        <f t="shared" si="113"/>
        <v>s. o.</v>
      </c>
      <c r="AC134" s="309" t="str">
        <f t="shared" ref="AC134:AC197" si="122">IF(OR(W134=0,Y134=0),"s.o",(-(W134-Y134)/W134))</f>
        <v>s.o</v>
      </c>
      <c r="AD134" s="62" t="str" cm="1">
        <f t="array" ref="AD134">_xlfn.IFS(T134=Listes_deroulantes!$B$45,"Aucun",T134=Listes_deroulantes!$B$44,"Aucun",T134=Listes_deroulantes!$B$43,-10%,T134=Listes_deroulantes!$B$42,"Aucun",T134=Listes_deroulantes!$B$41,"Aucun",T134=Listes_deroulantes!$B$40,"Aucun",T134=Listes_deroulantes!$C$35,"s. o.")</f>
        <v>s. o.</v>
      </c>
      <c r="AE134" s="62" t="str">
        <f t="shared" si="114"/>
        <v>s. o.</v>
      </c>
      <c r="AF134" s="310"/>
      <c r="AG134" s="131" t="str">
        <f t="shared" ref="AG134:AG197" si="123">IFERROR(IF(ISBLANK($U134),"",IF($U134="GJ",X134/$P134,IF($U134="kWh éq.",X134*V_GJ_kWh/$P134))),"")</f>
        <v/>
      </c>
      <c r="AH134" s="317">
        <f t="shared" si="78"/>
        <v>0</v>
      </c>
      <c r="AI134" s="177"/>
      <c r="AJ134" s="178"/>
      <c r="AK134" s="179"/>
      <c r="AL134" s="179"/>
      <c r="AM134" s="179"/>
      <c r="AN134" s="179"/>
      <c r="AO134" s="192">
        <f t="shared" si="115"/>
        <v>0</v>
      </c>
      <c r="AP134" s="181"/>
      <c r="AQ134" s="182">
        <f t="shared" si="97"/>
        <v>0</v>
      </c>
      <c r="AR134" s="183"/>
      <c r="AS134" s="182">
        <f t="shared" si="98"/>
        <v>0</v>
      </c>
      <c r="AT134" s="183"/>
      <c r="AU134" s="182">
        <f t="shared" si="99"/>
        <v>0</v>
      </c>
      <c r="AV134" s="183"/>
      <c r="AW134" s="192">
        <f t="shared" si="100"/>
        <v>0</v>
      </c>
      <c r="AX134" s="192">
        <f t="shared" si="101"/>
        <v>0</v>
      </c>
      <c r="AY134" s="182">
        <f t="shared" si="102"/>
        <v>0</v>
      </c>
      <c r="AZ134" s="116" t="str">
        <f t="shared" si="116"/>
        <v>s. o.</v>
      </c>
      <c r="BA134" s="294" t="str" cm="1">
        <f t="array" ref="BA134">_xlfn.IFS(L134&lt;Listes_deroulantes!$F$55,"s. o.",AND(L134&lt;datevigueur,M134=autre),Listes_deroulantes!$G$4,AND(L134&lt;datevigueur,M134=bureau),Listes_deroulantes!$G$5,AND(L134&lt;datevigueur,M134=cegep),Listes_deroulantes!$G$6,AND(L134&lt;datevigueur,M134=Centre),Listes_deroulantes!$G$7,AND(L134&lt;datevigueur,M134=CHSLD),Listes_deroulantes!$G$8,AND(L134&lt;datevigueur,M134=ecole),Listes_deroulantes!$G$9,AND(L134&lt;datevigueur,M134=ecolesec),Listes_deroulantes!$G$10,AND(L134&lt;datevigueur,M134=Universite),Listes_deroulantes!$G$11,AND(L134&gt;=datevigueur,L134&lt;=Listes_deroulantes!$F$48),New2025Avant,L134&lt;=Listes_deroulantes!$F$49,New2030Avant,L134&gt;Listes_deroulantes!$F$50,"0%")</f>
        <v>s. o.</v>
      </c>
      <c r="BB134" s="35" t="str" cm="1">
        <f t="array" ref="BB134">_xlfn.IFS(AZ134="Aucun combustible","Oui",AND(AZ134="s. o.",BA134="s. o."),"s. o.",AND(BA134="0%",OR(AZ134&lt;&gt;"Aucun combustible",AZ134&lt;&gt;"s. o.")),IF(AZ134&lt;=0%,"Oui","Non"),AND(BA134&lt;&gt;"0%",OR(AZ134&lt;&gt;"Aucun combustible",AZ134&lt;&gt;"s. o.")),IF(AZ134&lt;BA134,"Oui","Non"))</f>
        <v>s. o.</v>
      </c>
      <c r="BC134" s="35" t="str">
        <f t="shared" si="117"/>
        <v>Non</v>
      </c>
      <c r="BD134" s="132"/>
      <c r="BE134" s="313" t="str">
        <f t="shared" si="118"/>
        <v>s. o.</v>
      </c>
      <c r="BF134" s="313" t="str" cm="1">
        <f t="array" ref="BF134">IFERROR(_xlfn.IFS(AND(AO134&gt;0,OR(AY134=0,ISBLANK(AY134)),OR(AW134=0,ISBLANK(AW134))),"100% Énergie renouvelable",AND(OR(AY134=0,ISBLANK(AY134)),AW134&gt;0,),"Non disponible",AY134&gt;0,AY134,AND(AY134=0,AW134=0,AO134=0),"s. o."),"Erreur")</f>
        <v>s. o.</v>
      </c>
      <c r="BG134" s="312" t="str">
        <f t="shared" si="119"/>
        <v>s. o.</v>
      </c>
      <c r="BH134" s="329"/>
      <c r="BI134" s="324"/>
      <c r="BJ134" s="318"/>
      <c r="BK134" s="198"/>
      <c r="BL134" s="180"/>
      <c r="BM134" s="180"/>
      <c r="BN134" s="180"/>
      <c r="BO134" s="180"/>
      <c r="BP134" s="241"/>
      <c r="BQ134" s="199">
        <f t="shared" si="79"/>
        <v>0</v>
      </c>
      <c r="BR134" s="198"/>
      <c r="BS134" s="200">
        <f t="shared" si="80"/>
        <v>0</v>
      </c>
      <c r="BT134" s="198"/>
      <c r="BU134" s="200">
        <f t="shared" si="81"/>
        <v>0</v>
      </c>
      <c r="BV134" s="198"/>
      <c r="BW134" s="200">
        <f t="shared" si="82"/>
        <v>0</v>
      </c>
      <c r="BX134" s="198"/>
      <c r="BY134" s="200">
        <f t="shared" si="83"/>
        <v>0</v>
      </c>
      <c r="BZ134" s="117">
        <f t="shared" si="107"/>
        <v>0</v>
      </c>
      <c r="CA134" s="117">
        <f t="shared" si="108"/>
        <v>0</v>
      </c>
      <c r="CB134" s="154">
        <f t="shared" si="109"/>
        <v>0</v>
      </c>
      <c r="CC134" s="134" t="str">
        <f t="shared" si="120"/>
        <v/>
      </c>
      <c r="CD134" s="147" t="str">
        <f t="shared" si="111"/>
        <v/>
      </c>
      <c r="CE134" s="116" t="str">
        <f t="shared" si="121"/>
        <v>s. o.</v>
      </c>
      <c r="CF134" s="35" t="str" cm="1">
        <f t="array" ref="CF134">_xlfn.IFS(L134&lt;Listes_deroulantes!$F$55,"s. o.",AND(L134&lt;datevigueur,M134=autre),Listes_deroulantes!$H$4,AND(L134&lt;datevigueur,M134=bureau),Listes_deroulantes!$H$5,AND(L134&lt;datevigueur,M134=cegep),Listes_deroulantes!$H$6,AND(L134&lt;datevigueur,M134=Centre),Listes_deroulantes!$H$7,AND(L134&lt;datevigueur,M134=CHSLD),Listes_deroulantes!$H$8,AND(L134&lt;datevigueur,M134=ecole),Listes_deroulantes!$H$9,AND(L134&lt;datevigueur,M134=ecolesec),Listes_deroulantes!$H$10,AND(L134&lt;datevigueur,M134=Universite),Listes_deroulantes!$H$11,AND(L134&gt;=datevigueur,L134&lt;=Listes_deroulantes!$F$48),NEW2025Apres,L134&lt;=Listes_deroulantes!$F$49,New2030Apres,L134&gt;Listes_deroulantes!$F$50,"0%")</f>
        <v>s. o.</v>
      </c>
      <c r="CG134" s="35" t="str" cm="1">
        <f t="array" ref="CG134">_xlfn.IFS(CE134="Aucun combustible","Oui",AND(CE134="s. o.",CF134="s. o."),"s. o.",AND(CF134="0%",OR(CE134&lt;&gt;"Aucun combustible",CE134&lt;&gt;"s. o.")),IF(CE134&lt;=0%,"Oui","Non"),AND(CF134&lt;&gt;"0%",OR(CE134&lt;&gt;"Aucun combustible",CE134&lt;&gt;"s. o.")),IF(CE134&lt;=CF134,"Oui","Non"))</f>
        <v>s. o.</v>
      </c>
      <c r="CH134" s="257"/>
      <c r="CI134" s="314" t="str">
        <f t="shared" ref="CI134:CI197" si="124">BE134</f>
        <v>s. o.</v>
      </c>
      <c r="CJ134" s="316" cm="1">
        <f t="array" ref="CJ134">_xlfn.IFS(CE134="s.o","Non disponible",CE134="Aucun combustible","0",CE134&gt;0,BY134)</f>
        <v>0</v>
      </c>
      <c r="CK134" s="315" t="str">
        <f t="shared" ref="CK134:CK197" si="125">IFERROR(CI134-CJ134,"Non disponible")</f>
        <v>Non disponible</v>
      </c>
      <c r="CL134" s="320"/>
    </row>
    <row r="135" spans="1:90" x14ac:dyDescent="0.25">
      <c r="A135" s="122"/>
      <c r="B135" s="33"/>
      <c r="F135" s="32"/>
      <c r="I135" s="41"/>
      <c r="J135" s="34"/>
      <c r="L135" s="278"/>
      <c r="M135" s="32"/>
      <c r="N135" s="32"/>
      <c r="O135" s="34"/>
      <c r="P135" s="339"/>
      <c r="Q135" s="338"/>
      <c r="R135" s="250"/>
      <c r="S135" s="270"/>
      <c r="T135" s="251"/>
      <c r="U135" s="113"/>
      <c r="V135" s="114"/>
      <c r="W135" s="273"/>
      <c r="X135" s="114"/>
      <c r="Y135" s="273"/>
      <c r="Z135" s="115" t="str">
        <f t="shared" si="94"/>
        <v>s.o</v>
      </c>
      <c r="AA135" s="35" t="str" cm="1">
        <f t="array" ref="AA135">_xlfn.IFS(T135=Listes_deroulantes!$B$45,"Indisponible",T135=Listes_deroulantes!$B$43,-10%,T135=Listes_deroulantes!$B$42,-40%,T135=Listes_deroulantes!$B$41,-20%,T135=Listes_deroulantes!$B$40,-20%,T135=Listes_deroulantes!$C$35,"s. o.",T135=Listes_deroulantes!$B$44,-10%)</f>
        <v>s. o.</v>
      </c>
      <c r="AB135" s="62" t="str">
        <f t="shared" si="113"/>
        <v>s. o.</v>
      </c>
      <c r="AC135" s="309" t="str">
        <f t="shared" si="122"/>
        <v>s.o</v>
      </c>
      <c r="AD135" s="62" t="str" cm="1">
        <f t="array" ref="AD135">_xlfn.IFS(T135=Listes_deroulantes!$B$45,"Aucun",T135=Listes_deroulantes!$B$44,"Aucun",T135=Listes_deroulantes!$B$43,-10%,T135=Listes_deroulantes!$B$42,"Aucun",T135=Listes_deroulantes!$B$41,"Aucun",T135=Listes_deroulantes!$B$40,"Aucun",T135=Listes_deroulantes!$C$35,"s. o.")</f>
        <v>s. o.</v>
      </c>
      <c r="AE135" s="62" t="str">
        <f t="shared" si="114"/>
        <v>s. o.</v>
      </c>
      <c r="AF135" s="310"/>
      <c r="AG135" s="131" t="str">
        <f t="shared" si="123"/>
        <v/>
      </c>
      <c r="AH135" s="317">
        <f t="shared" si="78"/>
        <v>0</v>
      </c>
      <c r="AI135" s="177"/>
      <c r="AJ135" s="178"/>
      <c r="AK135" s="179"/>
      <c r="AL135" s="179"/>
      <c r="AM135" s="179"/>
      <c r="AN135" s="179"/>
      <c r="AO135" s="192">
        <f t="shared" si="115"/>
        <v>0</v>
      </c>
      <c r="AP135" s="181"/>
      <c r="AQ135" s="182">
        <f t="shared" si="97"/>
        <v>0</v>
      </c>
      <c r="AR135" s="183"/>
      <c r="AS135" s="182">
        <f t="shared" si="98"/>
        <v>0</v>
      </c>
      <c r="AT135" s="183"/>
      <c r="AU135" s="182">
        <f t="shared" si="99"/>
        <v>0</v>
      </c>
      <c r="AV135" s="183"/>
      <c r="AW135" s="192">
        <f t="shared" si="100"/>
        <v>0</v>
      </c>
      <c r="AX135" s="192">
        <f t="shared" si="101"/>
        <v>0</v>
      </c>
      <c r="AY135" s="182">
        <f t="shared" si="102"/>
        <v>0</v>
      </c>
      <c r="AZ135" s="116" t="str">
        <f t="shared" si="116"/>
        <v>s. o.</v>
      </c>
      <c r="BA135" s="294" t="str" cm="1">
        <f t="array" ref="BA135">_xlfn.IFS(L135&lt;Listes_deroulantes!$F$55,"s. o.",AND(L135&lt;datevigueur,M135=autre),Listes_deroulantes!$G$4,AND(L135&lt;datevigueur,M135=bureau),Listes_deroulantes!$G$5,AND(L135&lt;datevigueur,M135=cegep),Listes_deroulantes!$G$6,AND(L135&lt;datevigueur,M135=Centre),Listes_deroulantes!$G$7,AND(L135&lt;datevigueur,M135=CHSLD),Listes_deroulantes!$G$8,AND(L135&lt;datevigueur,M135=ecole),Listes_deroulantes!$G$9,AND(L135&lt;datevigueur,M135=ecolesec),Listes_deroulantes!$G$10,AND(L135&lt;datevigueur,M135=Universite),Listes_deroulantes!$G$11,AND(L135&gt;=datevigueur,L135&lt;=Listes_deroulantes!$F$48),New2025Avant,L135&lt;=Listes_deroulantes!$F$49,New2030Avant,L135&gt;Listes_deroulantes!$F$50,"0%")</f>
        <v>s. o.</v>
      </c>
      <c r="BB135" s="35" t="str" cm="1">
        <f t="array" ref="BB135">_xlfn.IFS(AZ135="Aucun combustible","Oui",AND(AZ135="s. o.",BA135="s. o."),"s. o.",AND(BA135="0%",OR(AZ135&lt;&gt;"Aucun combustible",AZ135&lt;&gt;"s. o.")),IF(AZ135&lt;=0%,"Oui","Non"),AND(BA135&lt;&gt;"0%",OR(AZ135&lt;&gt;"Aucun combustible",AZ135&lt;&gt;"s. o.")),IF(AZ135&lt;BA135,"Oui","Non"))</f>
        <v>s. o.</v>
      </c>
      <c r="BC135" s="35" t="str">
        <f t="shared" si="117"/>
        <v>Non</v>
      </c>
      <c r="BD135" s="132"/>
      <c r="BE135" s="313" t="str">
        <f t="shared" si="118"/>
        <v>s. o.</v>
      </c>
      <c r="BF135" s="313" t="str" cm="1">
        <f t="array" ref="BF135">IFERROR(_xlfn.IFS(AND(AO135&gt;0,OR(AY135=0,ISBLANK(AY135)),OR(AW135=0,ISBLANK(AW135))),"100% Énergie renouvelable",AND(OR(AY135=0,ISBLANK(AY135)),AW135&gt;0,),"Non disponible",AY135&gt;0,AY135,AND(AY135=0,AW135=0,AO135=0),"s. o."),"Erreur")</f>
        <v>s. o.</v>
      </c>
      <c r="BG135" s="312" t="str">
        <f t="shared" si="119"/>
        <v>s. o.</v>
      </c>
      <c r="BH135" s="329"/>
      <c r="BI135" s="324"/>
      <c r="BJ135" s="318"/>
      <c r="BK135" s="198"/>
      <c r="BL135" s="180"/>
      <c r="BM135" s="180"/>
      <c r="BN135" s="180"/>
      <c r="BO135" s="180"/>
      <c r="BP135" s="241"/>
      <c r="BQ135" s="199">
        <f t="shared" si="79"/>
        <v>0</v>
      </c>
      <c r="BR135" s="198"/>
      <c r="BS135" s="200">
        <f t="shared" si="80"/>
        <v>0</v>
      </c>
      <c r="BT135" s="198"/>
      <c r="BU135" s="200">
        <f t="shared" si="81"/>
        <v>0</v>
      </c>
      <c r="BV135" s="198"/>
      <c r="BW135" s="200">
        <f t="shared" si="82"/>
        <v>0</v>
      </c>
      <c r="BX135" s="198"/>
      <c r="BY135" s="200">
        <f t="shared" si="83"/>
        <v>0</v>
      </c>
      <c r="BZ135" s="117">
        <f t="shared" si="107"/>
        <v>0</v>
      </c>
      <c r="CA135" s="117">
        <f t="shared" si="108"/>
        <v>0</v>
      </c>
      <c r="CB135" s="154">
        <f t="shared" si="109"/>
        <v>0</v>
      </c>
      <c r="CC135" s="134" t="str">
        <f t="shared" si="120"/>
        <v/>
      </c>
      <c r="CD135" s="147" t="str">
        <f t="shared" si="111"/>
        <v/>
      </c>
      <c r="CE135" s="116" t="str">
        <f t="shared" si="121"/>
        <v>s. o.</v>
      </c>
      <c r="CF135" s="35" t="str" cm="1">
        <f t="array" ref="CF135">_xlfn.IFS(L135&lt;Listes_deroulantes!$F$55,"s. o.",AND(L135&lt;datevigueur,M135=autre),Listes_deroulantes!$H$4,AND(L135&lt;datevigueur,M135=bureau),Listes_deroulantes!$H$5,AND(L135&lt;datevigueur,M135=cegep),Listes_deroulantes!$H$6,AND(L135&lt;datevigueur,M135=Centre),Listes_deroulantes!$H$7,AND(L135&lt;datevigueur,M135=CHSLD),Listes_deroulantes!$H$8,AND(L135&lt;datevigueur,M135=ecole),Listes_deroulantes!$H$9,AND(L135&lt;datevigueur,M135=ecolesec),Listes_deroulantes!$H$10,AND(L135&lt;datevigueur,M135=Universite),Listes_deroulantes!$H$11,AND(L135&gt;=datevigueur,L135&lt;=Listes_deroulantes!$F$48),NEW2025Apres,L135&lt;=Listes_deroulantes!$F$49,New2030Apres,L135&gt;Listes_deroulantes!$F$50,"0%")</f>
        <v>s. o.</v>
      </c>
      <c r="CG135" s="35" t="str" cm="1">
        <f t="array" ref="CG135">_xlfn.IFS(CE135="Aucun combustible","Oui",AND(CE135="s. o.",CF135="s. o."),"s. o.",AND(CF135="0%",OR(CE135&lt;&gt;"Aucun combustible",CE135&lt;&gt;"s. o.")),IF(CE135&lt;=0%,"Oui","Non"),AND(CF135&lt;&gt;"0%",OR(CE135&lt;&gt;"Aucun combustible",CE135&lt;&gt;"s. o.")),IF(CE135&lt;=CF135,"Oui","Non"))</f>
        <v>s. o.</v>
      </c>
      <c r="CH135" s="257"/>
      <c r="CI135" s="314" t="str">
        <f t="shared" si="124"/>
        <v>s. o.</v>
      </c>
      <c r="CJ135" s="316" cm="1">
        <f t="array" ref="CJ135">_xlfn.IFS(CE135="s.o","Non disponible",CE135="Aucun combustible","0",CE135&gt;0,BY135)</f>
        <v>0</v>
      </c>
      <c r="CK135" s="315" t="str">
        <f t="shared" si="125"/>
        <v>Non disponible</v>
      </c>
      <c r="CL135" s="320"/>
    </row>
    <row r="136" spans="1:90" x14ac:dyDescent="0.25">
      <c r="A136" s="122"/>
      <c r="B136" s="33"/>
      <c r="F136" s="32"/>
      <c r="I136" s="41"/>
      <c r="J136" s="34"/>
      <c r="L136" s="278"/>
      <c r="M136" s="32"/>
      <c r="N136" s="32"/>
      <c r="O136" s="34"/>
      <c r="P136" s="339"/>
      <c r="Q136" s="338"/>
      <c r="R136" s="250"/>
      <c r="S136" s="270"/>
      <c r="T136" s="251"/>
      <c r="U136" s="113"/>
      <c r="V136" s="114"/>
      <c r="W136" s="273"/>
      <c r="X136" s="114"/>
      <c r="Y136" s="273"/>
      <c r="Z136" s="115" t="str">
        <f t="shared" si="94"/>
        <v>s.o</v>
      </c>
      <c r="AA136" s="35" t="str" cm="1">
        <f t="array" ref="AA136">_xlfn.IFS(T136=Listes_deroulantes!$B$45,"Indisponible",T136=Listes_deroulantes!$B$43,-10%,T136=Listes_deroulantes!$B$42,-40%,T136=Listes_deroulantes!$B$41,-20%,T136=Listes_deroulantes!$B$40,-20%,T136=Listes_deroulantes!$C$35,"s. o.",T136=Listes_deroulantes!$B$44,-10%)</f>
        <v>s. o.</v>
      </c>
      <c r="AB136" s="62" t="str">
        <f t="shared" si="113"/>
        <v>s. o.</v>
      </c>
      <c r="AC136" s="309" t="str">
        <f t="shared" si="122"/>
        <v>s.o</v>
      </c>
      <c r="AD136" s="62" t="str" cm="1">
        <f t="array" ref="AD136">_xlfn.IFS(T136=Listes_deroulantes!$B$45,"Aucun",T136=Listes_deroulantes!$B$44,"Aucun",T136=Listes_deroulantes!$B$43,-10%,T136=Listes_deroulantes!$B$42,"Aucun",T136=Listes_deroulantes!$B$41,"Aucun",T136=Listes_deroulantes!$B$40,"Aucun",T136=Listes_deroulantes!$C$35,"s. o.")</f>
        <v>s. o.</v>
      </c>
      <c r="AE136" s="62" t="str">
        <f t="shared" si="114"/>
        <v>s. o.</v>
      </c>
      <c r="AF136" s="310"/>
      <c r="AG136" s="131" t="str">
        <f t="shared" si="123"/>
        <v/>
      </c>
      <c r="AH136" s="317">
        <f t="shared" si="78"/>
        <v>0</v>
      </c>
      <c r="AI136" s="177"/>
      <c r="AJ136" s="178"/>
      <c r="AK136" s="179"/>
      <c r="AL136" s="179"/>
      <c r="AM136" s="179"/>
      <c r="AN136" s="179"/>
      <c r="AO136" s="192">
        <f t="shared" si="115"/>
        <v>0</v>
      </c>
      <c r="AP136" s="181"/>
      <c r="AQ136" s="182">
        <f t="shared" si="97"/>
        <v>0</v>
      </c>
      <c r="AR136" s="183"/>
      <c r="AS136" s="182">
        <f t="shared" si="98"/>
        <v>0</v>
      </c>
      <c r="AT136" s="183"/>
      <c r="AU136" s="182">
        <f t="shared" si="99"/>
        <v>0</v>
      </c>
      <c r="AV136" s="183"/>
      <c r="AW136" s="192">
        <f t="shared" si="100"/>
        <v>0</v>
      </c>
      <c r="AX136" s="192">
        <f t="shared" si="101"/>
        <v>0</v>
      </c>
      <c r="AY136" s="182">
        <f t="shared" si="102"/>
        <v>0</v>
      </c>
      <c r="AZ136" s="116" t="str">
        <f t="shared" si="116"/>
        <v>s. o.</v>
      </c>
      <c r="BA136" s="294" t="str" cm="1">
        <f t="array" ref="BA136">_xlfn.IFS(L136&lt;Listes_deroulantes!$F$55,"s. o.",AND(L136&lt;datevigueur,M136=autre),Listes_deroulantes!$G$4,AND(L136&lt;datevigueur,M136=bureau),Listes_deroulantes!$G$5,AND(L136&lt;datevigueur,M136=cegep),Listes_deroulantes!$G$6,AND(L136&lt;datevigueur,M136=Centre),Listes_deroulantes!$G$7,AND(L136&lt;datevigueur,M136=CHSLD),Listes_deroulantes!$G$8,AND(L136&lt;datevigueur,M136=ecole),Listes_deroulantes!$G$9,AND(L136&lt;datevigueur,M136=ecolesec),Listes_deroulantes!$G$10,AND(L136&lt;datevigueur,M136=Universite),Listes_deroulantes!$G$11,AND(L136&gt;=datevigueur,L136&lt;=Listes_deroulantes!$F$48),New2025Avant,L136&lt;=Listes_deroulantes!$F$49,New2030Avant,L136&gt;Listes_deroulantes!$F$50,"0%")</f>
        <v>s. o.</v>
      </c>
      <c r="BB136" s="35" t="str" cm="1">
        <f t="array" ref="BB136">_xlfn.IFS(AZ136="Aucun combustible","Oui",AND(AZ136="s. o.",BA136="s. o."),"s. o.",AND(BA136="0%",OR(AZ136&lt;&gt;"Aucun combustible",AZ136&lt;&gt;"s. o.")),IF(AZ136&lt;=0%,"Oui","Non"),AND(BA136&lt;&gt;"0%",OR(AZ136&lt;&gt;"Aucun combustible",AZ136&lt;&gt;"s. o.")),IF(AZ136&lt;BA136,"Oui","Non"))</f>
        <v>s. o.</v>
      </c>
      <c r="BC136" s="35" t="str">
        <f t="shared" si="117"/>
        <v>Non</v>
      </c>
      <c r="BD136" s="132"/>
      <c r="BE136" s="313" t="str">
        <f t="shared" si="118"/>
        <v>s. o.</v>
      </c>
      <c r="BF136" s="313" t="str" cm="1">
        <f t="array" ref="BF136">IFERROR(_xlfn.IFS(AND(AO136&gt;0,OR(AY136=0,ISBLANK(AY136)),OR(AW136=0,ISBLANK(AW136))),"100% Énergie renouvelable",AND(OR(AY136=0,ISBLANK(AY136)),AW136&gt;0,),"Non disponible",AY136&gt;0,AY136,AND(AY136=0,AW136=0,AO136=0),"s. o."),"Erreur")</f>
        <v>s. o.</v>
      </c>
      <c r="BG136" s="312" t="str">
        <f t="shared" si="119"/>
        <v>s. o.</v>
      </c>
      <c r="BH136" s="329"/>
      <c r="BI136" s="324"/>
      <c r="BJ136" s="318"/>
      <c r="BK136" s="198"/>
      <c r="BL136" s="180"/>
      <c r="BM136" s="180"/>
      <c r="BN136" s="180"/>
      <c r="BO136" s="180"/>
      <c r="BP136" s="241"/>
      <c r="BQ136" s="199">
        <f t="shared" si="79"/>
        <v>0</v>
      </c>
      <c r="BR136" s="198"/>
      <c r="BS136" s="200">
        <f t="shared" si="80"/>
        <v>0</v>
      </c>
      <c r="BT136" s="198"/>
      <c r="BU136" s="200">
        <f t="shared" si="81"/>
        <v>0</v>
      </c>
      <c r="BV136" s="198"/>
      <c r="BW136" s="200">
        <f t="shared" si="82"/>
        <v>0</v>
      </c>
      <c r="BX136" s="198"/>
      <c r="BY136" s="200">
        <f t="shared" si="83"/>
        <v>0</v>
      </c>
      <c r="BZ136" s="117">
        <f t="shared" si="107"/>
        <v>0</v>
      </c>
      <c r="CA136" s="117">
        <f t="shared" si="108"/>
        <v>0</v>
      </c>
      <c r="CB136" s="154">
        <f t="shared" si="109"/>
        <v>0</v>
      </c>
      <c r="CC136" s="134" t="str">
        <f t="shared" si="120"/>
        <v/>
      </c>
      <c r="CD136" s="147" t="str">
        <f t="shared" si="111"/>
        <v/>
      </c>
      <c r="CE136" s="116" t="str">
        <f t="shared" si="121"/>
        <v>s. o.</v>
      </c>
      <c r="CF136" s="35" t="str" cm="1">
        <f t="array" ref="CF136">_xlfn.IFS(L136&lt;Listes_deroulantes!$F$55,"s. o.",AND(L136&lt;datevigueur,M136=autre),Listes_deroulantes!$H$4,AND(L136&lt;datevigueur,M136=bureau),Listes_deroulantes!$H$5,AND(L136&lt;datevigueur,M136=cegep),Listes_deroulantes!$H$6,AND(L136&lt;datevigueur,M136=Centre),Listes_deroulantes!$H$7,AND(L136&lt;datevigueur,M136=CHSLD),Listes_deroulantes!$H$8,AND(L136&lt;datevigueur,M136=ecole),Listes_deroulantes!$H$9,AND(L136&lt;datevigueur,M136=ecolesec),Listes_deroulantes!$H$10,AND(L136&lt;datevigueur,M136=Universite),Listes_deroulantes!$H$11,AND(L136&gt;=datevigueur,L136&lt;=Listes_deroulantes!$F$48),NEW2025Apres,L136&lt;=Listes_deroulantes!$F$49,New2030Apres,L136&gt;Listes_deroulantes!$F$50,"0%")</f>
        <v>s. o.</v>
      </c>
      <c r="CG136" s="35" t="str" cm="1">
        <f t="array" ref="CG136">_xlfn.IFS(CE136="Aucun combustible","Oui",AND(CE136="s. o.",CF136="s. o."),"s. o.",AND(CF136="0%",OR(CE136&lt;&gt;"Aucun combustible",CE136&lt;&gt;"s. o.")),IF(CE136&lt;=0%,"Oui","Non"),AND(CF136&lt;&gt;"0%",OR(CE136&lt;&gt;"Aucun combustible",CE136&lt;&gt;"s. o.")),IF(CE136&lt;=CF136,"Oui","Non"))</f>
        <v>s. o.</v>
      </c>
      <c r="CH136" s="257"/>
      <c r="CI136" s="314" t="str">
        <f t="shared" si="124"/>
        <v>s. o.</v>
      </c>
      <c r="CJ136" s="316" cm="1">
        <f t="array" ref="CJ136">_xlfn.IFS(CE136="s.o","Non disponible",CE136="Aucun combustible","0",CE136&gt;0,BY136)</f>
        <v>0</v>
      </c>
      <c r="CK136" s="315" t="str">
        <f t="shared" si="125"/>
        <v>Non disponible</v>
      </c>
      <c r="CL136" s="320"/>
    </row>
    <row r="137" spans="1:90" x14ac:dyDescent="0.25">
      <c r="A137" s="122"/>
      <c r="B137" s="33"/>
      <c r="F137" s="32"/>
      <c r="I137" s="41"/>
      <c r="J137" s="34"/>
      <c r="L137" s="278"/>
      <c r="M137" s="32"/>
      <c r="N137" s="32"/>
      <c r="O137" s="34"/>
      <c r="P137" s="339"/>
      <c r="Q137" s="338"/>
      <c r="R137" s="250"/>
      <c r="S137" s="270"/>
      <c r="T137" s="251"/>
      <c r="U137" s="113"/>
      <c r="V137" s="114"/>
      <c r="W137" s="273"/>
      <c r="X137" s="114"/>
      <c r="Y137" s="273"/>
      <c r="Z137" s="115" t="str">
        <f t="shared" si="94"/>
        <v>s.o</v>
      </c>
      <c r="AA137" s="35" t="str" cm="1">
        <f t="array" ref="AA137">_xlfn.IFS(T137=Listes_deroulantes!$B$45,"Indisponible",T137=Listes_deroulantes!$B$43,-10%,T137=Listes_deroulantes!$B$42,-40%,T137=Listes_deroulantes!$B$41,-20%,T137=Listes_deroulantes!$B$40,-20%,T137=Listes_deroulantes!$C$35,"s. o.",T137=Listes_deroulantes!$B$44,-10%)</f>
        <v>s. o.</v>
      </c>
      <c r="AB137" s="62" t="str">
        <f t="shared" si="113"/>
        <v>s. o.</v>
      </c>
      <c r="AC137" s="309" t="str">
        <f t="shared" si="122"/>
        <v>s.o</v>
      </c>
      <c r="AD137" s="62" t="str" cm="1">
        <f t="array" ref="AD137">_xlfn.IFS(T137=Listes_deroulantes!$B$45,"Aucun",T137=Listes_deroulantes!$B$44,"Aucun",T137=Listes_deroulantes!$B$43,-10%,T137=Listes_deroulantes!$B$42,"Aucun",T137=Listes_deroulantes!$B$41,"Aucun",T137=Listes_deroulantes!$B$40,"Aucun",T137=Listes_deroulantes!$C$35,"s. o.")</f>
        <v>s. o.</v>
      </c>
      <c r="AE137" s="62" t="str">
        <f t="shared" si="114"/>
        <v>s. o.</v>
      </c>
      <c r="AF137" s="310"/>
      <c r="AG137" s="131" t="str">
        <f t="shared" si="123"/>
        <v/>
      </c>
      <c r="AH137" s="317">
        <f t="shared" si="78"/>
        <v>0</v>
      </c>
      <c r="AI137" s="177"/>
      <c r="AJ137" s="178"/>
      <c r="AK137" s="179"/>
      <c r="AL137" s="179"/>
      <c r="AM137" s="179"/>
      <c r="AN137" s="179"/>
      <c r="AO137" s="192">
        <f t="shared" si="115"/>
        <v>0</v>
      </c>
      <c r="AP137" s="181"/>
      <c r="AQ137" s="182">
        <f t="shared" si="97"/>
        <v>0</v>
      </c>
      <c r="AR137" s="183"/>
      <c r="AS137" s="182">
        <f t="shared" si="98"/>
        <v>0</v>
      </c>
      <c r="AT137" s="183"/>
      <c r="AU137" s="182">
        <f t="shared" si="99"/>
        <v>0</v>
      </c>
      <c r="AV137" s="183"/>
      <c r="AW137" s="192">
        <f t="shared" si="100"/>
        <v>0</v>
      </c>
      <c r="AX137" s="192">
        <f t="shared" si="101"/>
        <v>0</v>
      </c>
      <c r="AY137" s="182">
        <f t="shared" si="102"/>
        <v>0</v>
      </c>
      <c r="AZ137" s="116" t="str">
        <f t="shared" si="116"/>
        <v>s. o.</v>
      </c>
      <c r="BA137" s="294" t="str" cm="1">
        <f t="array" ref="BA137">_xlfn.IFS(L137&lt;Listes_deroulantes!$F$55,"s. o.",AND(L137&lt;datevigueur,M137=autre),Listes_deroulantes!$G$4,AND(L137&lt;datevigueur,M137=bureau),Listes_deroulantes!$G$5,AND(L137&lt;datevigueur,M137=cegep),Listes_deroulantes!$G$6,AND(L137&lt;datevigueur,M137=Centre),Listes_deroulantes!$G$7,AND(L137&lt;datevigueur,M137=CHSLD),Listes_deroulantes!$G$8,AND(L137&lt;datevigueur,M137=ecole),Listes_deroulantes!$G$9,AND(L137&lt;datevigueur,M137=ecolesec),Listes_deroulantes!$G$10,AND(L137&lt;datevigueur,M137=Universite),Listes_deroulantes!$G$11,AND(L137&gt;=datevigueur,L137&lt;=Listes_deroulantes!$F$48),New2025Avant,L137&lt;=Listes_deroulantes!$F$49,New2030Avant,L137&gt;Listes_deroulantes!$F$50,"0%")</f>
        <v>s. o.</v>
      </c>
      <c r="BB137" s="35" t="str" cm="1">
        <f t="array" ref="BB137">_xlfn.IFS(AZ137="Aucun combustible","Oui",AND(AZ137="s. o.",BA137="s. o."),"s. o.",AND(BA137="0%",OR(AZ137&lt;&gt;"Aucun combustible",AZ137&lt;&gt;"s. o.")),IF(AZ137&lt;=0%,"Oui","Non"),AND(BA137&lt;&gt;"0%",OR(AZ137&lt;&gt;"Aucun combustible",AZ137&lt;&gt;"s. o.")),IF(AZ137&lt;BA137,"Oui","Non"))</f>
        <v>s. o.</v>
      </c>
      <c r="BC137" s="35" t="str">
        <f t="shared" si="117"/>
        <v>Non</v>
      </c>
      <c r="BD137" s="132"/>
      <c r="BE137" s="313" t="str">
        <f t="shared" si="118"/>
        <v>s. o.</v>
      </c>
      <c r="BF137" s="313" t="str" cm="1">
        <f t="array" ref="BF137">IFERROR(_xlfn.IFS(AND(AO137&gt;0,OR(AY137=0,ISBLANK(AY137)),OR(AW137=0,ISBLANK(AW137))),"100% Énergie renouvelable",AND(OR(AY137=0,ISBLANK(AY137)),AW137&gt;0,),"Non disponible",AY137&gt;0,AY137,AND(AY137=0,AW137=0,AO137=0),"s. o."),"Erreur")</f>
        <v>s. o.</v>
      </c>
      <c r="BG137" s="312" t="str">
        <f t="shared" si="119"/>
        <v>s. o.</v>
      </c>
      <c r="BH137" s="133"/>
      <c r="BI137" s="330"/>
      <c r="BJ137" s="318"/>
      <c r="BK137" s="198"/>
      <c r="BL137" s="180"/>
      <c r="BM137" s="180"/>
      <c r="BN137" s="180"/>
      <c r="BO137" s="180"/>
      <c r="BP137" s="241"/>
      <c r="BQ137" s="199">
        <f t="shared" si="79"/>
        <v>0</v>
      </c>
      <c r="BR137" s="198"/>
      <c r="BS137" s="200">
        <f t="shared" si="80"/>
        <v>0</v>
      </c>
      <c r="BT137" s="198"/>
      <c r="BU137" s="200">
        <f t="shared" si="81"/>
        <v>0</v>
      </c>
      <c r="BV137" s="198"/>
      <c r="BW137" s="200">
        <f t="shared" si="82"/>
        <v>0</v>
      </c>
      <c r="BX137" s="198"/>
      <c r="BY137" s="200">
        <f t="shared" si="83"/>
        <v>0</v>
      </c>
      <c r="BZ137" s="117">
        <f t="shared" si="107"/>
        <v>0</v>
      </c>
      <c r="CA137" s="117">
        <f t="shared" si="108"/>
        <v>0</v>
      </c>
      <c r="CB137" s="154">
        <f t="shared" si="109"/>
        <v>0</v>
      </c>
      <c r="CC137" s="134" t="str">
        <f t="shared" si="120"/>
        <v/>
      </c>
      <c r="CD137" s="147" t="str">
        <f t="shared" si="111"/>
        <v/>
      </c>
      <c r="CE137" s="116" t="str">
        <f t="shared" si="121"/>
        <v>s. o.</v>
      </c>
      <c r="CF137" s="35" t="str" cm="1">
        <f t="array" ref="CF137">_xlfn.IFS(L137&lt;Listes_deroulantes!$F$55,"s. o.",AND(L137&lt;datevigueur,M137=autre),Listes_deroulantes!$H$4,AND(L137&lt;datevigueur,M137=bureau),Listes_deroulantes!$H$5,AND(L137&lt;datevigueur,M137=cegep),Listes_deroulantes!$H$6,AND(L137&lt;datevigueur,M137=Centre),Listes_deroulantes!$H$7,AND(L137&lt;datevigueur,M137=CHSLD),Listes_deroulantes!$H$8,AND(L137&lt;datevigueur,M137=ecole),Listes_deroulantes!$H$9,AND(L137&lt;datevigueur,M137=ecolesec),Listes_deroulantes!$H$10,AND(L137&lt;datevigueur,M137=Universite),Listes_deroulantes!$H$11,AND(L137&gt;=datevigueur,L137&lt;=Listes_deroulantes!$F$48),NEW2025Apres,L137&lt;=Listes_deroulantes!$F$49,New2030Apres,L137&gt;Listes_deroulantes!$F$50,"0%")</f>
        <v>s. o.</v>
      </c>
      <c r="CG137" s="35" t="str" cm="1">
        <f t="array" ref="CG137">_xlfn.IFS(CE137="Aucun combustible","Oui",AND(CE137="s. o.",CF137="s. o."),"s. o.",AND(CF137="0%",OR(CE137&lt;&gt;"Aucun combustible",CE137&lt;&gt;"s. o.")),IF(CE137&lt;=0%,"Oui","Non"),AND(CF137&lt;&gt;"0%",OR(CE137&lt;&gt;"Aucun combustible",CE137&lt;&gt;"s. o.")),IF(CE137&lt;=CF137,"Oui","Non"))</f>
        <v>s. o.</v>
      </c>
      <c r="CH137" s="257"/>
      <c r="CI137" s="314" t="str">
        <f t="shared" si="124"/>
        <v>s. o.</v>
      </c>
      <c r="CJ137" s="316" cm="1">
        <f t="array" ref="CJ137">_xlfn.IFS(CE137="s.o","Non disponible",CE137="Aucun combustible","0",CE137&gt;0,BY137)</f>
        <v>0</v>
      </c>
      <c r="CK137" s="315" t="str">
        <f t="shared" si="125"/>
        <v>Non disponible</v>
      </c>
      <c r="CL137" s="320"/>
    </row>
    <row r="138" spans="1:90" x14ac:dyDescent="0.25">
      <c r="A138" s="122"/>
      <c r="B138" s="33"/>
      <c r="F138" s="32"/>
      <c r="I138" s="41"/>
      <c r="J138" s="34"/>
      <c r="L138" s="278"/>
      <c r="M138" s="32"/>
      <c r="N138" s="32"/>
      <c r="O138" s="34"/>
      <c r="P138" s="339"/>
      <c r="Q138" s="338"/>
      <c r="R138" s="250"/>
      <c r="S138" s="270"/>
      <c r="T138" s="251"/>
      <c r="U138" s="113"/>
      <c r="V138" s="114"/>
      <c r="W138" s="273"/>
      <c r="X138" s="114"/>
      <c r="Y138" s="273"/>
      <c r="Z138" s="115" t="str">
        <f t="shared" si="94"/>
        <v>s.o</v>
      </c>
      <c r="AA138" s="35" t="str" cm="1">
        <f t="array" ref="AA138">_xlfn.IFS(T138=Listes_deroulantes!$B$45,"Indisponible",T138=Listes_deroulantes!$B$43,-10%,T138=Listes_deroulantes!$B$42,-40%,T138=Listes_deroulantes!$B$41,-20%,T138=Listes_deroulantes!$B$40,-20%,T138=Listes_deroulantes!$C$35,"s. o.",T138=Listes_deroulantes!$B$44,-10%)</f>
        <v>s. o.</v>
      </c>
      <c r="AB138" s="62" t="str">
        <f t="shared" si="113"/>
        <v>s. o.</v>
      </c>
      <c r="AC138" s="309" t="str">
        <f t="shared" si="122"/>
        <v>s.o</v>
      </c>
      <c r="AD138" s="62" t="str" cm="1">
        <f t="array" ref="AD138">_xlfn.IFS(T138=Listes_deroulantes!$B$45,"Aucun",T138=Listes_deroulantes!$B$44,"Aucun",T138=Listes_deroulantes!$B$43,-10%,T138=Listes_deroulantes!$B$42,"Aucun",T138=Listes_deroulantes!$B$41,"Aucun",T138=Listes_deroulantes!$B$40,"Aucun",T138=Listes_deroulantes!$C$35,"s. o.")</f>
        <v>s. o.</v>
      </c>
      <c r="AE138" s="62" t="str">
        <f t="shared" si="114"/>
        <v>s. o.</v>
      </c>
      <c r="AF138" s="310"/>
      <c r="AG138" s="131" t="str">
        <f t="shared" si="123"/>
        <v/>
      </c>
      <c r="AH138" s="317">
        <f t="shared" si="78"/>
        <v>0</v>
      </c>
      <c r="AI138" s="177"/>
      <c r="AJ138" s="178"/>
      <c r="AK138" s="179"/>
      <c r="AL138" s="179"/>
      <c r="AM138" s="179"/>
      <c r="AN138" s="179"/>
      <c r="AO138" s="192">
        <f t="shared" si="115"/>
        <v>0</v>
      </c>
      <c r="AP138" s="181"/>
      <c r="AQ138" s="182">
        <f t="shared" si="97"/>
        <v>0</v>
      </c>
      <c r="AR138" s="183"/>
      <c r="AS138" s="182">
        <f t="shared" si="98"/>
        <v>0</v>
      </c>
      <c r="AT138" s="183"/>
      <c r="AU138" s="182">
        <f t="shared" si="99"/>
        <v>0</v>
      </c>
      <c r="AV138" s="183"/>
      <c r="AW138" s="192">
        <f t="shared" si="100"/>
        <v>0</v>
      </c>
      <c r="AX138" s="192">
        <f t="shared" si="101"/>
        <v>0</v>
      </c>
      <c r="AY138" s="182">
        <f t="shared" si="102"/>
        <v>0</v>
      </c>
      <c r="AZ138" s="116" t="str">
        <f t="shared" si="116"/>
        <v>s. o.</v>
      </c>
      <c r="BA138" s="294" t="str" cm="1">
        <f t="array" ref="BA138">_xlfn.IFS(L138&lt;Listes_deroulantes!$F$55,"s. o.",AND(L138&lt;datevigueur,M138=autre),Listes_deroulantes!$G$4,AND(L138&lt;datevigueur,M138=bureau),Listes_deroulantes!$G$5,AND(L138&lt;datevigueur,M138=cegep),Listes_deroulantes!$G$6,AND(L138&lt;datevigueur,M138=Centre),Listes_deroulantes!$G$7,AND(L138&lt;datevigueur,M138=CHSLD),Listes_deroulantes!$G$8,AND(L138&lt;datevigueur,M138=ecole),Listes_deroulantes!$G$9,AND(L138&lt;datevigueur,M138=ecolesec),Listes_deroulantes!$G$10,AND(L138&lt;datevigueur,M138=Universite),Listes_deroulantes!$G$11,AND(L138&gt;=datevigueur,L138&lt;=Listes_deroulantes!$F$48),New2025Avant,L138&lt;=Listes_deroulantes!$F$49,New2030Avant,L138&gt;Listes_deroulantes!$F$50,"0%")</f>
        <v>s. o.</v>
      </c>
      <c r="BB138" s="35" t="str" cm="1">
        <f t="array" ref="BB138">_xlfn.IFS(AZ138="Aucun combustible","Oui",AND(AZ138="s. o.",BA138="s. o."),"s. o.",AND(BA138="0%",OR(AZ138&lt;&gt;"Aucun combustible",AZ138&lt;&gt;"s. o.")),IF(AZ138&lt;=0%,"Oui","Non"),AND(BA138&lt;&gt;"0%",OR(AZ138&lt;&gt;"Aucun combustible",AZ138&lt;&gt;"s. o.")),IF(AZ138&lt;BA138,"Oui","Non"))</f>
        <v>s. o.</v>
      </c>
      <c r="BC138" s="35" t="str">
        <f t="shared" si="117"/>
        <v>Non</v>
      </c>
      <c r="BD138" s="132"/>
      <c r="BE138" s="313" t="str">
        <f t="shared" si="118"/>
        <v>s. o.</v>
      </c>
      <c r="BF138" s="313" t="str" cm="1">
        <f t="array" ref="BF138">IFERROR(_xlfn.IFS(AND(AO138&gt;0,OR(AY138=0,ISBLANK(AY138)),OR(AW138=0,ISBLANK(AW138))),"100% Énergie renouvelable",AND(OR(AY138=0,ISBLANK(AY138)),AW138&gt;0,),"Non disponible",AY138&gt;0,AY138,AND(AY138=0,AW138=0,AO138=0),"s. o."),"Erreur")</f>
        <v>s. o.</v>
      </c>
      <c r="BG138" s="312" t="str">
        <f t="shared" si="119"/>
        <v>s. o.</v>
      </c>
      <c r="BH138" s="133"/>
      <c r="BI138" s="330"/>
      <c r="BJ138" s="318"/>
      <c r="BK138" s="198"/>
      <c r="BL138" s="180"/>
      <c r="BM138" s="180"/>
      <c r="BN138" s="180"/>
      <c r="BO138" s="180"/>
      <c r="BP138" s="241"/>
      <c r="BQ138" s="199">
        <f t="shared" si="79"/>
        <v>0</v>
      </c>
      <c r="BR138" s="198"/>
      <c r="BS138" s="200">
        <f t="shared" si="80"/>
        <v>0</v>
      </c>
      <c r="BT138" s="198"/>
      <c r="BU138" s="200">
        <f t="shared" si="81"/>
        <v>0</v>
      </c>
      <c r="BV138" s="198"/>
      <c r="BW138" s="200">
        <f t="shared" si="82"/>
        <v>0</v>
      </c>
      <c r="BX138" s="198"/>
      <c r="BY138" s="200">
        <f t="shared" si="83"/>
        <v>0</v>
      </c>
      <c r="BZ138" s="117">
        <f t="shared" si="107"/>
        <v>0</v>
      </c>
      <c r="CA138" s="117">
        <f t="shared" si="108"/>
        <v>0</v>
      </c>
      <c r="CB138" s="154">
        <f t="shared" si="109"/>
        <v>0</v>
      </c>
      <c r="CC138" s="134" t="str">
        <f t="shared" si="120"/>
        <v/>
      </c>
      <c r="CD138" s="147" t="str">
        <f t="shared" si="111"/>
        <v/>
      </c>
      <c r="CE138" s="116" t="str">
        <f t="shared" si="121"/>
        <v>s. o.</v>
      </c>
      <c r="CF138" s="35" t="str" cm="1">
        <f t="array" ref="CF138">_xlfn.IFS(L138&lt;Listes_deroulantes!$F$55,"s. o.",AND(L138&lt;datevigueur,M138=autre),Listes_deroulantes!$H$4,AND(L138&lt;datevigueur,M138=bureau),Listes_deroulantes!$H$5,AND(L138&lt;datevigueur,M138=cegep),Listes_deroulantes!$H$6,AND(L138&lt;datevigueur,M138=Centre),Listes_deroulantes!$H$7,AND(L138&lt;datevigueur,M138=CHSLD),Listes_deroulantes!$H$8,AND(L138&lt;datevigueur,M138=ecole),Listes_deroulantes!$H$9,AND(L138&lt;datevigueur,M138=ecolesec),Listes_deroulantes!$H$10,AND(L138&lt;datevigueur,M138=Universite),Listes_deroulantes!$H$11,AND(L138&gt;=datevigueur,L138&lt;=Listes_deroulantes!$F$48),NEW2025Apres,L138&lt;=Listes_deroulantes!$F$49,New2030Apres,L138&gt;Listes_deroulantes!$F$50,"0%")</f>
        <v>s. o.</v>
      </c>
      <c r="CG138" s="35" t="str" cm="1">
        <f t="array" ref="CG138">_xlfn.IFS(CE138="Aucun combustible","Oui",AND(CE138="s. o.",CF138="s. o."),"s. o.",AND(CF138="0%",OR(CE138&lt;&gt;"Aucun combustible",CE138&lt;&gt;"s. o.")),IF(CE138&lt;=0%,"Oui","Non"),AND(CF138&lt;&gt;"0%",OR(CE138&lt;&gt;"Aucun combustible",CE138&lt;&gt;"s. o.")),IF(CE138&lt;=CF138,"Oui","Non"))</f>
        <v>s. o.</v>
      </c>
      <c r="CH138" s="257"/>
      <c r="CI138" s="314" t="str">
        <f t="shared" si="124"/>
        <v>s. o.</v>
      </c>
      <c r="CJ138" s="316" cm="1">
        <f t="array" ref="CJ138">_xlfn.IFS(CE138="s.o","Non disponible",CE138="Aucun combustible","0",CE138&gt;0,BY138)</f>
        <v>0</v>
      </c>
      <c r="CK138" s="315" t="str">
        <f t="shared" si="125"/>
        <v>Non disponible</v>
      </c>
      <c r="CL138" s="320"/>
    </row>
    <row r="139" spans="1:90" x14ac:dyDescent="0.25">
      <c r="A139" s="122"/>
      <c r="B139" s="33"/>
      <c r="F139" s="32"/>
      <c r="I139" s="41"/>
      <c r="J139" s="34"/>
      <c r="L139" s="278"/>
      <c r="M139" s="32"/>
      <c r="N139" s="32"/>
      <c r="O139" s="34"/>
      <c r="P139" s="339"/>
      <c r="Q139" s="338"/>
      <c r="R139" s="250"/>
      <c r="S139" s="270"/>
      <c r="T139" s="251"/>
      <c r="U139" s="113"/>
      <c r="V139" s="114"/>
      <c r="W139" s="273"/>
      <c r="X139" s="114"/>
      <c r="Y139" s="273"/>
      <c r="Z139" s="115" t="str">
        <f t="shared" si="94"/>
        <v>s.o</v>
      </c>
      <c r="AA139" s="35" t="str" cm="1">
        <f t="array" ref="AA139">_xlfn.IFS(T139=Listes_deroulantes!$B$45,"Indisponible",T139=Listes_deroulantes!$B$43,-10%,T139=Listes_deroulantes!$B$42,-40%,T139=Listes_deroulantes!$B$41,-20%,T139=Listes_deroulantes!$B$40,-20%,T139=Listes_deroulantes!$C$35,"s. o.",T139=Listes_deroulantes!$B$44,-10%)</f>
        <v>s. o.</v>
      </c>
      <c r="AB139" s="62" t="str">
        <f t="shared" si="113"/>
        <v>s. o.</v>
      </c>
      <c r="AC139" s="309" t="str">
        <f t="shared" si="122"/>
        <v>s.o</v>
      </c>
      <c r="AD139" s="62" t="str" cm="1">
        <f t="array" ref="AD139">_xlfn.IFS(T139=Listes_deroulantes!$B$45,"Aucun",T139=Listes_deroulantes!$B$44,"Aucun",T139=Listes_deroulantes!$B$43,-10%,T139=Listes_deroulantes!$B$42,"Aucun",T139=Listes_deroulantes!$B$41,"Aucun",T139=Listes_deroulantes!$B$40,"Aucun",T139=Listes_deroulantes!$C$35,"s. o.")</f>
        <v>s. o.</v>
      </c>
      <c r="AE139" s="62" t="str">
        <f t="shared" si="114"/>
        <v>s. o.</v>
      </c>
      <c r="AF139" s="310"/>
      <c r="AG139" s="131" t="str">
        <f t="shared" si="123"/>
        <v/>
      </c>
      <c r="AH139" s="317">
        <f t="shared" ref="AH139:AH200" si="126">U139</f>
        <v>0</v>
      </c>
      <c r="AI139" s="177"/>
      <c r="AJ139" s="178"/>
      <c r="AK139" s="179"/>
      <c r="AL139" s="179"/>
      <c r="AM139" s="179"/>
      <c r="AN139" s="179"/>
      <c r="AO139" s="192">
        <f t="shared" si="115"/>
        <v>0</v>
      </c>
      <c r="AP139" s="181"/>
      <c r="AQ139" s="182">
        <f t="shared" si="97"/>
        <v>0</v>
      </c>
      <c r="AR139" s="183"/>
      <c r="AS139" s="182">
        <f t="shared" si="98"/>
        <v>0</v>
      </c>
      <c r="AT139" s="183"/>
      <c r="AU139" s="182">
        <f t="shared" si="99"/>
        <v>0</v>
      </c>
      <c r="AV139" s="183"/>
      <c r="AW139" s="192">
        <f t="shared" si="100"/>
        <v>0</v>
      </c>
      <c r="AX139" s="192">
        <f t="shared" si="101"/>
        <v>0</v>
      </c>
      <c r="AY139" s="182">
        <f t="shared" si="102"/>
        <v>0</v>
      </c>
      <c r="AZ139" s="116" t="str">
        <f t="shared" si="116"/>
        <v>s. o.</v>
      </c>
      <c r="BA139" s="294" t="str" cm="1">
        <f t="array" ref="BA139">_xlfn.IFS(L139&lt;Listes_deroulantes!$F$55,"s. o.",AND(L139&lt;datevigueur,M139=autre),Listes_deroulantes!$G$4,AND(L139&lt;datevigueur,M139=bureau),Listes_deroulantes!$G$5,AND(L139&lt;datevigueur,M139=cegep),Listes_deroulantes!$G$6,AND(L139&lt;datevigueur,M139=Centre),Listes_deroulantes!$G$7,AND(L139&lt;datevigueur,M139=CHSLD),Listes_deroulantes!$G$8,AND(L139&lt;datevigueur,M139=ecole),Listes_deroulantes!$G$9,AND(L139&lt;datevigueur,M139=ecolesec),Listes_deroulantes!$G$10,AND(L139&lt;datevigueur,M139=Universite),Listes_deroulantes!$G$11,AND(L139&gt;=datevigueur,L139&lt;=Listes_deroulantes!$F$48),New2025Avant,L139&lt;=Listes_deroulantes!$F$49,New2030Avant,L139&gt;Listes_deroulantes!$F$50,"0%")</f>
        <v>s. o.</v>
      </c>
      <c r="BB139" s="35" t="str" cm="1">
        <f t="array" ref="BB139">_xlfn.IFS(AZ139="Aucun combustible","Oui",AND(AZ139="s. o.",BA139="s. o."),"s. o.",AND(BA139="0%",OR(AZ139&lt;&gt;"Aucun combustible",AZ139&lt;&gt;"s. o.")),IF(AZ139&lt;=0%,"Oui","Non"),AND(BA139&lt;&gt;"0%",OR(AZ139&lt;&gt;"Aucun combustible",AZ139&lt;&gt;"s. o.")),IF(AZ139&lt;BA139,"Oui","Non"))</f>
        <v>s. o.</v>
      </c>
      <c r="BC139" s="35" t="str">
        <f t="shared" si="117"/>
        <v>Non</v>
      </c>
      <c r="BD139" s="132"/>
      <c r="BE139" s="313" t="str">
        <f t="shared" si="118"/>
        <v>s. o.</v>
      </c>
      <c r="BF139" s="313" t="str" cm="1">
        <f t="array" ref="BF139">IFERROR(_xlfn.IFS(AND(AO139&gt;0,OR(AY139=0,ISBLANK(AY139)),OR(AW139=0,ISBLANK(AW139))),"100% Énergie renouvelable",AND(OR(AY139=0,ISBLANK(AY139)),AW139&gt;0,),"Non disponible",AY139&gt;0,AY139,AND(AY139=0,AW139=0,AO139=0),"s. o."),"Erreur")</f>
        <v>s. o.</v>
      </c>
      <c r="BG139" s="312" t="str">
        <f t="shared" si="119"/>
        <v>s. o.</v>
      </c>
      <c r="BH139" s="133"/>
      <c r="BI139" s="330"/>
      <c r="BJ139" s="318"/>
      <c r="BK139" s="198"/>
      <c r="BL139" s="180"/>
      <c r="BM139" s="180"/>
      <c r="BN139" s="180"/>
      <c r="BO139" s="180"/>
      <c r="BP139" s="241"/>
      <c r="BQ139" s="199">
        <f t="shared" si="79"/>
        <v>0</v>
      </c>
      <c r="BR139" s="198"/>
      <c r="BS139" s="200">
        <f t="shared" si="80"/>
        <v>0</v>
      </c>
      <c r="BT139" s="198"/>
      <c r="BU139" s="200">
        <f t="shared" si="81"/>
        <v>0</v>
      </c>
      <c r="BV139" s="198"/>
      <c r="BW139" s="200">
        <f t="shared" si="82"/>
        <v>0</v>
      </c>
      <c r="BX139" s="198"/>
      <c r="BY139" s="200">
        <f t="shared" si="83"/>
        <v>0</v>
      </c>
      <c r="BZ139" s="117">
        <f t="shared" si="107"/>
        <v>0</v>
      </c>
      <c r="CA139" s="117">
        <f t="shared" si="108"/>
        <v>0</v>
      </c>
      <c r="CB139" s="154">
        <f t="shared" si="109"/>
        <v>0</v>
      </c>
      <c r="CC139" s="134" t="str">
        <f t="shared" si="120"/>
        <v/>
      </c>
      <c r="CD139" s="147" t="str">
        <f t="shared" si="111"/>
        <v/>
      </c>
      <c r="CE139" s="116" t="str">
        <f t="shared" si="121"/>
        <v>s. o.</v>
      </c>
      <c r="CF139" s="35" t="str" cm="1">
        <f t="array" ref="CF139">_xlfn.IFS(L139&lt;Listes_deroulantes!$F$55,"s. o.",AND(L139&lt;datevigueur,M139=autre),Listes_deroulantes!$H$4,AND(L139&lt;datevigueur,M139=bureau),Listes_deroulantes!$H$5,AND(L139&lt;datevigueur,M139=cegep),Listes_deroulantes!$H$6,AND(L139&lt;datevigueur,M139=Centre),Listes_deroulantes!$H$7,AND(L139&lt;datevigueur,M139=CHSLD),Listes_deroulantes!$H$8,AND(L139&lt;datevigueur,M139=ecole),Listes_deroulantes!$H$9,AND(L139&lt;datevigueur,M139=ecolesec),Listes_deroulantes!$H$10,AND(L139&lt;datevigueur,M139=Universite),Listes_deroulantes!$H$11,AND(L139&gt;=datevigueur,L139&lt;=Listes_deroulantes!$F$48),NEW2025Apres,L139&lt;=Listes_deroulantes!$F$49,New2030Apres,L139&gt;Listes_deroulantes!$F$50,"0%")</f>
        <v>s. o.</v>
      </c>
      <c r="CG139" s="35" t="str" cm="1">
        <f t="array" ref="CG139">_xlfn.IFS(CE139="Aucun combustible","Oui",AND(CE139="s. o.",CF139="s. o."),"s. o.",AND(CF139="0%",OR(CE139&lt;&gt;"Aucun combustible",CE139&lt;&gt;"s. o.")),IF(CE139&lt;=0%,"Oui","Non"),AND(CF139&lt;&gt;"0%",OR(CE139&lt;&gt;"Aucun combustible",CE139&lt;&gt;"s. o.")),IF(CE139&lt;=CF139,"Oui","Non"))</f>
        <v>s. o.</v>
      </c>
      <c r="CH139" s="257"/>
      <c r="CI139" s="314" t="str">
        <f t="shared" si="124"/>
        <v>s. o.</v>
      </c>
      <c r="CJ139" s="316" cm="1">
        <f t="array" ref="CJ139">_xlfn.IFS(CE139="s.o","Non disponible",CE139="Aucun combustible","0",CE139&gt;0,BY139)</f>
        <v>0</v>
      </c>
      <c r="CK139" s="315" t="str">
        <f t="shared" si="125"/>
        <v>Non disponible</v>
      </c>
      <c r="CL139" s="320"/>
    </row>
    <row r="140" spans="1:90" x14ac:dyDescent="0.25">
      <c r="A140" s="122"/>
      <c r="B140" s="33"/>
      <c r="F140" s="32"/>
      <c r="I140" s="41"/>
      <c r="J140" s="34"/>
      <c r="L140" s="278"/>
      <c r="M140" s="32"/>
      <c r="N140" s="32"/>
      <c r="O140" s="34"/>
      <c r="P140" s="339"/>
      <c r="Q140" s="338"/>
      <c r="R140" s="250"/>
      <c r="S140" s="270"/>
      <c r="T140" s="251"/>
      <c r="U140" s="113"/>
      <c r="V140" s="114"/>
      <c r="W140" s="273"/>
      <c r="X140" s="114"/>
      <c r="Y140" s="273"/>
      <c r="Z140" s="115" t="str">
        <f t="shared" si="94"/>
        <v>s.o</v>
      </c>
      <c r="AA140" s="35" t="str" cm="1">
        <f t="array" ref="AA140">_xlfn.IFS(T140=Listes_deroulantes!$B$45,"Indisponible",T140=Listes_deroulantes!$B$43,-10%,T140=Listes_deroulantes!$B$42,-40%,T140=Listes_deroulantes!$B$41,-20%,T140=Listes_deroulantes!$B$40,-20%,T140=Listes_deroulantes!$C$35,"s. o.",T140=Listes_deroulantes!$B$44,-10%)</f>
        <v>s. o.</v>
      </c>
      <c r="AB140" s="62" t="str">
        <f t="shared" si="113"/>
        <v>s. o.</v>
      </c>
      <c r="AC140" s="309" t="str">
        <f t="shared" si="122"/>
        <v>s.o</v>
      </c>
      <c r="AD140" s="62" t="str" cm="1">
        <f t="array" ref="AD140">_xlfn.IFS(T140=Listes_deroulantes!$B$45,"Aucun",T140=Listes_deroulantes!$B$44,"Aucun",T140=Listes_deroulantes!$B$43,-10%,T140=Listes_deroulantes!$B$42,"Aucun",T140=Listes_deroulantes!$B$41,"Aucun",T140=Listes_deroulantes!$B$40,"Aucun",T140=Listes_deroulantes!$C$35,"s. o.")</f>
        <v>s. o.</v>
      </c>
      <c r="AE140" s="62" t="str">
        <f t="shared" si="114"/>
        <v>s. o.</v>
      </c>
      <c r="AF140" s="310"/>
      <c r="AG140" s="131" t="str">
        <f t="shared" si="123"/>
        <v/>
      </c>
      <c r="AH140" s="317">
        <f t="shared" si="126"/>
        <v>0</v>
      </c>
      <c r="AI140" s="177"/>
      <c r="AJ140" s="178"/>
      <c r="AK140" s="179"/>
      <c r="AL140" s="179"/>
      <c r="AM140" s="179"/>
      <c r="AN140" s="179"/>
      <c r="AO140" s="192">
        <f t="shared" si="115"/>
        <v>0</v>
      </c>
      <c r="AP140" s="181"/>
      <c r="AQ140" s="182">
        <f t="shared" si="97"/>
        <v>0</v>
      </c>
      <c r="AR140" s="183"/>
      <c r="AS140" s="182">
        <f t="shared" si="98"/>
        <v>0</v>
      </c>
      <c r="AT140" s="183"/>
      <c r="AU140" s="182">
        <f t="shared" si="99"/>
        <v>0</v>
      </c>
      <c r="AV140" s="183"/>
      <c r="AW140" s="192">
        <f t="shared" si="100"/>
        <v>0</v>
      </c>
      <c r="AX140" s="192">
        <f t="shared" si="101"/>
        <v>0</v>
      </c>
      <c r="AY140" s="182">
        <f t="shared" si="102"/>
        <v>0</v>
      </c>
      <c r="AZ140" s="116" t="str">
        <f t="shared" si="116"/>
        <v>s. o.</v>
      </c>
      <c r="BA140" s="294" t="str" cm="1">
        <f t="array" ref="BA140">_xlfn.IFS(L140&lt;Listes_deroulantes!$F$55,"s. o.",AND(L140&lt;datevigueur,M140=autre),Listes_deroulantes!$G$4,AND(L140&lt;datevigueur,M140=bureau),Listes_deroulantes!$G$5,AND(L140&lt;datevigueur,M140=cegep),Listes_deroulantes!$G$6,AND(L140&lt;datevigueur,M140=Centre),Listes_deroulantes!$G$7,AND(L140&lt;datevigueur,M140=CHSLD),Listes_deroulantes!$G$8,AND(L140&lt;datevigueur,M140=ecole),Listes_deroulantes!$G$9,AND(L140&lt;datevigueur,M140=ecolesec),Listes_deroulantes!$G$10,AND(L140&lt;datevigueur,M140=Universite),Listes_deroulantes!$G$11,AND(L140&gt;=datevigueur,L140&lt;=Listes_deroulantes!$F$48),New2025Avant,L140&lt;=Listes_deroulantes!$F$49,New2030Avant,L140&gt;Listes_deroulantes!$F$50,"0%")</f>
        <v>s. o.</v>
      </c>
      <c r="BB140" s="35" t="str" cm="1">
        <f t="array" ref="BB140">_xlfn.IFS(AZ140="Aucun combustible","Oui",AND(AZ140="s. o.",BA140="s. o."),"s. o.",AND(BA140="0%",OR(AZ140&lt;&gt;"Aucun combustible",AZ140&lt;&gt;"s. o.")),IF(AZ140&lt;=0%,"Oui","Non"),AND(BA140&lt;&gt;"0%",OR(AZ140&lt;&gt;"Aucun combustible",AZ140&lt;&gt;"s. o.")),IF(AZ140&lt;BA140,"Oui","Non"))</f>
        <v>s. o.</v>
      </c>
      <c r="BC140" s="35" t="str">
        <f t="shared" si="117"/>
        <v>Non</v>
      </c>
      <c r="BD140" s="132"/>
      <c r="BE140" s="313" t="str">
        <f t="shared" si="118"/>
        <v>s. o.</v>
      </c>
      <c r="BF140" s="313" t="str" cm="1">
        <f t="array" ref="BF140">IFERROR(_xlfn.IFS(AND(AO140&gt;0,OR(AY140=0,ISBLANK(AY140)),OR(AW140=0,ISBLANK(AW140))),"100% Énergie renouvelable",AND(OR(AY140=0,ISBLANK(AY140)),AW140&gt;0,),"Non disponible",AY140&gt;0,AY140,AND(AY140=0,AW140=0,AO140=0),"s. o."),"Erreur")</f>
        <v>s. o.</v>
      </c>
      <c r="BG140" s="312" t="str">
        <f t="shared" si="119"/>
        <v>s. o.</v>
      </c>
      <c r="BH140" s="133"/>
      <c r="BI140" s="330"/>
      <c r="BJ140" s="318"/>
      <c r="BK140" s="198"/>
      <c r="BL140" s="180"/>
      <c r="BM140" s="180"/>
      <c r="BN140" s="180"/>
      <c r="BO140" s="180"/>
      <c r="BP140" s="241"/>
      <c r="BQ140" s="199">
        <f t="shared" ref="BQ140:BQ200" si="127">SUM(BK140:BO140)</f>
        <v>0</v>
      </c>
      <c r="BR140" s="198"/>
      <c r="BS140" s="200">
        <f t="shared" ref="BS140:BS200" si="128">IFERROR(IF(OR(BR140=0,ISBLANK(BJ140)),0,IF(BJ140="GJ",BR140*V_GES_GJ_GazNaturel,IF(BJ140="kWh éq.",BR140*V_GES_kWhEq_GazNaturel))),"")</f>
        <v>0</v>
      </c>
      <c r="BT140" s="198"/>
      <c r="BU140" s="200">
        <f t="shared" ref="BU140:BU200" si="129">IFERROR(IF(OR(BT140=0,ISBLANK(BJ140)),0,IF(BJ140="GJ",BT140*V_GES_GJ_Mazout2Leger,IF(BJ140="kWh éq.",BT140*V_GES_kWhEq_Mazout2Leger))),"")</f>
        <v>0</v>
      </c>
      <c r="BV140" s="198"/>
      <c r="BW140" s="200">
        <f t="shared" ref="BW140:BW200" si="130">IFERROR(IF(OR(BV140=0,ISBLANK(BJ140)),0,IF(BJ140="GJ",BV140*V_GES_GJ_Propane,IF(BJ140="kWh éq.",BV140*V_GES_kWhEq_Propane))),"")</f>
        <v>0</v>
      </c>
      <c r="BX140" s="198"/>
      <c r="BY140" s="200">
        <f t="shared" ref="BY140:BY200" si="131">BS140+BU140+BW140</f>
        <v>0</v>
      </c>
      <c r="BZ140" s="117">
        <f t="shared" si="107"/>
        <v>0</v>
      </c>
      <c r="CA140" s="117">
        <f t="shared" si="108"/>
        <v>0</v>
      </c>
      <c r="CB140" s="154">
        <f t="shared" si="109"/>
        <v>0</v>
      </c>
      <c r="CC140" s="134" t="str">
        <f t="shared" si="120"/>
        <v/>
      </c>
      <c r="CD140" s="147" t="str">
        <f t="shared" si="111"/>
        <v/>
      </c>
      <c r="CE140" s="116" t="str">
        <f t="shared" si="121"/>
        <v>s. o.</v>
      </c>
      <c r="CF140" s="35" t="str" cm="1">
        <f t="array" ref="CF140">_xlfn.IFS(L140&lt;Listes_deroulantes!$F$55,"s. o.",AND(L140&lt;datevigueur,M140=autre),Listes_deroulantes!$H$4,AND(L140&lt;datevigueur,M140=bureau),Listes_deroulantes!$H$5,AND(L140&lt;datevigueur,M140=cegep),Listes_deroulantes!$H$6,AND(L140&lt;datevigueur,M140=Centre),Listes_deroulantes!$H$7,AND(L140&lt;datevigueur,M140=CHSLD),Listes_deroulantes!$H$8,AND(L140&lt;datevigueur,M140=ecole),Listes_deroulantes!$H$9,AND(L140&lt;datevigueur,M140=ecolesec),Listes_deroulantes!$H$10,AND(L140&lt;datevigueur,M140=Universite),Listes_deroulantes!$H$11,AND(L140&gt;=datevigueur,L140&lt;=Listes_deroulantes!$F$48),NEW2025Apres,L140&lt;=Listes_deroulantes!$F$49,New2030Apres,L140&gt;Listes_deroulantes!$F$50,"0%")</f>
        <v>s. o.</v>
      </c>
      <c r="CG140" s="35" t="str" cm="1">
        <f t="array" ref="CG140">_xlfn.IFS(CE140="Aucun combustible","Oui",AND(CE140="s. o.",CF140="s. o."),"s. o.",AND(CF140="0%",OR(CE140&lt;&gt;"Aucun combustible",CE140&lt;&gt;"s. o.")),IF(CE140&lt;=0%,"Oui","Non"),AND(CF140&lt;&gt;"0%",OR(CE140&lt;&gt;"Aucun combustible",CE140&lt;&gt;"s. o.")),IF(CE140&lt;=CF140,"Oui","Non"))</f>
        <v>s. o.</v>
      </c>
      <c r="CH140" s="257"/>
      <c r="CI140" s="314" t="str">
        <f t="shared" si="124"/>
        <v>s. o.</v>
      </c>
      <c r="CJ140" s="316" cm="1">
        <f t="array" ref="CJ140">_xlfn.IFS(CE140="s.o","Non disponible",CE140="Aucun combustible","0",CE140&gt;0,BY140)</f>
        <v>0</v>
      </c>
      <c r="CK140" s="315" t="str">
        <f t="shared" si="125"/>
        <v>Non disponible</v>
      </c>
      <c r="CL140" s="320"/>
    </row>
    <row r="141" spans="1:90" x14ac:dyDescent="0.25">
      <c r="A141" s="122"/>
      <c r="B141" s="33"/>
      <c r="F141" s="32"/>
      <c r="I141" s="41"/>
      <c r="J141" s="34"/>
      <c r="L141" s="278"/>
      <c r="M141" s="32"/>
      <c r="N141" s="32"/>
      <c r="O141" s="34"/>
      <c r="P141" s="339"/>
      <c r="Q141" s="338"/>
      <c r="R141" s="250"/>
      <c r="S141" s="270"/>
      <c r="T141" s="251"/>
      <c r="U141" s="113"/>
      <c r="V141" s="114"/>
      <c r="W141" s="273"/>
      <c r="X141" s="114"/>
      <c r="Y141" s="273"/>
      <c r="Z141" s="115" t="str">
        <f t="shared" si="94"/>
        <v>s.o</v>
      </c>
      <c r="AA141" s="35" t="str" cm="1">
        <f t="array" ref="AA141">_xlfn.IFS(T141=Listes_deroulantes!$B$45,"Indisponible",T141=Listes_deroulantes!$B$43,-10%,T141=Listes_deroulantes!$B$42,-40%,T141=Listes_deroulantes!$B$41,-20%,T141=Listes_deroulantes!$B$40,-20%,T141=Listes_deroulantes!$C$35,"s. o.",T141=Listes_deroulantes!$B$44,-10%)</f>
        <v>s. o.</v>
      </c>
      <c r="AB141" s="62" t="str">
        <f t="shared" si="113"/>
        <v>s. o.</v>
      </c>
      <c r="AC141" s="309" t="str">
        <f t="shared" si="122"/>
        <v>s.o</v>
      </c>
      <c r="AD141" s="62" t="str" cm="1">
        <f t="array" ref="AD141">_xlfn.IFS(T141=Listes_deroulantes!$B$45,"Aucun",T141=Listes_deroulantes!$B$44,"Aucun",T141=Listes_deroulantes!$B$43,-10%,T141=Listes_deroulantes!$B$42,"Aucun",T141=Listes_deroulantes!$B$41,"Aucun",T141=Listes_deroulantes!$B$40,"Aucun",T141=Listes_deroulantes!$C$35,"s. o.")</f>
        <v>s. o.</v>
      </c>
      <c r="AE141" s="62" t="str">
        <f t="shared" si="114"/>
        <v>s. o.</v>
      </c>
      <c r="AF141" s="310"/>
      <c r="AG141" s="131" t="str">
        <f t="shared" si="123"/>
        <v/>
      </c>
      <c r="AH141" s="317">
        <f t="shared" si="126"/>
        <v>0</v>
      </c>
      <c r="AI141" s="177"/>
      <c r="AJ141" s="178"/>
      <c r="AK141" s="179"/>
      <c r="AL141" s="179"/>
      <c r="AM141" s="179"/>
      <c r="AN141" s="179"/>
      <c r="AO141" s="192">
        <f t="shared" si="115"/>
        <v>0</v>
      </c>
      <c r="AP141" s="181"/>
      <c r="AQ141" s="182">
        <f t="shared" si="97"/>
        <v>0</v>
      </c>
      <c r="AR141" s="183"/>
      <c r="AS141" s="182">
        <f t="shared" si="98"/>
        <v>0</v>
      </c>
      <c r="AT141" s="183"/>
      <c r="AU141" s="182">
        <f t="shared" si="99"/>
        <v>0</v>
      </c>
      <c r="AV141" s="183"/>
      <c r="AW141" s="192">
        <f t="shared" si="100"/>
        <v>0</v>
      </c>
      <c r="AX141" s="192">
        <f t="shared" si="101"/>
        <v>0</v>
      </c>
      <c r="AY141" s="182">
        <f t="shared" si="102"/>
        <v>0</v>
      </c>
      <c r="AZ141" s="116" t="str">
        <f t="shared" si="116"/>
        <v>s. o.</v>
      </c>
      <c r="BA141" s="294" t="str" cm="1">
        <f t="array" ref="BA141">_xlfn.IFS(L141&lt;Listes_deroulantes!$F$55,"s. o.",AND(L141&lt;datevigueur,M141=autre),Listes_deroulantes!$G$4,AND(L141&lt;datevigueur,M141=bureau),Listes_deroulantes!$G$5,AND(L141&lt;datevigueur,M141=cegep),Listes_deroulantes!$G$6,AND(L141&lt;datevigueur,M141=Centre),Listes_deroulantes!$G$7,AND(L141&lt;datevigueur,M141=CHSLD),Listes_deroulantes!$G$8,AND(L141&lt;datevigueur,M141=ecole),Listes_deroulantes!$G$9,AND(L141&lt;datevigueur,M141=ecolesec),Listes_deroulantes!$G$10,AND(L141&lt;datevigueur,M141=Universite),Listes_deroulantes!$G$11,AND(L141&gt;=datevigueur,L141&lt;=Listes_deroulantes!$F$48),New2025Avant,L141&lt;=Listes_deroulantes!$F$49,New2030Avant,L141&gt;Listes_deroulantes!$F$50,"0%")</f>
        <v>s. o.</v>
      </c>
      <c r="BB141" s="35" t="str" cm="1">
        <f t="array" ref="BB141">_xlfn.IFS(AZ141="Aucun combustible","Oui",AND(AZ141="s. o.",BA141="s. o."),"s. o.",AND(BA141="0%",OR(AZ141&lt;&gt;"Aucun combustible",AZ141&lt;&gt;"s. o.")),IF(AZ141&lt;=0%,"Oui","Non"),AND(BA141&lt;&gt;"0%",OR(AZ141&lt;&gt;"Aucun combustible",AZ141&lt;&gt;"s. o.")),IF(AZ141&lt;BA141,"Oui","Non"))</f>
        <v>s. o.</v>
      </c>
      <c r="BC141" s="35" t="str">
        <f t="shared" si="117"/>
        <v>Non</v>
      </c>
      <c r="BD141" s="132"/>
      <c r="BE141" s="313" t="str">
        <f t="shared" si="118"/>
        <v>s. o.</v>
      </c>
      <c r="BF141" s="313" t="str" cm="1">
        <f t="array" ref="BF141">IFERROR(_xlfn.IFS(AND(AO141&gt;0,OR(AY141=0,ISBLANK(AY141)),OR(AW141=0,ISBLANK(AW141))),"100% Énergie renouvelable",AND(OR(AY141=0,ISBLANK(AY141)),AW141&gt;0,),"Non disponible",AY141&gt;0,AY141,AND(AY141=0,AW141=0,AO141=0),"s. o."),"Erreur")</f>
        <v>s. o.</v>
      </c>
      <c r="BG141" s="312" t="str">
        <f t="shared" si="119"/>
        <v>s. o.</v>
      </c>
      <c r="BH141" s="133"/>
      <c r="BI141" s="330"/>
      <c r="BJ141" s="318"/>
      <c r="BK141" s="198"/>
      <c r="BL141" s="180"/>
      <c r="BM141" s="180"/>
      <c r="BN141" s="180"/>
      <c r="BO141" s="180"/>
      <c r="BP141" s="241"/>
      <c r="BQ141" s="199">
        <f t="shared" si="127"/>
        <v>0</v>
      </c>
      <c r="BR141" s="198"/>
      <c r="BS141" s="200">
        <f t="shared" si="128"/>
        <v>0</v>
      </c>
      <c r="BT141" s="198"/>
      <c r="BU141" s="200">
        <f t="shared" si="129"/>
        <v>0</v>
      </c>
      <c r="BV141" s="198"/>
      <c r="BW141" s="200">
        <f t="shared" si="130"/>
        <v>0</v>
      </c>
      <c r="BX141" s="198"/>
      <c r="BY141" s="200">
        <f t="shared" si="131"/>
        <v>0</v>
      </c>
      <c r="BZ141" s="117">
        <f t="shared" si="107"/>
        <v>0</v>
      </c>
      <c r="CA141" s="117">
        <f t="shared" si="108"/>
        <v>0</v>
      </c>
      <c r="CB141" s="154">
        <f t="shared" si="109"/>
        <v>0</v>
      </c>
      <c r="CC141" s="134" t="str">
        <f t="shared" si="120"/>
        <v/>
      </c>
      <c r="CD141" s="147" t="str">
        <f t="shared" si="111"/>
        <v/>
      </c>
      <c r="CE141" s="116" t="str">
        <f t="shared" si="121"/>
        <v>s. o.</v>
      </c>
      <c r="CF141" s="35" t="str" cm="1">
        <f t="array" ref="CF141">_xlfn.IFS(L141&lt;Listes_deroulantes!$F$55,"s. o.",AND(L141&lt;datevigueur,M141=autre),Listes_deroulantes!$H$4,AND(L141&lt;datevigueur,M141=bureau),Listes_deroulantes!$H$5,AND(L141&lt;datevigueur,M141=cegep),Listes_deroulantes!$H$6,AND(L141&lt;datevigueur,M141=Centre),Listes_deroulantes!$H$7,AND(L141&lt;datevigueur,M141=CHSLD),Listes_deroulantes!$H$8,AND(L141&lt;datevigueur,M141=ecole),Listes_deroulantes!$H$9,AND(L141&lt;datevigueur,M141=ecolesec),Listes_deroulantes!$H$10,AND(L141&lt;datevigueur,M141=Universite),Listes_deroulantes!$H$11,AND(L141&gt;=datevigueur,L141&lt;=Listes_deroulantes!$F$48),NEW2025Apres,L141&lt;=Listes_deroulantes!$F$49,New2030Apres,L141&gt;Listes_deroulantes!$F$50,"0%")</f>
        <v>s. o.</v>
      </c>
      <c r="CG141" s="35" t="str" cm="1">
        <f t="array" ref="CG141">_xlfn.IFS(CE141="Aucun combustible","Oui",AND(CE141="s. o.",CF141="s. o."),"s. o.",AND(CF141="0%",OR(CE141&lt;&gt;"Aucun combustible",CE141&lt;&gt;"s. o.")),IF(CE141&lt;=0%,"Oui","Non"),AND(CF141&lt;&gt;"0%",OR(CE141&lt;&gt;"Aucun combustible",CE141&lt;&gt;"s. o.")),IF(CE141&lt;=CF141,"Oui","Non"))</f>
        <v>s. o.</v>
      </c>
      <c r="CH141" s="257"/>
      <c r="CI141" s="314" t="str">
        <f t="shared" si="124"/>
        <v>s. o.</v>
      </c>
      <c r="CJ141" s="316" cm="1">
        <f t="array" ref="CJ141">_xlfn.IFS(CE141="s.o","Non disponible",CE141="Aucun combustible","0",CE141&gt;0,BY141)</f>
        <v>0</v>
      </c>
      <c r="CK141" s="315" t="str">
        <f t="shared" si="125"/>
        <v>Non disponible</v>
      </c>
      <c r="CL141" s="320"/>
    </row>
    <row r="142" spans="1:90" x14ac:dyDescent="0.25">
      <c r="A142" s="122"/>
      <c r="B142" s="33"/>
      <c r="F142" s="32"/>
      <c r="I142" s="41"/>
      <c r="J142" s="34"/>
      <c r="L142" s="278"/>
      <c r="M142" s="32"/>
      <c r="N142" s="32"/>
      <c r="O142" s="34"/>
      <c r="P142" s="339"/>
      <c r="Q142" s="338"/>
      <c r="R142" s="250"/>
      <c r="S142" s="270"/>
      <c r="T142" s="251"/>
      <c r="U142" s="113"/>
      <c r="V142" s="114"/>
      <c r="W142" s="273"/>
      <c r="X142" s="114"/>
      <c r="Y142" s="273"/>
      <c r="Z142" s="115" t="str">
        <f t="shared" si="94"/>
        <v>s.o</v>
      </c>
      <c r="AA142" s="35" t="str" cm="1">
        <f t="array" ref="AA142">_xlfn.IFS(T142=Listes_deroulantes!$B$45,"Indisponible",T142=Listes_deroulantes!$B$43,-10%,T142=Listes_deroulantes!$B$42,-40%,T142=Listes_deroulantes!$B$41,-20%,T142=Listes_deroulantes!$B$40,-20%,T142=Listes_deroulantes!$C$35,"s. o.",T142=Listes_deroulantes!$B$44,-10%)</f>
        <v>s. o.</v>
      </c>
      <c r="AB142" s="62" t="str">
        <f t="shared" si="113"/>
        <v>s. o.</v>
      </c>
      <c r="AC142" s="309" t="str">
        <f t="shared" si="122"/>
        <v>s.o</v>
      </c>
      <c r="AD142" s="62" t="str" cm="1">
        <f t="array" ref="AD142">_xlfn.IFS(T142=Listes_deroulantes!$B$45,"Aucun",T142=Listes_deroulantes!$B$44,"Aucun",T142=Listes_deroulantes!$B$43,-10%,T142=Listes_deroulantes!$B$42,"Aucun",T142=Listes_deroulantes!$B$41,"Aucun",T142=Listes_deroulantes!$B$40,"Aucun",T142=Listes_deroulantes!$C$35,"s. o.")</f>
        <v>s. o.</v>
      </c>
      <c r="AE142" s="62" t="str">
        <f t="shared" si="114"/>
        <v>s. o.</v>
      </c>
      <c r="AF142" s="310"/>
      <c r="AG142" s="131" t="str">
        <f t="shared" si="123"/>
        <v/>
      </c>
      <c r="AH142" s="317">
        <f t="shared" si="126"/>
        <v>0</v>
      </c>
      <c r="AI142" s="177"/>
      <c r="AJ142" s="178"/>
      <c r="AK142" s="179"/>
      <c r="AL142" s="179"/>
      <c r="AM142" s="179"/>
      <c r="AN142" s="179"/>
      <c r="AO142" s="192">
        <f t="shared" si="115"/>
        <v>0</v>
      </c>
      <c r="AP142" s="181"/>
      <c r="AQ142" s="182">
        <f t="shared" si="97"/>
        <v>0</v>
      </c>
      <c r="AR142" s="183"/>
      <c r="AS142" s="182">
        <f t="shared" si="98"/>
        <v>0</v>
      </c>
      <c r="AT142" s="183"/>
      <c r="AU142" s="182">
        <f t="shared" si="99"/>
        <v>0</v>
      </c>
      <c r="AV142" s="183"/>
      <c r="AW142" s="192">
        <f t="shared" si="100"/>
        <v>0</v>
      </c>
      <c r="AX142" s="192">
        <f t="shared" si="101"/>
        <v>0</v>
      </c>
      <c r="AY142" s="182">
        <f t="shared" si="102"/>
        <v>0</v>
      </c>
      <c r="AZ142" s="116" t="str">
        <f t="shared" si="116"/>
        <v>s. o.</v>
      </c>
      <c r="BA142" s="294" t="str" cm="1">
        <f t="array" ref="BA142">_xlfn.IFS(L142&lt;Listes_deroulantes!$F$55,"s. o.",AND(L142&lt;datevigueur,M142=autre),Listes_deroulantes!$G$4,AND(L142&lt;datevigueur,M142=bureau),Listes_deroulantes!$G$5,AND(L142&lt;datevigueur,M142=cegep),Listes_deroulantes!$G$6,AND(L142&lt;datevigueur,M142=Centre),Listes_deroulantes!$G$7,AND(L142&lt;datevigueur,M142=CHSLD),Listes_deroulantes!$G$8,AND(L142&lt;datevigueur,M142=ecole),Listes_deroulantes!$G$9,AND(L142&lt;datevigueur,M142=ecolesec),Listes_deroulantes!$G$10,AND(L142&lt;datevigueur,M142=Universite),Listes_deroulantes!$G$11,AND(L142&gt;=datevigueur,L142&lt;=Listes_deroulantes!$F$48),New2025Avant,L142&lt;=Listes_deroulantes!$F$49,New2030Avant,L142&gt;Listes_deroulantes!$F$50,"0%")</f>
        <v>s. o.</v>
      </c>
      <c r="BB142" s="35" t="str" cm="1">
        <f t="array" ref="BB142">_xlfn.IFS(AZ142="Aucun combustible","Oui",AND(AZ142="s. o.",BA142="s. o."),"s. o.",AND(BA142="0%",OR(AZ142&lt;&gt;"Aucun combustible",AZ142&lt;&gt;"s. o.")),IF(AZ142&lt;=0%,"Oui","Non"),AND(BA142&lt;&gt;"0%",OR(AZ142&lt;&gt;"Aucun combustible",AZ142&lt;&gt;"s. o.")),IF(AZ142&lt;BA142,"Oui","Non"))</f>
        <v>s. o.</v>
      </c>
      <c r="BC142" s="35" t="str">
        <f t="shared" si="117"/>
        <v>Non</v>
      </c>
      <c r="BD142" s="132"/>
      <c r="BE142" s="313" t="str">
        <f t="shared" si="118"/>
        <v>s. o.</v>
      </c>
      <c r="BF142" s="313" t="str" cm="1">
        <f t="array" ref="BF142">IFERROR(_xlfn.IFS(AND(AO142&gt;0,OR(AY142=0,ISBLANK(AY142)),OR(AW142=0,ISBLANK(AW142))),"100% Énergie renouvelable",AND(OR(AY142=0,ISBLANK(AY142)),AW142&gt;0,),"Non disponible",AY142&gt;0,AY142,AND(AY142=0,AW142=0,AO142=0),"s. o."),"Erreur")</f>
        <v>s. o.</v>
      </c>
      <c r="BG142" s="312" t="str">
        <f t="shared" si="119"/>
        <v>s. o.</v>
      </c>
      <c r="BH142" s="133"/>
      <c r="BI142" s="330"/>
      <c r="BJ142" s="318"/>
      <c r="BK142" s="198"/>
      <c r="BL142" s="180"/>
      <c r="BM142" s="180"/>
      <c r="BN142" s="180"/>
      <c r="BO142" s="180"/>
      <c r="BP142" s="241"/>
      <c r="BQ142" s="199">
        <f t="shared" si="127"/>
        <v>0</v>
      </c>
      <c r="BR142" s="198"/>
      <c r="BS142" s="200">
        <f t="shared" si="128"/>
        <v>0</v>
      </c>
      <c r="BT142" s="198"/>
      <c r="BU142" s="200">
        <f t="shared" si="129"/>
        <v>0</v>
      </c>
      <c r="BV142" s="198"/>
      <c r="BW142" s="200">
        <f t="shared" si="130"/>
        <v>0</v>
      </c>
      <c r="BX142" s="198"/>
      <c r="BY142" s="200">
        <f t="shared" si="131"/>
        <v>0</v>
      </c>
      <c r="BZ142" s="117">
        <f t="shared" si="107"/>
        <v>0</v>
      </c>
      <c r="CA142" s="117">
        <f t="shared" si="108"/>
        <v>0</v>
      </c>
      <c r="CB142" s="154">
        <f t="shared" si="109"/>
        <v>0</v>
      </c>
      <c r="CC142" s="134" t="str">
        <f t="shared" si="120"/>
        <v/>
      </c>
      <c r="CD142" s="147" t="str">
        <f t="shared" si="111"/>
        <v/>
      </c>
      <c r="CE142" s="116" t="str">
        <f t="shared" si="121"/>
        <v>s. o.</v>
      </c>
      <c r="CF142" s="35" t="str" cm="1">
        <f t="array" ref="CF142">_xlfn.IFS(L142&lt;Listes_deroulantes!$F$55,"s. o.",AND(L142&lt;datevigueur,M142=autre),Listes_deroulantes!$H$4,AND(L142&lt;datevigueur,M142=bureau),Listes_deroulantes!$H$5,AND(L142&lt;datevigueur,M142=cegep),Listes_deroulantes!$H$6,AND(L142&lt;datevigueur,M142=Centre),Listes_deroulantes!$H$7,AND(L142&lt;datevigueur,M142=CHSLD),Listes_deroulantes!$H$8,AND(L142&lt;datevigueur,M142=ecole),Listes_deroulantes!$H$9,AND(L142&lt;datevigueur,M142=ecolesec),Listes_deroulantes!$H$10,AND(L142&lt;datevigueur,M142=Universite),Listes_deroulantes!$H$11,AND(L142&gt;=datevigueur,L142&lt;=Listes_deroulantes!$F$48),NEW2025Apres,L142&lt;=Listes_deroulantes!$F$49,New2030Apres,L142&gt;Listes_deroulantes!$F$50,"0%")</f>
        <v>s. o.</v>
      </c>
      <c r="CG142" s="35" t="str" cm="1">
        <f t="array" ref="CG142">_xlfn.IFS(CE142="Aucun combustible","Oui",AND(CE142="s. o.",CF142="s. o."),"s. o.",AND(CF142="0%",OR(CE142&lt;&gt;"Aucun combustible",CE142&lt;&gt;"s. o.")),IF(CE142&lt;=0%,"Oui","Non"),AND(CF142&lt;&gt;"0%",OR(CE142&lt;&gt;"Aucun combustible",CE142&lt;&gt;"s. o.")),IF(CE142&lt;=CF142,"Oui","Non"))</f>
        <v>s. o.</v>
      </c>
      <c r="CH142" s="257"/>
      <c r="CI142" s="314" t="str">
        <f t="shared" si="124"/>
        <v>s. o.</v>
      </c>
      <c r="CJ142" s="316" cm="1">
        <f t="array" ref="CJ142">_xlfn.IFS(CE142="s.o","Non disponible",CE142="Aucun combustible","0",CE142&gt;0,BY142)</f>
        <v>0</v>
      </c>
      <c r="CK142" s="315" t="str">
        <f t="shared" si="125"/>
        <v>Non disponible</v>
      </c>
      <c r="CL142" s="320"/>
    </row>
    <row r="143" spans="1:90" x14ac:dyDescent="0.25">
      <c r="A143" s="122"/>
      <c r="B143" s="33"/>
      <c r="F143" s="32"/>
      <c r="I143" s="41"/>
      <c r="J143" s="34"/>
      <c r="L143" s="278"/>
      <c r="M143" s="32"/>
      <c r="N143" s="32"/>
      <c r="O143" s="34"/>
      <c r="P143" s="339"/>
      <c r="Q143" s="338"/>
      <c r="R143" s="250"/>
      <c r="S143" s="270"/>
      <c r="T143" s="251"/>
      <c r="U143" s="113"/>
      <c r="V143" s="114"/>
      <c r="W143" s="273"/>
      <c r="X143" s="114"/>
      <c r="Y143" s="273"/>
      <c r="Z143" s="115" t="str">
        <f t="shared" si="94"/>
        <v>s.o</v>
      </c>
      <c r="AA143" s="35" t="str" cm="1">
        <f t="array" ref="AA143">_xlfn.IFS(T143=Listes_deroulantes!$B$45,"Indisponible",T143=Listes_deroulantes!$B$43,-10%,T143=Listes_deroulantes!$B$42,-40%,T143=Listes_deroulantes!$B$41,-20%,T143=Listes_deroulantes!$B$40,-20%,T143=Listes_deroulantes!$C$35,"s. o.",T143=Listes_deroulantes!$B$44,-10%)</f>
        <v>s. o.</v>
      </c>
      <c r="AB143" s="62" t="str">
        <f t="shared" si="113"/>
        <v>s. o.</v>
      </c>
      <c r="AC143" s="309" t="str">
        <f t="shared" si="122"/>
        <v>s.o</v>
      </c>
      <c r="AD143" s="62" t="str" cm="1">
        <f t="array" ref="AD143">_xlfn.IFS(T143=Listes_deroulantes!$B$45,"Aucun",T143=Listes_deroulantes!$B$44,"Aucun",T143=Listes_deroulantes!$B$43,-10%,T143=Listes_deroulantes!$B$42,"Aucun",T143=Listes_deroulantes!$B$41,"Aucun",T143=Listes_deroulantes!$B$40,"Aucun",T143=Listes_deroulantes!$C$35,"s. o.")</f>
        <v>s. o.</v>
      </c>
      <c r="AE143" s="62" t="str">
        <f t="shared" si="114"/>
        <v>s. o.</v>
      </c>
      <c r="AF143" s="310"/>
      <c r="AG143" s="131" t="str">
        <f t="shared" si="123"/>
        <v/>
      </c>
      <c r="AH143" s="317">
        <f t="shared" si="126"/>
        <v>0</v>
      </c>
      <c r="AI143" s="177"/>
      <c r="AJ143" s="178"/>
      <c r="AK143" s="179"/>
      <c r="AL143" s="179"/>
      <c r="AM143" s="179"/>
      <c r="AN143" s="179"/>
      <c r="AO143" s="192">
        <f t="shared" si="115"/>
        <v>0</v>
      </c>
      <c r="AP143" s="181"/>
      <c r="AQ143" s="182">
        <f t="shared" si="97"/>
        <v>0</v>
      </c>
      <c r="AR143" s="183"/>
      <c r="AS143" s="182">
        <f t="shared" si="98"/>
        <v>0</v>
      </c>
      <c r="AT143" s="183"/>
      <c r="AU143" s="182">
        <f t="shared" si="99"/>
        <v>0</v>
      </c>
      <c r="AV143" s="183"/>
      <c r="AW143" s="192">
        <f t="shared" si="100"/>
        <v>0</v>
      </c>
      <c r="AX143" s="192">
        <f t="shared" si="101"/>
        <v>0</v>
      </c>
      <c r="AY143" s="182">
        <f t="shared" si="102"/>
        <v>0</v>
      </c>
      <c r="AZ143" s="116" t="str">
        <f t="shared" si="116"/>
        <v>s. o.</v>
      </c>
      <c r="BA143" s="294" t="str" cm="1">
        <f t="array" ref="BA143">_xlfn.IFS(L143&lt;Listes_deroulantes!$F$55,"s. o.",AND(L143&lt;datevigueur,M143=autre),Listes_deroulantes!$G$4,AND(L143&lt;datevigueur,M143=bureau),Listes_deroulantes!$G$5,AND(L143&lt;datevigueur,M143=cegep),Listes_deroulantes!$G$6,AND(L143&lt;datevigueur,M143=Centre),Listes_deroulantes!$G$7,AND(L143&lt;datevigueur,M143=CHSLD),Listes_deroulantes!$G$8,AND(L143&lt;datevigueur,M143=ecole),Listes_deroulantes!$G$9,AND(L143&lt;datevigueur,M143=ecolesec),Listes_deroulantes!$G$10,AND(L143&lt;datevigueur,M143=Universite),Listes_deroulantes!$G$11,AND(L143&gt;=datevigueur,L143&lt;=Listes_deroulantes!$F$48),New2025Avant,L143&lt;=Listes_deroulantes!$F$49,New2030Avant,L143&gt;Listes_deroulantes!$F$50,"0%")</f>
        <v>s. o.</v>
      </c>
      <c r="BB143" s="35" t="str" cm="1">
        <f t="array" ref="BB143">_xlfn.IFS(AZ143="Aucun combustible","Oui",AND(AZ143="s. o.",BA143="s. o."),"s. o.",AND(BA143="0%",OR(AZ143&lt;&gt;"Aucun combustible",AZ143&lt;&gt;"s. o.")),IF(AZ143&lt;=0%,"Oui","Non"),AND(BA143&lt;&gt;"0%",OR(AZ143&lt;&gt;"Aucun combustible",AZ143&lt;&gt;"s. o.")),IF(AZ143&lt;BA143,"Oui","Non"))</f>
        <v>s. o.</v>
      </c>
      <c r="BC143" s="35" t="str">
        <f t="shared" si="117"/>
        <v>Non</v>
      </c>
      <c r="BD143" s="132"/>
      <c r="BE143" s="313" t="str">
        <f t="shared" si="118"/>
        <v>s. o.</v>
      </c>
      <c r="BF143" s="313" t="str" cm="1">
        <f t="array" ref="BF143">IFERROR(_xlfn.IFS(AND(AO143&gt;0,OR(AY143=0,ISBLANK(AY143)),OR(AW143=0,ISBLANK(AW143))),"100% Énergie renouvelable",AND(OR(AY143=0,ISBLANK(AY143)),AW143&gt;0,),"Non disponible",AY143&gt;0,AY143,AND(AY143=0,AW143=0,AO143=0),"s. o."),"Erreur")</f>
        <v>s. o.</v>
      </c>
      <c r="BG143" s="312" t="str">
        <f t="shared" si="119"/>
        <v>s. o.</v>
      </c>
      <c r="BH143" s="133"/>
      <c r="BI143" s="330"/>
      <c r="BJ143" s="318"/>
      <c r="BK143" s="198"/>
      <c r="BL143" s="180"/>
      <c r="BM143" s="180"/>
      <c r="BN143" s="180"/>
      <c r="BO143" s="180"/>
      <c r="BP143" s="241"/>
      <c r="BQ143" s="199">
        <f t="shared" si="127"/>
        <v>0</v>
      </c>
      <c r="BR143" s="198"/>
      <c r="BS143" s="200">
        <f t="shared" si="128"/>
        <v>0</v>
      </c>
      <c r="BT143" s="198"/>
      <c r="BU143" s="200">
        <f t="shared" si="129"/>
        <v>0</v>
      </c>
      <c r="BV143" s="198"/>
      <c r="BW143" s="200">
        <f t="shared" si="130"/>
        <v>0</v>
      </c>
      <c r="BX143" s="198"/>
      <c r="BY143" s="200">
        <f t="shared" si="131"/>
        <v>0</v>
      </c>
      <c r="BZ143" s="117">
        <f t="shared" si="107"/>
        <v>0</v>
      </c>
      <c r="CA143" s="117">
        <f t="shared" si="108"/>
        <v>0</v>
      </c>
      <c r="CB143" s="154">
        <f t="shared" si="109"/>
        <v>0</v>
      </c>
      <c r="CC143" s="134" t="str">
        <f t="shared" si="120"/>
        <v/>
      </c>
      <c r="CD143" s="147" t="str">
        <f t="shared" si="111"/>
        <v/>
      </c>
      <c r="CE143" s="116" t="str">
        <f t="shared" si="121"/>
        <v>s. o.</v>
      </c>
      <c r="CF143" s="35" t="str" cm="1">
        <f t="array" ref="CF143">_xlfn.IFS(L143&lt;Listes_deroulantes!$F$55,"s. o.",AND(L143&lt;datevigueur,M143=autre),Listes_deroulantes!$H$4,AND(L143&lt;datevigueur,M143=bureau),Listes_deroulantes!$H$5,AND(L143&lt;datevigueur,M143=cegep),Listes_deroulantes!$H$6,AND(L143&lt;datevigueur,M143=Centre),Listes_deroulantes!$H$7,AND(L143&lt;datevigueur,M143=CHSLD),Listes_deroulantes!$H$8,AND(L143&lt;datevigueur,M143=ecole),Listes_deroulantes!$H$9,AND(L143&lt;datevigueur,M143=ecolesec),Listes_deroulantes!$H$10,AND(L143&lt;datevigueur,M143=Universite),Listes_deroulantes!$H$11,AND(L143&gt;=datevigueur,L143&lt;=Listes_deroulantes!$F$48),NEW2025Apres,L143&lt;=Listes_deroulantes!$F$49,New2030Apres,L143&gt;Listes_deroulantes!$F$50,"0%")</f>
        <v>s. o.</v>
      </c>
      <c r="CG143" s="35" t="str" cm="1">
        <f t="array" ref="CG143">_xlfn.IFS(CE143="Aucun combustible","Oui",AND(CE143="s. o.",CF143="s. o."),"s. o.",AND(CF143="0%",OR(CE143&lt;&gt;"Aucun combustible",CE143&lt;&gt;"s. o.")),IF(CE143&lt;=0%,"Oui","Non"),AND(CF143&lt;&gt;"0%",OR(CE143&lt;&gt;"Aucun combustible",CE143&lt;&gt;"s. o.")),IF(CE143&lt;=CF143,"Oui","Non"))</f>
        <v>s. o.</v>
      </c>
      <c r="CH143" s="257"/>
      <c r="CI143" s="314" t="str">
        <f t="shared" si="124"/>
        <v>s. o.</v>
      </c>
      <c r="CJ143" s="316" cm="1">
        <f t="array" ref="CJ143">_xlfn.IFS(CE143="s.o","Non disponible",CE143="Aucun combustible","0",CE143&gt;0,BY143)</f>
        <v>0</v>
      </c>
      <c r="CK143" s="315" t="str">
        <f t="shared" si="125"/>
        <v>Non disponible</v>
      </c>
      <c r="CL143" s="320"/>
    </row>
    <row r="144" spans="1:90" x14ac:dyDescent="0.25">
      <c r="A144" s="122"/>
      <c r="B144" s="33"/>
      <c r="F144" s="32"/>
      <c r="I144" s="41"/>
      <c r="J144" s="34"/>
      <c r="L144" s="278"/>
      <c r="M144" s="32"/>
      <c r="N144" s="32"/>
      <c r="O144" s="34"/>
      <c r="P144" s="339"/>
      <c r="Q144" s="338"/>
      <c r="R144" s="250"/>
      <c r="S144" s="270"/>
      <c r="T144" s="251"/>
      <c r="U144" s="113"/>
      <c r="V144" s="114"/>
      <c r="W144" s="273"/>
      <c r="X144" s="114"/>
      <c r="Y144" s="273"/>
      <c r="Z144" s="115" t="str">
        <f t="shared" si="94"/>
        <v>s.o</v>
      </c>
      <c r="AA144" s="35" t="str" cm="1">
        <f t="array" ref="AA144">_xlfn.IFS(T144=Listes_deroulantes!$B$45,"Indisponible",T144=Listes_deroulantes!$B$43,-10%,T144=Listes_deroulantes!$B$42,-40%,T144=Listes_deroulantes!$B$41,-20%,T144=Listes_deroulantes!$B$40,-20%,T144=Listes_deroulantes!$C$35,"s. o.",T144=Listes_deroulantes!$B$44,-10%)</f>
        <v>s. o.</v>
      </c>
      <c r="AB144" s="62" t="str">
        <f t="shared" si="113"/>
        <v>s. o.</v>
      </c>
      <c r="AC144" s="309" t="str">
        <f t="shared" si="122"/>
        <v>s.o</v>
      </c>
      <c r="AD144" s="62" t="str" cm="1">
        <f t="array" ref="AD144">_xlfn.IFS(T144=Listes_deroulantes!$B$45,"Aucun",T144=Listes_deroulantes!$B$44,"Aucun",T144=Listes_deroulantes!$B$43,-10%,T144=Listes_deroulantes!$B$42,"Aucun",T144=Listes_deroulantes!$B$41,"Aucun",T144=Listes_deroulantes!$B$40,"Aucun",T144=Listes_deroulantes!$C$35,"s. o.")</f>
        <v>s. o.</v>
      </c>
      <c r="AE144" s="62" t="str">
        <f t="shared" si="114"/>
        <v>s. o.</v>
      </c>
      <c r="AF144" s="310"/>
      <c r="AG144" s="131" t="str">
        <f t="shared" si="123"/>
        <v/>
      </c>
      <c r="AH144" s="317">
        <f t="shared" si="126"/>
        <v>0</v>
      </c>
      <c r="AI144" s="177"/>
      <c r="AJ144" s="178"/>
      <c r="AK144" s="179"/>
      <c r="AL144" s="179"/>
      <c r="AM144" s="179"/>
      <c r="AN144" s="179"/>
      <c r="AO144" s="192">
        <f t="shared" si="115"/>
        <v>0</v>
      </c>
      <c r="AP144" s="181"/>
      <c r="AQ144" s="182">
        <f t="shared" si="97"/>
        <v>0</v>
      </c>
      <c r="AR144" s="183"/>
      <c r="AS144" s="182">
        <f t="shared" si="98"/>
        <v>0</v>
      </c>
      <c r="AT144" s="183"/>
      <c r="AU144" s="182">
        <f t="shared" si="99"/>
        <v>0</v>
      </c>
      <c r="AV144" s="183"/>
      <c r="AW144" s="192">
        <f t="shared" si="100"/>
        <v>0</v>
      </c>
      <c r="AX144" s="192">
        <f t="shared" si="101"/>
        <v>0</v>
      </c>
      <c r="AY144" s="182">
        <f t="shared" si="102"/>
        <v>0</v>
      </c>
      <c r="AZ144" s="116" t="str">
        <f t="shared" si="116"/>
        <v>s. o.</v>
      </c>
      <c r="BA144" s="294" t="str" cm="1">
        <f t="array" ref="BA144">_xlfn.IFS(L144&lt;Listes_deroulantes!$F$55,"s. o.",AND(L144&lt;datevigueur,M144=autre),Listes_deroulantes!$G$4,AND(L144&lt;datevigueur,M144=bureau),Listes_deroulantes!$G$5,AND(L144&lt;datevigueur,M144=cegep),Listes_deroulantes!$G$6,AND(L144&lt;datevigueur,M144=Centre),Listes_deroulantes!$G$7,AND(L144&lt;datevigueur,M144=CHSLD),Listes_deroulantes!$G$8,AND(L144&lt;datevigueur,M144=ecole),Listes_deroulantes!$G$9,AND(L144&lt;datevigueur,M144=ecolesec),Listes_deroulantes!$G$10,AND(L144&lt;datevigueur,M144=Universite),Listes_deroulantes!$G$11,AND(L144&gt;=datevigueur,L144&lt;=Listes_deroulantes!$F$48),New2025Avant,L144&lt;=Listes_deroulantes!$F$49,New2030Avant,L144&gt;Listes_deroulantes!$F$50,"0%")</f>
        <v>s. o.</v>
      </c>
      <c r="BB144" s="35" t="str" cm="1">
        <f t="array" ref="BB144">_xlfn.IFS(AZ144="Aucun combustible","Oui",AND(AZ144="s. o.",BA144="s. o."),"s. o.",AND(BA144="0%",OR(AZ144&lt;&gt;"Aucun combustible",AZ144&lt;&gt;"s. o.")),IF(AZ144&lt;=0%,"Oui","Non"),AND(BA144&lt;&gt;"0%",OR(AZ144&lt;&gt;"Aucun combustible",AZ144&lt;&gt;"s. o.")),IF(AZ144&lt;BA144,"Oui","Non"))</f>
        <v>s. o.</v>
      </c>
      <c r="BC144" s="35" t="str">
        <f t="shared" si="117"/>
        <v>Non</v>
      </c>
      <c r="BD144" s="132"/>
      <c r="BE144" s="313" t="str">
        <f t="shared" si="118"/>
        <v>s. o.</v>
      </c>
      <c r="BF144" s="313" t="str" cm="1">
        <f t="array" ref="BF144">IFERROR(_xlfn.IFS(AND(AO144&gt;0,OR(AY144=0,ISBLANK(AY144)),OR(AW144=0,ISBLANK(AW144))),"100% Énergie renouvelable",AND(OR(AY144=0,ISBLANK(AY144)),AW144&gt;0,),"Non disponible",AY144&gt;0,AY144,AND(AY144=0,AW144=0,AO144=0),"s. o."),"Erreur")</f>
        <v>s. o.</v>
      </c>
      <c r="BG144" s="312" t="str">
        <f t="shared" si="119"/>
        <v>s. o.</v>
      </c>
      <c r="BH144" s="133"/>
      <c r="BI144" s="330"/>
      <c r="BJ144" s="318"/>
      <c r="BK144" s="198"/>
      <c r="BL144" s="180"/>
      <c r="BM144" s="180"/>
      <c r="BN144" s="180"/>
      <c r="BO144" s="180"/>
      <c r="BP144" s="241"/>
      <c r="BQ144" s="199">
        <f t="shared" si="127"/>
        <v>0</v>
      </c>
      <c r="BR144" s="198"/>
      <c r="BS144" s="200">
        <f t="shared" si="128"/>
        <v>0</v>
      </c>
      <c r="BT144" s="198"/>
      <c r="BU144" s="200">
        <f t="shared" si="129"/>
        <v>0</v>
      </c>
      <c r="BV144" s="198"/>
      <c r="BW144" s="200">
        <f t="shared" si="130"/>
        <v>0</v>
      </c>
      <c r="BX144" s="198"/>
      <c r="BY144" s="200">
        <f t="shared" si="131"/>
        <v>0</v>
      </c>
      <c r="BZ144" s="117">
        <f t="shared" si="107"/>
        <v>0</v>
      </c>
      <c r="CA144" s="117">
        <f t="shared" si="108"/>
        <v>0</v>
      </c>
      <c r="CB144" s="154">
        <f t="shared" si="109"/>
        <v>0</v>
      </c>
      <c r="CC144" s="134" t="str">
        <f t="shared" si="120"/>
        <v/>
      </c>
      <c r="CD144" s="147" t="str">
        <f t="shared" si="111"/>
        <v/>
      </c>
      <c r="CE144" s="116" t="str">
        <f t="shared" si="121"/>
        <v>s. o.</v>
      </c>
      <c r="CF144" s="35" t="str" cm="1">
        <f t="array" ref="CF144">_xlfn.IFS(L144&lt;Listes_deroulantes!$F$55,"s. o.",AND(L144&lt;datevigueur,M144=autre),Listes_deroulantes!$H$4,AND(L144&lt;datevigueur,M144=bureau),Listes_deroulantes!$H$5,AND(L144&lt;datevigueur,M144=cegep),Listes_deroulantes!$H$6,AND(L144&lt;datevigueur,M144=Centre),Listes_deroulantes!$H$7,AND(L144&lt;datevigueur,M144=CHSLD),Listes_deroulantes!$H$8,AND(L144&lt;datevigueur,M144=ecole),Listes_deroulantes!$H$9,AND(L144&lt;datevigueur,M144=ecolesec),Listes_deroulantes!$H$10,AND(L144&lt;datevigueur,M144=Universite),Listes_deroulantes!$H$11,AND(L144&gt;=datevigueur,L144&lt;=Listes_deroulantes!$F$48),NEW2025Apres,L144&lt;=Listes_deroulantes!$F$49,New2030Apres,L144&gt;Listes_deroulantes!$F$50,"0%")</f>
        <v>s. o.</v>
      </c>
      <c r="CG144" s="35" t="str" cm="1">
        <f t="array" ref="CG144">_xlfn.IFS(CE144="Aucun combustible","Oui",AND(CE144="s. o.",CF144="s. o."),"s. o.",AND(CF144="0%",OR(CE144&lt;&gt;"Aucun combustible",CE144&lt;&gt;"s. o.")),IF(CE144&lt;=0%,"Oui","Non"),AND(CF144&lt;&gt;"0%",OR(CE144&lt;&gt;"Aucun combustible",CE144&lt;&gt;"s. o.")),IF(CE144&lt;=CF144,"Oui","Non"))</f>
        <v>s. o.</v>
      </c>
      <c r="CH144" s="257"/>
      <c r="CI144" s="314" t="str">
        <f t="shared" si="124"/>
        <v>s. o.</v>
      </c>
      <c r="CJ144" s="316" cm="1">
        <f t="array" ref="CJ144">_xlfn.IFS(CE144="s.o","Non disponible",CE144="Aucun combustible","0",CE144&gt;0,BY144)</f>
        <v>0</v>
      </c>
      <c r="CK144" s="315" t="str">
        <f t="shared" si="125"/>
        <v>Non disponible</v>
      </c>
      <c r="CL144" s="320"/>
    </row>
    <row r="145" spans="1:90" x14ac:dyDescent="0.25">
      <c r="A145" s="122"/>
      <c r="B145" s="33"/>
      <c r="F145" s="32"/>
      <c r="I145" s="41"/>
      <c r="J145" s="34"/>
      <c r="L145" s="278"/>
      <c r="M145" s="32"/>
      <c r="N145" s="32"/>
      <c r="O145" s="34"/>
      <c r="P145" s="339"/>
      <c r="Q145" s="338"/>
      <c r="R145" s="250"/>
      <c r="S145" s="270"/>
      <c r="T145" s="251"/>
      <c r="U145" s="113"/>
      <c r="V145" s="114"/>
      <c r="W145" s="273"/>
      <c r="X145" s="114"/>
      <c r="Y145" s="273"/>
      <c r="Z145" s="115" t="str">
        <f t="shared" si="94"/>
        <v>s.o</v>
      </c>
      <c r="AA145" s="35" t="str" cm="1">
        <f t="array" ref="AA145">_xlfn.IFS(T145=Listes_deroulantes!$B$45,"Indisponible",T145=Listes_deroulantes!$B$43,-10%,T145=Listes_deroulantes!$B$42,-40%,T145=Listes_deroulantes!$B$41,-20%,T145=Listes_deroulantes!$B$40,-20%,T145=Listes_deroulantes!$C$35,"s. o.",T145=Listes_deroulantes!$B$44,-10%)</f>
        <v>s. o.</v>
      </c>
      <c r="AB145" s="62" t="str">
        <f t="shared" si="113"/>
        <v>s. o.</v>
      </c>
      <c r="AC145" s="309" t="str">
        <f t="shared" si="122"/>
        <v>s.o</v>
      </c>
      <c r="AD145" s="62" t="str" cm="1">
        <f t="array" ref="AD145">_xlfn.IFS(T145=Listes_deroulantes!$B$45,"Aucun",T145=Listes_deroulantes!$B$44,"Aucun",T145=Listes_deroulantes!$B$43,-10%,T145=Listes_deroulantes!$B$42,"Aucun",T145=Listes_deroulantes!$B$41,"Aucun",T145=Listes_deroulantes!$B$40,"Aucun",T145=Listes_deroulantes!$C$35,"s. o.")</f>
        <v>s. o.</v>
      </c>
      <c r="AE145" s="62" t="str">
        <f t="shared" si="114"/>
        <v>s. o.</v>
      </c>
      <c r="AF145" s="310"/>
      <c r="AG145" s="131" t="str">
        <f t="shared" si="123"/>
        <v/>
      </c>
      <c r="AH145" s="317">
        <f t="shared" si="126"/>
        <v>0</v>
      </c>
      <c r="AI145" s="177"/>
      <c r="AJ145" s="178"/>
      <c r="AK145" s="179"/>
      <c r="AL145" s="179"/>
      <c r="AM145" s="179"/>
      <c r="AN145" s="179"/>
      <c r="AO145" s="192">
        <f t="shared" si="115"/>
        <v>0</v>
      </c>
      <c r="AP145" s="181"/>
      <c r="AQ145" s="182">
        <f t="shared" si="97"/>
        <v>0</v>
      </c>
      <c r="AR145" s="183"/>
      <c r="AS145" s="182">
        <f t="shared" si="98"/>
        <v>0</v>
      </c>
      <c r="AT145" s="183"/>
      <c r="AU145" s="182">
        <f t="shared" si="99"/>
        <v>0</v>
      </c>
      <c r="AV145" s="183"/>
      <c r="AW145" s="192">
        <f t="shared" si="100"/>
        <v>0</v>
      </c>
      <c r="AX145" s="192">
        <f t="shared" si="101"/>
        <v>0</v>
      </c>
      <c r="AY145" s="182">
        <f t="shared" si="102"/>
        <v>0</v>
      </c>
      <c r="AZ145" s="116" t="str">
        <f t="shared" si="116"/>
        <v>s. o.</v>
      </c>
      <c r="BA145" s="294" t="str" cm="1">
        <f t="array" ref="BA145">_xlfn.IFS(L145&lt;Listes_deroulantes!$F$55,"s. o.",AND(L145&lt;datevigueur,M145=autre),Listes_deroulantes!$G$4,AND(L145&lt;datevigueur,M145=bureau),Listes_deroulantes!$G$5,AND(L145&lt;datevigueur,M145=cegep),Listes_deroulantes!$G$6,AND(L145&lt;datevigueur,M145=Centre),Listes_deroulantes!$G$7,AND(L145&lt;datevigueur,M145=CHSLD),Listes_deroulantes!$G$8,AND(L145&lt;datevigueur,M145=ecole),Listes_deroulantes!$G$9,AND(L145&lt;datevigueur,M145=ecolesec),Listes_deroulantes!$G$10,AND(L145&lt;datevigueur,M145=Universite),Listes_deroulantes!$G$11,AND(L145&gt;=datevigueur,L145&lt;=Listes_deroulantes!$F$48),New2025Avant,L145&lt;=Listes_deroulantes!$F$49,New2030Avant,L145&gt;Listes_deroulantes!$F$50,"0%")</f>
        <v>s. o.</v>
      </c>
      <c r="BB145" s="35" t="str" cm="1">
        <f t="array" ref="BB145">_xlfn.IFS(AZ145="Aucun combustible","Oui",AND(AZ145="s. o.",BA145="s. o."),"s. o.",AND(BA145="0%",OR(AZ145&lt;&gt;"Aucun combustible",AZ145&lt;&gt;"s. o.")),IF(AZ145&lt;=0%,"Oui","Non"),AND(BA145&lt;&gt;"0%",OR(AZ145&lt;&gt;"Aucun combustible",AZ145&lt;&gt;"s. o.")),IF(AZ145&lt;BA145,"Oui","Non"))</f>
        <v>s. o.</v>
      </c>
      <c r="BC145" s="35" t="str">
        <f t="shared" si="117"/>
        <v>Non</v>
      </c>
      <c r="BD145" s="132"/>
      <c r="BE145" s="313" t="str">
        <f t="shared" si="118"/>
        <v>s. o.</v>
      </c>
      <c r="BF145" s="313" t="str" cm="1">
        <f t="array" ref="BF145">IFERROR(_xlfn.IFS(AND(AO145&gt;0,OR(AY145=0,ISBLANK(AY145)),OR(AW145=0,ISBLANK(AW145))),"100% Énergie renouvelable",AND(OR(AY145=0,ISBLANK(AY145)),AW145&gt;0,),"Non disponible",AY145&gt;0,AY145,AND(AY145=0,AW145=0,AO145=0),"s. o."),"Erreur")</f>
        <v>s. o.</v>
      </c>
      <c r="BG145" s="312" t="str">
        <f t="shared" si="119"/>
        <v>s. o.</v>
      </c>
      <c r="BH145" s="133"/>
      <c r="BI145" s="330"/>
      <c r="BJ145" s="318"/>
      <c r="BK145" s="198"/>
      <c r="BL145" s="180"/>
      <c r="BM145" s="180"/>
      <c r="BN145" s="180"/>
      <c r="BO145" s="180"/>
      <c r="BP145" s="241"/>
      <c r="BQ145" s="199">
        <f t="shared" si="127"/>
        <v>0</v>
      </c>
      <c r="BR145" s="198"/>
      <c r="BS145" s="200">
        <f t="shared" si="128"/>
        <v>0</v>
      </c>
      <c r="BT145" s="198"/>
      <c r="BU145" s="200">
        <f t="shared" si="129"/>
        <v>0</v>
      </c>
      <c r="BV145" s="198"/>
      <c r="BW145" s="200">
        <f t="shared" si="130"/>
        <v>0</v>
      </c>
      <c r="BX145" s="198"/>
      <c r="BY145" s="200">
        <f t="shared" si="131"/>
        <v>0</v>
      </c>
      <c r="BZ145" s="117">
        <f t="shared" si="107"/>
        <v>0</v>
      </c>
      <c r="CA145" s="117">
        <f t="shared" si="108"/>
        <v>0</v>
      </c>
      <c r="CB145" s="154">
        <f t="shared" si="109"/>
        <v>0</v>
      </c>
      <c r="CC145" s="134" t="str">
        <f t="shared" si="120"/>
        <v/>
      </c>
      <c r="CD145" s="147" t="str">
        <f t="shared" si="111"/>
        <v/>
      </c>
      <c r="CE145" s="116" t="str">
        <f t="shared" si="121"/>
        <v>s. o.</v>
      </c>
      <c r="CF145" s="35" t="str" cm="1">
        <f t="array" ref="CF145">_xlfn.IFS(L145&lt;Listes_deroulantes!$F$55,"s. o.",AND(L145&lt;datevigueur,M145=autre),Listes_deroulantes!$H$4,AND(L145&lt;datevigueur,M145=bureau),Listes_deroulantes!$H$5,AND(L145&lt;datevigueur,M145=cegep),Listes_deroulantes!$H$6,AND(L145&lt;datevigueur,M145=Centre),Listes_deroulantes!$H$7,AND(L145&lt;datevigueur,M145=CHSLD),Listes_deroulantes!$H$8,AND(L145&lt;datevigueur,M145=ecole),Listes_deroulantes!$H$9,AND(L145&lt;datevigueur,M145=ecolesec),Listes_deroulantes!$H$10,AND(L145&lt;datevigueur,M145=Universite),Listes_deroulantes!$H$11,AND(L145&gt;=datevigueur,L145&lt;=Listes_deroulantes!$F$48),NEW2025Apres,L145&lt;=Listes_deroulantes!$F$49,New2030Apres,L145&gt;Listes_deroulantes!$F$50,"0%")</f>
        <v>s. o.</v>
      </c>
      <c r="CG145" s="35" t="str" cm="1">
        <f t="array" ref="CG145">_xlfn.IFS(CE145="Aucun combustible","Oui",AND(CE145="s. o.",CF145="s. o."),"s. o.",AND(CF145="0%",OR(CE145&lt;&gt;"Aucun combustible",CE145&lt;&gt;"s. o.")),IF(CE145&lt;=0%,"Oui","Non"),AND(CF145&lt;&gt;"0%",OR(CE145&lt;&gt;"Aucun combustible",CE145&lt;&gt;"s. o.")),IF(CE145&lt;=CF145,"Oui","Non"))</f>
        <v>s. o.</v>
      </c>
      <c r="CH145" s="257"/>
      <c r="CI145" s="314" t="str">
        <f t="shared" si="124"/>
        <v>s. o.</v>
      </c>
      <c r="CJ145" s="316" cm="1">
        <f t="array" ref="CJ145">_xlfn.IFS(CE145="s.o","Non disponible",CE145="Aucun combustible","0",CE145&gt;0,BY145)</f>
        <v>0</v>
      </c>
      <c r="CK145" s="315" t="str">
        <f t="shared" si="125"/>
        <v>Non disponible</v>
      </c>
      <c r="CL145" s="320"/>
    </row>
    <row r="146" spans="1:90" x14ac:dyDescent="0.25">
      <c r="A146" s="122"/>
      <c r="B146" s="33"/>
      <c r="F146" s="32"/>
      <c r="I146" s="41"/>
      <c r="J146" s="34"/>
      <c r="L146" s="278"/>
      <c r="M146" s="32"/>
      <c r="N146" s="32"/>
      <c r="O146" s="34"/>
      <c r="P146" s="339"/>
      <c r="Q146" s="338"/>
      <c r="R146" s="250"/>
      <c r="S146" s="270"/>
      <c r="T146" s="251"/>
      <c r="U146" s="113"/>
      <c r="V146" s="114"/>
      <c r="W146" s="273"/>
      <c r="X146" s="114"/>
      <c r="Y146" s="273"/>
      <c r="Z146" s="115" t="str">
        <f t="shared" si="94"/>
        <v>s.o</v>
      </c>
      <c r="AA146" s="35" t="str" cm="1">
        <f t="array" ref="AA146">_xlfn.IFS(T146=Listes_deroulantes!$B$45,"Indisponible",T146=Listes_deroulantes!$B$43,-10%,T146=Listes_deroulantes!$B$42,-40%,T146=Listes_deroulantes!$B$41,-20%,T146=Listes_deroulantes!$B$40,-20%,T146=Listes_deroulantes!$C$35,"s. o.",T146=Listes_deroulantes!$B$44,-10%)</f>
        <v>s. o.</v>
      </c>
      <c r="AB146" s="62" t="str">
        <f t="shared" si="113"/>
        <v>s. o.</v>
      </c>
      <c r="AC146" s="309" t="str">
        <f t="shared" si="122"/>
        <v>s.o</v>
      </c>
      <c r="AD146" s="62" t="str" cm="1">
        <f t="array" ref="AD146">_xlfn.IFS(T146=Listes_deroulantes!$B$45,"Aucun",T146=Listes_deroulantes!$B$44,"Aucun",T146=Listes_deroulantes!$B$43,-10%,T146=Listes_deroulantes!$B$42,"Aucun",T146=Listes_deroulantes!$B$41,"Aucun",T146=Listes_deroulantes!$B$40,"Aucun",T146=Listes_deroulantes!$C$35,"s. o.")</f>
        <v>s. o.</v>
      </c>
      <c r="AE146" s="62" t="str">
        <f t="shared" si="114"/>
        <v>s. o.</v>
      </c>
      <c r="AF146" s="310"/>
      <c r="AG146" s="131" t="str">
        <f t="shared" si="123"/>
        <v/>
      </c>
      <c r="AH146" s="317">
        <f t="shared" si="126"/>
        <v>0</v>
      </c>
      <c r="AI146" s="177"/>
      <c r="AJ146" s="178"/>
      <c r="AK146" s="179"/>
      <c r="AL146" s="179"/>
      <c r="AM146" s="179"/>
      <c r="AN146" s="179"/>
      <c r="AO146" s="192">
        <f t="shared" si="115"/>
        <v>0</v>
      </c>
      <c r="AP146" s="181"/>
      <c r="AQ146" s="182">
        <f t="shared" si="97"/>
        <v>0</v>
      </c>
      <c r="AR146" s="183"/>
      <c r="AS146" s="182">
        <f t="shared" si="98"/>
        <v>0</v>
      </c>
      <c r="AT146" s="183"/>
      <c r="AU146" s="182">
        <f t="shared" si="99"/>
        <v>0</v>
      </c>
      <c r="AV146" s="183"/>
      <c r="AW146" s="192">
        <f t="shared" si="100"/>
        <v>0</v>
      </c>
      <c r="AX146" s="192">
        <f t="shared" si="101"/>
        <v>0</v>
      </c>
      <c r="AY146" s="182">
        <f t="shared" si="102"/>
        <v>0</v>
      </c>
      <c r="AZ146" s="116" t="str">
        <f t="shared" si="116"/>
        <v>s. o.</v>
      </c>
      <c r="BA146" s="294" t="str" cm="1">
        <f t="array" ref="BA146">_xlfn.IFS(L146&lt;Listes_deroulantes!$F$55,"s. o.",AND(L146&lt;datevigueur,M146=autre),Listes_deroulantes!$G$4,AND(L146&lt;datevigueur,M146=bureau),Listes_deroulantes!$G$5,AND(L146&lt;datevigueur,M146=cegep),Listes_deroulantes!$G$6,AND(L146&lt;datevigueur,M146=Centre),Listes_deroulantes!$G$7,AND(L146&lt;datevigueur,M146=CHSLD),Listes_deroulantes!$G$8,AND(L146&lt;datevigueur,M146=ecole),Listes_deroulantes!$G$9,AND(L146&lt;datevigueur,M146=ecolesec),Listes_deroulantes!$G$10,AND(L146&lt;datevigueur,M146=Universite),Listes_deroulantes!$G$11,AND(L146&gt;=datevigueur,L146&lt;=Listes_deroulantes!$F$48),New2025Avant,L146&lt;=Listes_deroulantes!$F$49,New2030Avant,L146&gt;Listes_deroulantes!$F$50,"0%")</f>
        <v>s. o.</v>
      </c>
      <c r="BB146" s="35" t="str" cm="1">
        <f t="array" ref="BB146">_xlfn.IFS(AZ146="Aucun combustible","Oui",AND(AZ146="s. o.",BA146="s. o."),"s. o.",AND(BA146="0%",OR(AZ146&lt;&gt;"Aucun combustible",AZ146&lt;&gt;"s. o.")),IF(AZ146&lt;=0%,"Oui","Non"),AND(BA146&lt;&gt;"0%",OR(AZ146&lt;&gt;"Aucun combustible",AZ146&lt;&gt;"s. o.")),IF(AZ146&lt;BA146,"Oui","Non"))</f>
        <v>s. o.</v>
      </c>
      <c r="BC146" s="35" t="str">
        <f t="shared" si="117"/>
        <v>Non</v>
      </c>
      <c r="BD146" s="132"/>
      <c r="BE146" s="313" t="str">
        <f t="shared" si="118"/>
        <v>s. o.</v>
      </c>
      <c r="BF146" s="313" t="str" cm="1">
        <f t="array" ref="BF146">IFERROR(_xlfn.IFS(AND(AO146&gt;0,OR(AY146=0,ISBLANK(AY146)),OR(AW146=0,ISBLANK(AW146))),"100% Énergie renouvelable",AND(OR(AY146=0,ISBLANK(AY146)),AW146&gt;0,),"Non disponible",AY146&gt;0,AY146,AND(AY146=0,AW146=0,AO146=0),"s. o."),"Erreur")</f>
        <v>s. o.</v>
      </c>
      <c r="BG146" s="312" t="str">
        <f t="shared" si="119"/>
        <v>s. o.</v>
      </c>
      <c r="BH146" s="133"/>
      <c r="BI146" s="330"/>
      <c r="BJ146" s="318"/>
      <c r="BK146" s="198"/>
      <c r="BL146" s="180"/>
      <c r="BM146" s="180"/>
      <c r="BN146" s="180"/>
      <c r="BO146" s="180"/>
      <c r="BP146" s="241"/>
      <c r="BQ146" s="199">
        <f t="shared" si="127"/>
        <v>0</v>
      </c>
      <c r="BR146" s="198"/>
      <c r="BS146" s="200">
        <f t="shared" si="128"/>
        <v>0</v>
      </c>
      <c r="BT146" s="198"/>
      <c r="BU146" s="200">
        <f t="shared" si="129"/>
        <v>0</v>
      </c>
      <c r="BV146" s="198"/>
      <c r="BW146" s="200">
        <f t="shared" si="130"/>
        <v>0</v>
      </c>
      <c r="BX146" s="198"/>
      <c r="BY146" s="200">
        <f t="shared" si="131"/>
        <v>0</v>
      </c>
      <c r="BZ146" s="117">
        <f t="shared" si="107"/>
        <v>0</v>
      </c>
      <c r="CA146" s="117">
        <f t="shared" si="108"/>
        <v>0</v>
      </c>
      <c r="CB146" s="154">
        <f t="shared" si="109"/>
        <v>0</v>
      </c>
      <c r="CC146" s="134" t="str">
        <f t="shared" si="120"/>
        <v/>
      </c>
      <c r="CD146" s="147" t="str">
        <f t="shared" si="111"/>
        <v/>
      </c>
      <c r="CE146" s="116" t="str">
        <f t="shared" si="121"/>
        <v>s. o.</v>
      </c>
      <c r="CF146" s="35" t="str" cm="1">
        <f t="array" ref="CF146">_xlfn.IFS(L146&lt;Listes_deroulantes!$F$55,"s. o.",AND(L146&lt;datevigueur,M146=autre),Listes_deroulantes!$H$4,AND(L146&lt;datevigueur,M146=bureau),Listes_deroulantes!$H$5,AND(L146&lt;datevigueur,M146=cegep),Listes_deroulantes!$H$6,AND(L146&lt;datevigueur,M146=Centre),Listes_deroulantes!$H$7,AND(L146&lt;datevigueur,M146=CHSLD),Listes_deroulantes!$H$8,AND(L146&lt;datevigueur,M146=ecole),Listes_deroulantes!$H$9,AND(L146&lt;datevigueur,M146=ecolesec),Listes_deroulantes!$H$10,AND(L146&lt;datevigueur,M146=Universite),Listes_deroulantes!$H$11,AND(L146&gt;=datevigueur,L146&lt;=Listes_deroulantes!$F$48),NEW2025Apres,L146&lt;=Listes_deroulantes!$F$49,New2030Apres,L146&gt;Listes_deroulantes!$F$50,"0%")</f>
        <v>s. o.</v>
      </c>
      <c r="CG146" s="35" t="str" cm="1">
        <f t="array" ref="CG146">_xlfn.IFS(CE146="Aucun combustible","Oui",AND(CE146="s. o.",CF146="s. o."),"s. o.",AND(CF146="0%",OR(CE146&lt;&gt;"Aucun combustible",CE146&lt;&gt;"s. o.")),IF(CE146&lt;=0%,"Oui","Non"),AND(CF146&lt;&gt;"0%",OR(CE146&lt;&gt;"Aucun combustible",CE146&lt;&gt;"s. o.")),IF(CE146&lt;=CF146,"Oui","Non"))</f>
        <v>s. o.</v>
      </c>
      <c r="CH146" s="257"/>
      <c r="CI146" s="314" t="str">
        <f t="shared" si="124"/>
        <v>s. o.</v>
      </c>
      <c r="CJ146" s="316" cm="1">
        <f t="array" ref="CJ146">_xlfn.IFS(CE146="s.o","Non disponible",CE146="Aucun combustible","0",CE146&gt;0,BY146)</f>
        <v>0</v>
      </c>
      <c r="CK146" s="315" t="str">
        <f t="shared" si="125"/>
        <v>Non disponible</v>
      </c>
      <c r="CL146" s="320"/>
    </row>
    <row r="147" spans="1:90" x14ac:dyDescent="0.25">
      <c r="A147" s="122"/>
      <c r="B147" s="33"/>
      <c r="F147" s="32"/>
      <c r="I147" s="41"/>
      <c r="J147" s="34"/>
      <c r="L147" s="278"/>
      <c r="M147" s="32"/>
      <c r="N147" s="32"/>
      <c r="O147" s="34"/>
      <c r="P147" s="339"/>
      <c r="Q147" s="338"/>
      <c r="R147" s="250"/>
      <c r="S147" s="270"/>
      <c r="T147" s="251"/>
      <c r="U147" s="113"/>
      <c r="V147" s="114"/>
      <c r="W147" s="273"/>
      <c r="X147" s="114"/>
      <c r="Y147" s="273"/>
      <c r="Z147" s="115" t="str">
        <f t="shared" si="94"/>
        <v>s.o</v>
      </c>
      <c r="AA147" s="35" t="str" cm="1">
        <f t="array" ref="AA147">_xlfn.IFS(T147=Listes_deroulantes!$B$45,"Indisponible",T147=Listes_deroulantes!$B$43,-10%,T147=Listes_deroulantes!$B$42,-40%,T147=Listes_deroulantes!$B$41,-20%,T147=Listes_deroulantes!$B$40,-20%,T147=Listes_deroulantes!$C$35,"s. o.",T147=Listes_deroulantes!$B$44,-10%)</f>
        <v>s. o.</v>
      </c>
      <c r="AB147" s="62" t="str">
        <f t="shared" si="113"/>
        <v>s. o.</v>
      </c>
      <c r="AC147" s="309" t="str">
        <f t="shared" si="122"/>
        <v>s.o</v>
      </c>
      <c r="AD147" s="62" t="str" cm="1">
        <f t="array" ref="AD147">_xlfn.IFS(T147=Listes_deroulantes!$B$45,"Aucun",T147=Listes_deroulantes!$B$44,"Aucun",T147=Listes_deroulantes!$B$43,-10%,T147=Listes_deroulantes!$B$42,"Aucun",T147=Listes_deroulantes!$B$41,"Aucun",T147=Listes_deroulantes!$B$40,"Aucun",T147=Listes_deroulantes!$C$35,"s. o.")</f>
        <v>s. o.</v>
      </c>
      <c r="AE147" s="62" t="str">
        <f t="shared" si="114"/>
        <v>s. o.</v>
      </c>
      <c r="AF147" s="310"/>
      <c r="AG147" s="131" t="str">
        <f t="shared" si="123"/>
        <v/>
      </c>
      <c r="AH147" s="317">
        <f t="shared" si="126"/>
        <v>0</v>
      </c>
      <c r="AI147" s="177"/>
      <c r="AJ147" s="178"/>
      <c r="AK147" s="179"/>
      <c r="AL147" s="179"/>
      <c r="AM147" s="179"/>
      <c r="AN147" s="179"/>
      <c r="AO147" s="192">
        <f t="shared" si="115"/>
        <v>0</v>
      </c>
      <c r="AP147" s="181"/>
      <c r="AQ147" s="182">
        <f t="shared" si="97"/>
        <v>0</v>
      </c>
      <c r="AR147" s="183"/>
      <c r="AS147" s="182">
        <f t="shared" si="98"/>
        <v>0</v>
      </c>
      <c r="AT147" s="183"/>
      <c r="AU147" s="182">
        <f t="shared" si="99"/>
        <v>0</v>
      </c>
      <c r="AV147" s="183"/>
      <c r="AW147" s="192">
        <f t="shared" si="100"/>
        <v>0</v>
      </c>
      <c r="AX147" s="192">
        <f t="shared" si="101"/>
        <v>0</v>
      </c>
      <c r="AY147" s="182">
        <f t="shared" si="102"/>
        <v>0</v>
      </c>
      <c r="AZ147" s="116" t="str">
        <f t="shared" si="116"/>
        <v>s. o.</v>
      </c>
      <c r="BA147" s="294" t="str" cm="1">
        <f t="array" ref="BA147">_xlfn.IFS(L147&lt;Listes_deroulantes!$F$55,"s. o.",AND(L147&lt;datevigueur,M147=autre),Listes_deroulantes!$G$4,AND(L147&lt;datevigueur,M147=bureau),Listes_deroulantes!$G$5,AND(L147&lt;datevigueur,M147=cegep),Listes_deroulantes!$G$6,AND(L147&lt;datevigueur,M147=Centre),Listes_deroulantes!$G$7,AND(L147&lt;datevigueur,M147=CHSLD),Listes_deroulantes!$G$8,AND(L147&lt;datevigueur,M147=ecole),Listes_deroulantes!$G$9,AND(L147&lt;datevigueur,M147=ecolesec),Listes_deroulantes!$G$10,AND(L147&lt;datevigueur,M147=Universite),Listes_deroulantes!$G$11,AND(L147&gt;=datevigueur,L147&lt;=Listes_deroulantes!$F$48),New2025Avant,L147&lt;=Listes_deroulantes!$F$49,New2030Avant,L147&gt;Listes_deroulantes!$F$50,"0%")</f>
        <v>s. o.</v>
      </c>
      <c r="BB147" s="35" t="str" cm="1">
        <f t="array" ref="BB147">_xlfn.IFS(AZ147="Aucun combustible","Oui",AND(AZ147="s. o.",BA147="s. o."),"s. o.",AND(BA147="0%",OR(AZ147&lt;&gt;"Aucun combustible",AZ147&lt;&gt;"s. o.")),IF(AZ147&lt;=0%,"Oui","Non"),AND(BA147&lt;&gt;"0%",OR(AZ147&lt;&gt;"Aucun combustible",AZ147&lt;&gt;"s. o.")),IF(AZ147&lt;BA147,"Oui","Non"))</f>
        <v>s. o.</v>
      </c>
      <c r="BC147" s="35" t="str">
        <f t="shared" si="117"/>
        <v>Non</v>
      </c>
      <c r="BD147" s="132"/>
      <c r="BE147" s="313" t="str">
        <f t="shared" si="118"/>
        <v>s. o.</v>
      </c>
      <c r="BF147" s="313" t="str" cm="1">
        <f t="array" ref="BF147">IFERROR(_xlfn.IFS(AND(AO147&gt;0,OR(AY147=0,ISBLANK(AY147)),OR(AW147=0,ISBLANK(AW147))),"100% Énergie renouvelable",AND(OR(AY147=0,ISBLANK(AY147)),AW147&gt;0,),"Non disponible",AY147&gt;0,AY147,AND(AY147=0,AW147=0,AO147=0),"s. o."),"Erreur")</f>
        <v>s. o.</v>
      </c>
      <c r="BG147" s="312" t="str">
        <f t="shared" si="119"/>
        <v>s. o.</v>
      </c>
      <c r="BH147" s="133"/>
      <c r="BI147" s="330"/>
      <c r="BJ147" s="318"/>
      <c r="BK147" s="198"/>
      <c r="BL147" s="180"/>
      <c r="BM147" s="180"/>
      <c r="BN147" s="180"/>
      <c r="BO147" s="180"/>
      <c r="BP147" s="241"/>
      <c r="BQ147" s="199">
        <f t="shared" si="127"/>
        <v>0</v>
      </c>
      <c r="BR147" s="198"/>
      <c r="BS147" s="200">
        <f t="shared" si="128"/>
        <v>0</v>
      </c>
      <c r="BT147" s="198"/>
      <c r="BU147" s="200">
        <f t="shared" si="129"/>
        <v>0</v>
      </c>
      <c r="BV147" s="198"/>
      <c r="BW147" s="200">
        <f t="shared" si="130"/>
        <v>0</v>
      </c>
      <c r="BX147" s="198"/>
      <c r="BY147" s="200">
        <f t="shared" si="131"/>
        <v>0</v>
      </c>
      <c r="BZ147" s="117">
        <f t="shared" si="107"/>
        <v>0</v>
      </c>
      <c r="CA147" s="117">
        <f t="shared" si="108"/>
        <v>0</v>
      </c>
      <c r="CB147" s="154">
        <f t="shared" si="109"/>
        <v>0</v>
      </c>
      <c r="CC147" s="134" t="str">
        <f t="shared" si="120"/>
        <v/>
      </c>
      <c r="CD147" s="147" t="str">
        <f t="shared" si="111"/>
        <v/>
      </c>
      <c r="CE147" s="116" t="str">
        <f t="shared" si="121"/>
        <v>s. o.</v>
      </c>
      <c r="CF147" s="35" t="str" cm="1">
        <f t="array" ref="CF147">_xlfn.IFS(L147&lt;Listes_deroulantes!$F$55,"s. o.",AND(L147&lt;datevigueur,M147=autre),Listes_deroulantes!$H$4,AND(L147&lt;datevigueur,M147=bureau),Listes_deroulantes!$H$5,AND(L147&lt;datevigueur,M147=cegep),Listes_deroulantes!$H$6,AND(L147&lt;datevigueur,M147=Centre),Listes_deroulantes!$H$7,AND(L147&lt;datevigueur,M147=CHSLD),Listes_deroulantes!$H$8,AND(L147&lt;datevigueur,M147=ecole),Listes_deroulantes!$H$9,AND(L147&lt;datevigueur,M147=ecolesec),Listes_deroulantes!$H$10,AND(L147&lt;datevigueur,M147=Universite),Listes_deroulantes!$H$11,AND(L147&gt;=datevigueur,L147&lt;=Listes_deroulantes!$F$48),NEW2025Apres,L147&lt;=Listes_deroulantes!$F$49,New2030Apres,L147&gt;Listes_deroulantes!$F$50,"0%")</f>
        <v>s. o.</v>
      </c>
      <c r="CG147" s="35" t="str" cm="1">
        <f t="array" ref="CG147">_xlfn.IFS(CE147="Aucun combustible","Oui",AND(CE147="s. o.",CF147="s. o."),"s. o.",AND(CF147="0%",OR(CE147&lt;&gt;"Aucun combustible",CE147&lt;&gt;"s. o.")),IF(CE147&lt;=0%,"Oui","Non"),AND(CF147&lt;&gt;"0%",OR(CE147&lt;&gt;"Aucun combustible",CE147&lt;&gt;"s. o.")),IF(CE147&lt;=CF147,"Oui","Non"))</f>
        <v>s. o.</v>
      </c>
      <c r="CH147" s="257"/>
      <c r="CI147" s="314" t="str">
        <f t="shared" si="124"/>
        <v>s. o.</v>
      </c>
      <c r="CJ147" s="316" cm="1">
        <f t="array" ref="CJ147">_xlfn.IFS(CE147="s.o","Non disponible",CE147="Aucun combustible","0",CE147&gt;0,BY147)</f>
        <v>0</v>
      </c>
      <c r="CK147" s="315" t="str">
        <f t="shared" si="125"/>
        <v>Non disponible</v>
      </c>
      <c r="CL147" s="320"/>
    </row>
    <row r="148" spans="1:90" x14ac:dyDescent="0.25">
      <c r="A148" s="122"/>
      <c r="B148" s="33"/>
      <c r="F148" s="32"/>
      <c r="I148" s="41"/>
      <c r="J148" s="34"/>
      <c r="L148" s="278"/>
      <c r="M148" s="32"/>
      <c r="N148" s="32"/>
      <c r="O148" s="34"/>
      <c r="P148" s="339"/>
      <c r="Q148" s="338"/>
      <c r="R148" s="250"/>
      <c r="S148" s="270"/>
      <c r="T148" s="251"/>
      <c r="U148" s="113"/>
      <c r="V148" s="114"/>
      <c r="W148" s="273"/>
      <c r="X148" s="114"/>
      <c r="Y148" s="273"/>
      <c r="Z148" s="115" t="str">
        <f t="shared" si="94"/>
        <v>s.o</v>
      </c>
      <c r="AA148" s="35" t="str" cm="1">
        <f t="array" ref="AA148">_xlfn.IFS(T148=Listes_deroulantes!$B$45,"Indisponible",T148=Listes_deroulantes!$B$43,-10%,T148=Listes_deroulantes!$B$42,-40%,T148=Listes_deroulantes!$B$41,-20%,T148=Listes_deroulantes!$B$40,-20%,T148=Listes_deroulantes!$C$35,"s. o.",T148=Listes_deroulantes!$B$44,-10%)</f>
        <v>s. o.</v>
      </c>
      <c r="AB148" s="62" t="str">
        <f t="shared" si="113"/>
        <v>s. o.</v>
      </c>
      <c r="AC148" s="309" t="str">
        <f t="shared" si="122"/>
        <v>s.o</v>
      </c>
      <c r="AD148" s="62" t="str" cm="1">
        <f t="array" ref="AD148">_xlfn.IFS(T148=Listes_deroulantes!$B$45,"Aucun",T148=Listes_deroulantes!$B$44,"Aucun",T148=Listes_deroulantes!$B$43,-10%,T148=Listes_deroulantes!$B$42,"Aucun",T148=Listes_deroulantes!$B$41,"Aucun",T148=Listes_deroulantes!$B$40,"Aucun",T148=Listes_deroulantes!$C$35,"s. o.")</f>
        <v>s. o.</v>
      </c>
      <c r="AE148" s="62" t="str">
        <f t="shared" si="114"/>
        <v>s. o.</v>
      </c>
      <c r="AF148" s="310"/>
      <c r="AG148" s="131" t="str">
        <f t="shared" si="123"/>
        <v/>
      </c>
      <c r="AH148" s="317">
        <f t="shared" si="126"/>
        <v>0</v>
      </c>
      <c r="AI148" s="177"/>
      <c r="AJ148" s="178"/>
      <c r="AK148" s="179"/>
      <c r="AL148" s="179"/>
      <c r="AM148" s="179"/>
      <c r="AN148" s="179"/>
      <c r="AO148" s="192">
        <f t="shared" si="115"/>
        <v>0</v>
      </c>
      <c r="AP148" s="181"/>
      <c r="AQ148" s="182">
        <f t="shared" si="97"/>
        <v>0</v>
      </c>
      <c r="AR148" s="183"/>
      <c r="AS148" s="182">
        <f t="shared" si="98"/>
        <v>0</v>
      </c>
      <c r="AT148" s="183"/>
      <c r="AU148" s="182">
        <f t="shared" si="99"/>
        <v>0</v>
      </c>
      <c r="AV148" s="183"/>
      <c r="AW148" s="192">
        <f t="shared" si="100"/>
        <v>0</v>
      </c>
      <c r="AX148" s="192">
        <f t="shared" si="101"/>
        <v>0</v>
      </c>
      <c r="AY148" s="182">
        <f t="shared" si="102"/>
        <v>0</v>
      </c>
      <c r="AZ148" s="116" t="str">
        <f t="shared" si="116"/>
        <v>s. o.</v>
      </c>
      <c r="BA148" s="294" t="str" cm="1">
        <f t="array" ref="BA148">_xlfn.IFS(L148&lt;Listes_deroulantes!$F$55,"s. o.",AND(L148&lt;datevigueur,M148=autre),Listes_deroulantes!$G$4,AND(L148&lt;datevigueur,M148=bureau),Listes_deroulantes!$G$5,AND(L148&lt;datevigueur,M148=cegep),Listes_deroulantes!$G$6,AND(L148&lt;datevigueur,M148=Centre),Listes_deroulantes!$G$7,AND(L148&lt;datevigueur,M148=CHSLD),Listes_deroulantes!$G$8,AND(L148&lt;datevigueur,M148=ecole),Listes_deroulantes!$G$9,AND(L148&lt;datevigueur,M148=ecolesec),Listes_deroulantes!$G$10,AND(L148&lt;datevigueur,M148=Universite),Listes_deroulantes!$G$11,AND(L148&gt;=datevigueur,L148&lt;=Listes_deroulantes!$F$48),New2025Avant,L148&lt;=Listes_deroulantes!$F$49,New2030Avant,L148&gt;Listes_deroulantes!$F$50,"0%")</f>
        <v>s. o.</v>
      </c>
      <c r="BB148" s="35" t="str" cm="1">
        <f t="array" ref="BB148">_xlfn.IFS(AZ148="Aucun combustible","Oui",AND(AZ148="s. o.",BA148="s. o."),"s. o.",AND(BA148="0%",OR(AZ148&lt;&gt;"Aucun combustible",AZ148&lt;&gt;"s. o.")),IF(AZ148&lt;=0%,"Oui","Non"),AND(BA148&lt;&gt;"0%",OR(AZ148&lt;&gt;"Aucun combustible",AZ148&lt;&gt;"s. o.")),IF(AZ148&lt;BA148,"Oui","Non"))</f>
        <v>s. o.</v>
      </c>
      <c r="BC148" s="35" t="str">
        <f t="shared" si="117"/>
        <v>Non</v>
      </c>
      <c r="BD148" s="132"/>
      <c r="BE148" s="313" t="str">
        <f t="shared" si="118"/>
        <v>s. o.</v>
      </c>
      <c r="BF148" s="313" t="str" cm="1">
        <f t="array" ref="BF148">IFERROR(_xlfn.IFS(AND(AO148&gt;0,OR(AY148=0,ISBLANK(AY148)),OR(AW148=0,ISBLANK(AW148))),"100% Énergie renouvelable",AND(OR(AY148=0,ISBLANK(AY148)),AW148&gt;0,),"Non disponible",AY148&gt;0,AY148,AND(AY148=0,AW148=0,AO148=0),"s. o."),"Erreur")</f>
        <v>s. o.</v>
      </c>
      <c r="BG148" s="312" t="str">
        <f t="shared" si="119"/>
        <v>s. o.</v>
      </c>
      <c r="BH148" s="133"/>
      <c r="BI148" s="330"/>
      <c r="BJ148" s="318"/>
      <c r="BK148" s="198"/>
      <c r="BL148" s="180"/>
      <c r="BM148" s="180"/>
      <c r="BN148" s="180"/>
      <c r="BO148" s="180"/>
      <c r="BP148" s="241"/>
      <c r="BQ148" s="199">
        <f t="shared" si="127"/>
        <v>0</v>
      </c>
      <c r="BR148" s="198"/>
      <c r="BS148" s="200">
        <f t="shared" si="128"/>
        <v>0</v>
      </c>
      <c r="BT148" s="198"/>
      <c r="BU148" s="200">
        <f t="shared" si="129"/>
        <v>0</v>
      </c>
      <c r="BV148" s="198"/>
      <c r="BW148" s="200">
        <f t="shared" si="130"/>
        <v>0</v>
      </c>
      <c r="BX148" s="198"/>
      <c r="BY148" s="200">
        <f t="shared" si="131"/>
        <v>0</v>
      </c>
      <c r="BZ148" s="117">
        <f t="shared" si="107"/>
        <v>0</v>
      </c>
      <c r="CA148" s="117">
        <f t="shared" si="108"/>
        <v>0</v>
      </c>
      <c r="CB148" s="154">
        <f t="shared" si="109"/>
        <v>0</v>
      </c>
      <c r="CC148" s="134" t="str">
        <f t="shared" si="120"/>
        <v/>
      </c>
      <c r="CD148" s="147" t="str">
        <f t="shared" si="111"/>
        <v/>
      </c>
      <c r="CE148" s="116" t="str">
        <f t="shared" si="121"/>
        <v>s. o.</v>
      </c>
      <c r="CF148" s="35" t="str" cm="1">
        <f t="array" ref="CF148">_xlfn.IFS(L148&lt;Listes_deroulantes!$F$55,"s. o.",AND(L148&lt;datevigueur,M148=autre),Listes_deroulantes!$H$4,AND(L148&lt;datevigueur,M148=bureau),Listes_deroulantes!$H$5,AND(L148&lt;datevigueur,M148=cegep),Listes_deroulantes!$H$6,AND(L148&lt;datevigueur,M148=Centre),Listes_deroulantes!$H$7,AND(L148&lt;datevigueur,M148=CHSLD),Listes_deroulantes!$H$8,AND(L148&lt;datevigueur,M148=ecole),Listes_deroulantes!$H$9,AND(L148&lt;datevigueur,M148=ecolesec),Listes_deroulantes!$H$10,AND(L148&lt;datevigueur,M148=Universite),Listes_deroulantes!$H$11,AND(L148&gt;=datevigueur,L148&lt;=Listes_deroulantes!$F$48),NEW2025Apres,L148&lt;=Listes_deroulantes!$F$49,New2030Apres,L148&gt;Listes_deroulantes!$F$50,"0%")</f>
        <v>s. o.</v>
      </c>
      <c r="CG148" s="35" t="str" cm="1">
        <f t="array" ref="CG148">_xlfn.IFS(CE148="Aucun combustible","Oui",AND(CE148="s. o.",CF148="s. o."),"s. o.",AND(CF148="0%",OR(CE148&lt;&gt;"Aucun combustible",CE148&lt;&gt;"s. o.")),IF(CE148&lt;=0%,"Oui","Non"),AND(CF148&lt;&gt;"0%",OR(CE148&lt;&gt;"Aucun combustible",CE148&lt;&gt;"s. o.")),IF(CE148&lt;=CF148,"Oui","Non"))</f>
        <v>s. o.</v>
      </c>
      <c r="CH148" s="257"/>
      <c r="CI148" s="314" t="str">
        <f t="shared" si="124"/>
        <v>s. o.</v>
      </c>
      <c r="CJ148" s="316" cm="1">
        <f t="array" ref="CJ148">_xlfn.IFS(CE148="s.o","Non disponible",CE148="Aucun combustible","0",CE148&gt;0,BY148)</f>
        <v>0</v>
      </c>
      <c r="CK148" s="315" t="str">
        <f t="shared" si="125"/>
        <v>Non disponible</v>
      </c>
      <c r="CL148" s="320"/>
    </row>
    <row r="149" spans="1:90" x14ac:dyDescent="0.25">
      <c r="A149" s="122"/>
      <c r="B149" s="33"/>
      <c r="F149" s="32"/>
      <c r="I149" s="41"/>
      <c r="J149" s="34"/>
      <c r="L149" s="278"/>
      <c r="M149" s="32"/>
      <c r="N149" s="32"/>
      <c r="O149" s="34"/>
      <c r="P149" s="339"/>
      <c r="Q149" s="338"/>
      <c r="R149" s="250"/>
      <c r="S149" s="270"/>
      <c r="T149" s="251"/>
      <c r="U149" s="113"/>
      <c r="V149" s="114"/>
      <c r="W149" s="273"/>
      <c r="X149" s="114"/>
      <c r="Y149" s="273"/>
      <c r="Z149" s="115" t="str">
        <f t="shared" si="94"/>
        <v>s.o</v>
      </c>
      <c r="AA149" s="35" t="str" cm="1">
        <f t="array" ref="AA149">_xlfn.IFS(T149=Listes_deroulantes!$B$45,"Indisponible",T149=Listes_deroulantes!$B$43,-10%,T149=Listes_deroulantes!$B$42,-40%,T149=Listes_deroulantes!$B$41,-20%,T149=Listes_deroulantes!$B$40,-20%,T149=Listes_deroulantes!$C$35,"s. o.",T149=Listes_deroulantes!$B$44,-10%)</f>
        <v>s. o.</v>
      </c>
      <c r="AB149" s="62" t="str">
        <f t="shared" si="113"/>
        <v>s. o.</v>
      </c>
      <c r="AC149" s="309" t="str">
        <f t="shared" si="122"/>
        <v>s.o</v>
      </c>
      <c r="AD149" s="62" t="str" cm="1">
        <f t="array" ref="AD149">_xlfn.IFS(T149=Listes_deroulantes!$B$45,"Aucun",T149=Listes_deroulantes!$B$44,"Aucun",T149=Listes_deroulantes!$B$43,-10%,T149=Listes_deroulantes!$B$42,"Aucun",T149=Listes_deroulantes!$B$41,"Aucun",T149=Listes_deroulantes!$B$40,"Aucun",T149=Listes_deroulantes!$C$35,"s. o.")</f>
        <v>s. o.</v>
      </c>
      <c r="AE149" s="62" t="str">
        <f t="shared" si="114"/>
        <v>s. o.</v>
      </c>
      <c r="AF149" s="310"/>
      <c r="AG149" s="131" t="str">
        <f t="shared" si="123"/>
        <v/>
      </c>
      <c r="AH149" s="317">
        <f t="shared" si="126"/>
        <v>0</v>
      </c>
      <c r="AI149" s="177"/>
      <c r="AJ149" s="178"/>
      <c r="AK149" s="179"/>
      <c r="AL149" s="179"/>
      <c r="AM149" s="179"/>
      <c r="AN149" s="179"/>
      <c r="AO149" s="192">
        <f t="shared" si="115"/>
        <v>0</v>
      </c>
      <c r="AP149" s="181"/>
      <c r="AQ149" s="182">
        <f t="shared" si="97"/>
        <v>0</v>
      </c>
      <c r="AR149" s="183"/>
      <c r="AS149" s="182">
        <f t="shared" si="98"/>
        <v>0</v>
      </c>
      <c r="AT149" s="183"/>
      <c r="AU149" s="182">
        <f t="shared" si="99"/>
        <v>0</v>
      </c>
      <c r="AV149" s="183"/>
      <c r="AW149" s="192">
        <f t="shared" si="100"/>
        <v>0</v>
      </c>
      <c r="AX149" s="192">
        <f t="shared" si="101"/>
        <v>0</v>
      </c>
      <c r="AY149" s="182">
        <f t="shared" si="102"/>
        <v>0</v>
      </c>
      <c r="AZ149" s="116" t="str">
        <f t="shared" si="116"/>
        <v>s. o.</v>
      </c>
      <c r="BA149" s="294" t="str" cm="1">
        <f t="array" ref="BA149">_xlfn.IFS(L149&lt;Listes_deroulantes!$F$55,"s. o.",AND(L149&lt;datevigueur,M149=autre),Listes_deroulantes!$G$4,AND(L149&lt;datevigueur,M149=bureau),Listes_deroulantes!$G$5,AND(L149&lt;datevigueur,M149=cegep),Listes_deroulantes!$G$6,AND(L149&lt;datevigueur,M149=Centre),Listes_deroulantes!$G$7,AND(L149&lt;datevigueur,M149=CHSLD),Listes_deroulantes!$G$8,AND(L149&lt;datevigueur,M149=ecole),Listes_deroulantes!$G$9,AND(L149&lt;datevigueur,M149=ecolesec),Listes_deroulantes!$G$10,AND(L149&lt;datevigueur,M149=Universite),Listes_deroulantes!$G$11,AND(L149&gt;=datevigueur,L149&lt;=Listes_deroulantes!$F$48),New2025Avant,L149&lt;=Listes_deroulantes!$F$49,New2030Avant,L149&gt;Listes_deroulantes!$F$50,"0%")</f>
        <v>s. o.</v>
      </c>
      <c r="BB149" s="35" t="str" cm="1">
        <f t="array" ref="BB149">_xlfn.IFS(AZ149="Aucun combustible","Oui",AND(AZ149="s. o.",BA149="s. o."),"s. o.",AND(BA149="0%",OR(AZ149&lt;&gt;"Aucun combustible",AZ149&lt;&gt;"s. o.")),IF(AZ149&lt;=0%,"Oui","Non"),AND(BA149&lt;&gt;"0%",OR(AZ149&lt;&gt;"Aucun combustible",AZ149&lt;&gt;"s. o.")),IF(AZ149&lt;BA149,"Oui","Non"))</f>
        <v>s. o.</v>
      </c>
      <c r="BC149" s="35" t="str">
        <f t="shared" si="117"/>
        <v>Non</v>
      </c>
      <c r="BD149" s="132"/>
      <c r="BE149" s="313" t="str">
        <f t="shared" si="118"/>
        <v>s. o.</v>
      </c>
      <c r="BF149" s="313" t="str" cm="1">
        <f t="array" ref="BF149">IFERROR(_xlfn.IFS(AND(AO149&gt;0,OR(AY149=0,ISBLANK(AY149)),OR(AW149=0,ISBLANK(AW149))),"100% Énergie renouvelable",AND(OR(AY149=0,ISBLANK(AY149)),AW149&gt;0,),"Non disponible",AY149&gt;0,AY149,AND(AY149=0,AW149=0,AO149=0),"s. o."),"Erreur")</f>
        <v>s. o.</v>
      </c>
      <c r="BG149" s="312" t="str">
        <f t="shared" si="119"/>
        <v>s. o.</v>
      </c>
      <c r="BH149" s="133"/>
      <c r="BI149" s="330"/>
      <c r="BJ149" s="318"/>
      <c r="BK149" s="198"/>
      <c r="BL149" s="180"/>
      <c r="BM149" s="180"/>
      <c r="BN149" s="180"/>
      <c r="BO149" s="180"/>
      <c r="BP149" s="241"/>
      <c r="BQ149" s="199">
        <f t="shared" si="127"/>
        <v>0</v>
      </c>
      <c r="BR149" s="198"/>
      <c r="BS149" s="200">
        <f t="shared" si="128"/>
        <v>0</v>
      </c>
      <c r="BT149" s="198"/>
      <c r="BU149" s="200">
        <f t="shared" si="129"/>
        <v>0</v>
      </c>
      <c r="BV149" s="198"/>
      <c r="BW149" s="200">
        <f t="shared" si="130"/>
        <v>0</v>
      </c>
      <c r="BX149" s="198"/>
      <c r="BY149" s="200">
        <f t="shared" si="131"/>
        <v>0</v>
      </c>
      <c r="BZ149" s="117">
        <f t="shared" si="107"/>
        <v>0</v>
      </c>
      <c r="CA149" s="117">
        <f t="shared" si="108"/>
        <v>0</v>
      </c>
      <c r="CB149" s="154">
        <f t="shared" si="109"/>
        <v>0</v>
      </c>
      <c r="CC149" s="134" t="str">
        <f t="shared" si="120"/>
        <v/>
      </c>
      <c r="CD149" s="147" t="str">
        <f t="shared" si="111"/>
        <v/>
      </c>
      <c r="CE149" s="116" t="str">
        <f t="shared" si="121"/>
        <v>s. o.</v>
      </c>
      <c r="CF149" s="35" t="str" cm="1">
        <f t="array" ref="CF149">_xlfn.IFS(L149&lt;Listes_deroulantes!$F$55,"s. o.",AND(L149&lt;datevigueur,M149=autre),Listes_deroulantes!$H$4,AND(L149&lt;datevigueur,M149=bureau),Listes_deroulantes!$H$5,AND(L149&lt;datevigueur,M149=cegep),Listes_deroulantes!$H$6,AND(L149&lt;datevigueur,M149=Centre),Listes_deroulantes!$H$7,AND(L149&lt;datevigueur,M149=CHSLD),Listes_deroulantes!$H$8,AND(L149&lt;datevigueur,M149=ecole),Listes_deroulantes!$H$9,AND(L149&lt;datevigueur,M149=ecolesec),Listes_deroulantes!$H$10,AND(L149&lt;datevigueur,M149=Universite),Listes_deroulantes!$H$11,AND(L149&gt;=datevigueur,L149&lt;=Listes_deroulantes!$F$48),NEW2025Apres,L149&lt;=Listes_deroulantes!$F$49,New2030Apres,L149&gt;Listes_deroulantes!$F$50,"0%")</f>
        <v>s. o.</v>
      </c>
      <c r="CG149" s="35" t="str" cm="1">
        <f t="array" ref="CG149">_xlfn.IFS(CE149="Aucun combustible","Oui",AND(CE149="s. o.",CF149="s. o."),"s. o.",AND(CF149="0%",OR(CE149&lt;&gt;"Aucun combustible",CE149&lt;&gt;"s. o.")),IF(CE149&lt;=0%,"Oui","Non"),AND(CF149&lt;&gt;"0%",OR(CE149&lt;&gt;"Aucun combustible",CE149&lt;&gt;"s. o.")),IF(CE149&lt;=CF149,"Oui","Non"))</f>
        <v>s. o.</v>
      </c>
      <c r="CH149" s="257"/>
      <c r="CI149" s="314" t="str">
        <f t="shared" si="124"/>
        <v>s. o.</v>
      </c>
      <c r="CJ149" s="316" cm="1">
        <f t="array" ref="CJ149">_xlfn.IFS(CE149="s.o","Non disponible",CE149="Aucun combustible","0",CE149&gt;0,BY149)</f>
        <v>0</v>
      </c>
      <c r="CK149" s="315" t="str">
        <f t="shared" si="125"/>
        <v>Non disponible</v>
      </c>
      <c r="CL149" s="320"/>
    </row>
    <row r="150" spans="1:90" x14ac:dyDescent="0.25">
      <c r="A150" s="122"/>
      <c r="B150" s="33"/>
      <c r="F150" s="32"/>
      <c r="I150" s="41"/>
      <c r="J150" s="34"/>
      <c r="L150" s="278"/>
      <c r="M150" s="32"/>
      <c r="N150" s="32"/>
      <c r="O150" s="34"/>
      <c r="P150" s="339"/>
      <c r="Q150" s="338"/>
      <c r="R150" s="250"/>
      <c r="S150" s="270"/>
      <c r="T150" s="251"/>
      <c r="U150" s="113"/>
      <c r="V150" s="114"/>
      <c r="W150" s="273"/>
      <c r="X150" s="114"/>
      <c r="Y150" s="273"/>
      <c r="Z150" s="115" t="str">
        <f t="shared" si="94"/>
        <v>s.o</v>
      </c>
      <c r="AA150" s="35" t="str" cm="1">
        <f t="array" ref="AA150">_xlfn.IFS(T150=Listes_deroulantes!$B$45,"Indisponible",T150=Listes_deroulantes!$B$43,-10%,T150=Listes_deroulantes!$B$42,-40%,T150=Listes_deroulantes!$B$41,-20%,T150=Listes_deroulantes!$B$40,-20%,T150=Listes_deroulantes!$C$35,"s. o.",T150=Listes_deroulantes!$B$44,-10%)</f>
        <v>s. o.</v>
      </c>
      <c r="AB150" s="62" t="str">
        <f t="shared" si="113"/>
        <v>s. o.</v>
      </c>
      <c r="AC150" s="309" t="str">
        <f t="shared" si="122"/>
        <v>s.o</v>
      </c>
      <c r="AD150" s="62" t="str" cm="1">
        <f t="array" ref="AD150">_xlfn.IFS(T150=Listes_deroulantes!$B$45,"Aucun",T150=Listes_deroulantes!$B$44,"Aucun",T150=Listes_deroulantes!$B$43,-10%,T150=Listes_deroulantes!$B$42,"Aucun",T150=Listes_deroulantes!$B$41,"Aucun",T150=Listes_deroulantes!$B$40,"Aucun",T150=Listes_deroulantes!$C$35,"s. o.")</f>
        <v>s. o.</v>
      </c>
      <c r="AE150" s="62" t="str">
        <f t="shared" si="114"/>
        <v>s. o.</v>
      </c>
      <c r="AF150" s="310"/>
      <c r="AG150" s="131" t="str">
        <f t="shared" si="123"/>
        <v/>
      </c>
      <c r="AH150" s="317">
        <f t="shared" si="126"/>
        <v>0</v>
      </c>
      <c r="AI150" s="177"/>
      <c r="AJ150" s="178"/>
      <c r="AK150" s="179"/>
      <c r="AL150" s="179"/>
      <c r="AM150" s="179"/>
      <c r="AN150" s="179"/>
      <c r="AO150" s="192">
        <f t="shared" si="115"/>
        <v>0</v>
      </c>
      <c r="AP150" s="181"/>
      <c r="AQ150" s="182">
        <f t="shared" si="97"/>
        <v>0</v>
      </c>
      <c r="AR150" s="183"/>
      <c r="AS150" s="182">
        <f t="shared" si="98"/>
        <v>0</v>
      </c>
      <c r="AT150" s="183"/>
      <c r="AU150" s="182">
        <f t="shared" si="99"/>
        <v>0</v>
      </c>
      <c r="AV150" s="183"/>
      <c r="AW150" s="192">
        <f t="shared" si="100"/>
        <v>0</v>
      </c>
      <c r="AX150" s="192">
        <f t="shared" si="101"/>
        <v>0</v>
      </c>
      <c r="AY150" s="182">
        <f t="shared" si="102"/>
        <v>0</v>
      </c>
      <c r="AZ150" s="116" t="str">
        <f t="shared" si="116"/>
        <v>s. o.</v>
      </c>
      <c r="BA150" s="294" t="str" cm="1">
        <f t="array" ref="BA150">_xlfn.IFS(L150&lt;Listes_deroulantes!$F$55,"s. o.",AND(L150&lt;datevigueur,M150=autre),Listes_deroulantes!$G$4,AND(L150&lt;datevigueur,M150=bureau),Listes_deroulantes!$G$5,AND(L150&lt;datevigueur,M150=cegep),Listes_deroulantes!$G$6,AND(L150&lt;datevigueur,M150=Centre),Listes_deroulantes!$G$7,AND(L150&lt;datevigueur,M150=CHSLD),Listes_deroulantes!$G$8,AND(L150&lt;datevigueur,M150=ecole),Listes_deroulantes!$G$9,AND(L150&lt;datevigueur,M150=ecolesec),Listes_deroulantes!$G$10,AND(L150&lt;datevigueur,M150=Universite),Listes_deroulantes!$G$11,AND(L150&gt;=datevigueur,L150&lt;=Listes_deroulantes!$F$48),New2025Avant,L150&lt;=Listes_deroulantes!$F$49,New2030Avant,L150&gt;Listes_deroulantes!$F$50,"0%")</f>
        <v>s. o.</v>
      </c>
      <c r="BB150" s="35" t="str" cm="1">
        <f t="array" ref="BB150">_xlfn.IFS(AZ150="Aucun combustible","Oui",AND(AZ150="s. o.",BA150="s. o."),"s. o.",AND(BA150="0%",OR(AZ150&lt;&gt;"Aucun combustible",AZ150&lt;&gt;"s. o.")),IF(AZ150&lt;=0%,"Oui","Non"),AND(BA150&lt;&gt;"0%",OR(AZ150&lt;&gt;"Aucun combustible",AZ150&lt;&gt;"s. o.")),IF(AZ150&lt;BA150,"Oui","Non"))</f>
        <v>s. o.</v>
      </c>
      <c r="BC150" s="35" t="str">
        <f t="shared" si="117"/>
        <v>Non</v>
      </c>
      <c r="BD150" s="132"/>
      <c r="BE150" s="313" t="str">
        <f t="shared" si="118"/>
        <v>s. o.</v>
      </c>
      <c r="BF150" s="313" t="str" cm="1">
        <f t="array" ref="BF150">IFERROR(_xlfn.IFS(AND(AO150&gt;0,OR(AY150=0,ISBLANK(AY150)),OR(AW150=0,ISBLANK(AW150))),"100% Énergie renouvelable",AND(OR(AY150=0,ISBLANK(AY150)),AW150&gt;0,),"Non disponible",AY150&gt;0,AY150,AND(AY150=0,AW150=0,AO150=0),"s. o."),"Erreur")</f>
        <v>s. o.</v>
      </c>
      <c r="BG150" s="312" t="str">
        <f t="shared" si="119"/>
        <v>s. o.</v>
      </c>
      <c r="BH150" s="133"/>
      <c r="BI150" s="330"/>
      <c r="BJ150" s="318"/>
      <c r="BK150" s="198"/>
      <c r="BL150" s="180"/>
      <c r="BM150" s="180"/>
      <c r="BN150" s="180"/>
      <c r="BO150" s="180"/>
      <c r="BP150" s="241"/>
      <c r="BQ150" s="199">
        <f t="shared" si="127"/>
        <v>0</v>
      </c>
      <c r="BR150" s="198"/>
      <c r="BS150" s="200">
        <f t="shared" si="128"/>
        <v>0</v>
      </c>
      <c r="BT150" s="198"/>
      <c r="BU150" s="200">
        <f t="shared" si="129"/>
        <v>0</v>
      </c>
      <c r="BV150" s="198"/>
      <c r="BW150" s="200">
        <f t="shared" si="130"/>
        <v>0</v>
      </c>
      <c r="BX150" s="198"/>
      <c r="BY150" s="200">
        <f t="shared" si="131"/>
        <v>0</v>
      </c>
      <c r="BZ150" s="117">
        <f t="shared" si="107"/>
        <v>0</v>
      </c>
      <c r="CA150" s="117">
        <f t="shared" si="108"/>
        <v>0</v>
      </c>
      <c r="CB150" s="154">
        <f t="shared" si="109"/>
        <v>0</v>
      </c>
      <c r="CC150" s="134" t="str">
        <f t="shared" si="120"/>
        <v/>
      </c>
      <c r="CD150" s="147" t="str">
        <f t="shared" si="111"/>
        <v/>
      </c>
      <c r="CE150" s="116" t="str">
        <f t="shared" si="121"/>
        <v>s. o.</v>
      </c>
      <c r="CF150" s="35" t="str" cm="1">
        <f t="array" ref="CF150">_xlfn.IFS(L150&lt;Listes_deroulantes!$F$55,"s. o.",AND(L150&lt;datevigueur,M150=autre),Listes_deroulantes!$H$4,AND(L150&lt;datevigueur,M150=bureau),Listes_deroulantes!$H$5,AND(L150&lt;datevigueur,M150=cegep),Listes_deroulantes!$H$6,AND(L150&lt;datevigueur,M150=Centre),Listes_deroulantes!$H$7,AND(L150&lt;datevigueur,M150=CHSLD),Listes_deroulantes!$H$8,AND(L150&lt;datevigueur,M150=ecole),Listes_deroulantes!$H$9,AND(L150&lt;datevigueur,M150=ecolesec),Listes_deroulantes!$H$10,AND(L150&lt;datevigueur,M150=Universite),Listes_deroulantes!$H$11,AND(L150&gt;=datevigueur,L150&lt;=Listes_deroulantes!$F$48),NEW2025Apres,L150&lt;=Listes_deroulantes!$F$49,New2030Apres,L150&gt;Listes_deroulantes!$F$50,"0%")</f>
        <v>s. o.</v>
      </c>
      <c r="CG150" s="35" t="str" cm="1">
        <f t="array" ref="CG150">_xlfn.IFS(CE150="Aucun combustible","Oui",AND(CE150="s. o.",CF150="s. o."),"s. o.",AND(CF150="0%",OR(CE150&lt;&gt;"Aucun combustible",CE150&lt;&gt;"s. o.")),IF(CE150&lt;=0%,"Oui","Non"),AND(CF150&lt;&gt;"0%",OR(CE150&lt;&gt;"Aucun combustible",CE150&lt;&gt;"s. o.")),IF(CE150&lt;=CF150,"Oui","Non"))</f>
        <v>s. o.</v>
      </c>
      <c r="CH150" s="257"/>
      <c r="CI150" s="314" t="str">
        <f t="shared" si="124"/>
        <v>s. o.</v>
      </c>
      <c r="CJ150" s="316" cm="1">
        <f t="array" ref="CJ150">_xlfn.IFS(CE150="s.o","Non disponible",CE150="Aucun combustible","0",CE150&gt;0,BY150)</f>
        <v>0</v>
      </c>
      <c r="CK150" s="315" t="str">
        <f t="shared" si="125"/>
        <v>Non disponible</v>
      </c>
      <c r="CL150" s="320"/>
    </row>
    <row r="151" spans="1:90" x14ac:dyDescent="0.25">
      <c r="A151" s="122"/>
      <c r="B151" s="33"/>
      <c r="F151" s="32"/>
      <c r="I151" s="41"/>
      <c r="J151" s="34"/>
      <c r="L151" s="278"/>
      <c r="M151" s="32"/>
      <c r="N151" s="32"/>
      <c r="O151" s="34"/>
      <c r="P151" s="339"/>
      <c r="Q151" s="338"/>
      <c r="R151" s="250"/>
      <c r="S151" s="270"/>
      <c r="T151" s="251"/>
      <c r="U151" s="113"/>
      <c r="V151" s="114"/>
      <c r="W151" s="273"/>
      <c r="X151" s="114"/>
      <c r="Y151" s="273"/>
      <c r="Z151" s="115" t="str">
        <f t="shared" si="94"/>
        <v>s.o</v>
      </c>
      <c r="AA151" s="35" t="str" cm="1">
        <f t="array" ref="AA151">_xlfn.IFS(T151=Listes_deroulantes!$B$45,"Indisponible",T151=Listes_deroulantes!$B$43,-10%,T151=Listes_deroulantes!$B$42,-40%,T151=Listes_deroulantes!$B$41,-20%,T151=Listes_deroulantes!$B$40,-20%,T151=Listes_deroulantes!$C$35,"s. o.",T151=Listes_deroulantes!$B$44,-10%)</f>
        <v>s. o.</v>
      </c>
      <c r="AB151" s="62" t="str">
        <f t="shared" si="113"/>
        <v>s. o.</v>
      </c>
      <c r="AC151" s="309" t="str">
        <f t="shared" si="122"/>
        <v>s.o</v>
      </c>
      <c r="AD151" s="62" t="str" cm="1">
        <f t="array" ref="AD151">_xlfn.IFS(T151=Listes_deroulantes!$B$45,"Aucun",T151=Listes_deroulantes!$B$44,"Aucun",T151=Listes_deroulantes!$B$43,-10%,T151=Listes_deroulantes!$B$42,"Aucun",T151=Listes_deroulantes!$B$41,"Aucun",T151=Listes_deroulantes!$B$40,"Aucun",T151=Listes_deroulantes!$C$35,"s. o.")</f>
        <v>s. o.</v>
      </c>
      <c r="AE151" s="62" t="str">
        <f t="shared" si="114"/>
        <v>s. o.</v>
      </c>
      <c r="AF151" s="310"/>
      <c r="AG151" s="131" t="str">
        <f t="shared" si="123"/>
        <v/>
      </c>
      <c r="AH151" s="317">
        <f t="shared" si="126"/>
        <v>0</v>
      </c>
      <c r="AI151" s="177"/>
      <c r="AJ151" s="178"/>
      <c r="AK151" s="179"/>
      <c r="AL151" s="179"/>
      <c r="AM151" s="179"/>
      <c r="AN151" s="179"/>
      <c r="AO151" s="192">
        <f t="shared" si="115"/>
        <v>0</v>
      </c>
      <c r="AP151" s="181"/>
      <c r="AQ151" s="182">
        <f t="shared" si="97"/>
        <v>0</v>
      </c>
      <c r="AR151" s="183"/>
      <c r="AS151" s="182">
        <f t="shared" si="98"/>
        <v>0</v>
      </c>
      <c r="AT151" s="183"/>
      <c r="AU151" s="182">
        <f t="shared" si="99"/>
        <v>0</v>
      </c>
      <c r="AV151" s="183"/>
      <c r="AW151" s="192">
        <f t="shared" si="100"/>
        <v>0</v>
      </c>
      <c r="AX151" s="192">
        <f t="shared" si="101"/>
        <v>0</v>
      </c>
      <c r="AY151" s="182">
        <f t="shared" si="102"/>
        <v>0</v>
      </c>
      <c r="AZ151" s="116" t="str">
        <f t="shared" si="116"/>
        <v>s. o.</v>
      </c>
      <c r="BA151" s="294" t="str" cm="1">
        <f t="array" ref="BA151">_xlfn.IFS(L151&lt;Listes_deroulantes!$F$55,"s. o.",AND(L151&lt;datevigueur,M151=autre),Listes_deroulantes!$G$4,AND(L151&lt;datevigueur,M151=bureau),Listes_deroulantes!$G$5,AND(L151&lt;datevigueur,M151=cegep),Listes_deroulantes!$G$6,AND(L151&lt;datevigueur,M151=Centre),Listes_deroulantes!$G$7,AND(L151&lt;datevigueur,M151=CHSLD),Listes_deroulantes!$G$8,AND(L151&lt;datevigueur,M151=ecole),Listes_deroulantes!$G$9,AND(L151&lt;datevigueur,M151=ecolesec),Listes_deroulantes!$G$10,AND(L151&lt;datevigueur,M151=Universite),Listes_deroulantes!$G$11,AND(L151&gt;=datevigueur,L151&lt;=Listes_deroulantes!$F$48),New2025Avant,L151&lt;=Listes_deroulantes!$F$49,New2030Avant,L151&gt;Listes_deroulantes!$F$50,"0%")</f>
        <v>s. o.</v>
      </c>
      <c r="BB151" s="35" t="str" cm="1">
        <f t="array" ref="BB151">_xlfn.IFS(AZ151="Aucun combustible","Oui",AND(AZ151="s. o.",BA151="s. o."),"s. o.",AND(BA151="0%",OR(AZ151&lt;&gt;"Aucun combustible",AZ151&lt;&gt;"s. o.")),IF(AZ151&lt;=0%,"Oui","Non"),AND(BA151&lt;&gt;"0%",OR(AZ151&lt;&gt;"Aucun combustible",AZ151&lt;&gt;"s. o.")),IF(AZ151&lt;BA151,"Oui","Non"))</f>
        <v>s. o.</v>
      </c>
      <c r="BC151" s="35" t="str">
        <f t="shared" si="117"/>
        <v>Non</v>
      </c>
      <c r="BD151" s="132"/>
      <c r="BE151" s="313" t="str">
        <f t="shared" si="118"/>
        <v>s. o.</v>
      </c>
      <c r="BF151" s="313" t="str" cm="1">
        <f t="array" ref="BF151">IFERROR(_xlfn.IFS(AND(AO151&gt;0,OR(AY151=0,ISBLANK(AY151)),OR(AW151=0,ISBLANK(AW151))),"100% Énergie renouvelable",AND(OR(AY151=0,ISBLANK(AY151)),AW151&gt;0,),"Non disponible",AY151&gt;0,AY151,AND(AY151=0,AW151=0,AO151=0),"s. o."),"Erreur")</f>
        <v>s. o.</v>
      </c>
      <c r="BG151" s="312" t="str">
        <f t="shared" si="119"/>
        <v>s. o.</v>
      </c>
      <c r="BH151" s="133"/>
      <c r="BI151" s="330"/>
      <c r="BJ151" s="318"/>
      <c r="BK151" s="198"/>
      <c r="BL151" s="180"/>
      <c r="BM151" s="180"/>
      <c r="BN151" s="180"/>
      <c r="BO151" s="180"/>
      <c r="BP151" s="241"/>
      <c r="BQ151" s="199">
        <f t="shared" si="127"/>
        <v>0</v>
      </c>
      <c r="BR151" s="198"/>
      <c r="BS151" s="200">
        <f t="shared" si="128"/>
        <v>0</v>
      </c>
      <c r="BT151" s="198"/>
      <c r="BU151" s="200">
        <f t="shared" si="129"/>
        <v>0</v>
      </c>
      <c r="BV151" s="198"/>
      <c r="BW151" s="200">
        <f t="shared" si="130"/>
        <v>0</v>
      </c>
      <c r="BX151" s="198"/>
      <c r="BY151" s="200">
        <f t="shared" si="131"/>
        <v>0</v>
      </c>
      <c r="BZ151" s="117">
        <f t="shared" si="107"/>
        <v>0</v>
      </c>
      <c r="CA151" s="117">
        <f t="shared" si="108"/>
        <v>0</v>
      </c>
      <c r="CB151" s="154">
        <f t="shared" si="109"/>
        <v>0</v>
      </c>
      <c r="CC151" s="134" t="str">
        <f t="shared" si="120"/>
        <v/>
      </c>
      <c r="CD151" s="147" t="str">
        <f t="shared" si="111"/>
        <v/>
      </c>
      <c r="CE151" s="116" t="str">
        <f t="shared" si="121"/>
        <v>s. o.</v>
      </c>
      <c r="CF151" s="35" t="str" cm="1">
        <f t="array" ref="CF151">_xlfn.IFS(L151&lt;Listes_deroulantes!$F$55,"s. o.",AND(L151&lt;datevigueur,M151=autre),Listes_deroulantes!$H$4,AND(L151&lt;datevigueur,M151=bureau),Listes_deroulantes!$H$5,AND(L151&lt;datevigueur,M151=cegep),Listes_deroulantes!$H$6,AND(L151&lt;datevigueur,M151=Centre),Listes_deroulantes!$H$7,AND(L151&lt;datevigueur,M151=CHSLD),Listes_deroulantes!$H$8,AND(L151&lt;datevigueur,M151=ecole),Listes_deroulantes!$H$9,AND(L151&lt;datevigueur,M151=ecolesec),Listes_deroulantes!$H$10,AND(L151&lt;datevigueur,M151=Universite),Listes_deroulantes!$H$11,AND(L151&gt;=datevigueur,L151&lt;=Listes_deroulantes!$F$48),NEW2025Apres,L151&lt;=Listes_deroulantes!$F$49,New2030Apres,L151&gt;Listes_deroulantes!$F$50,"0%")</f>
        <v>s. o.</v>
      </c>
      <c r="CG151" s="35" t="str" cm="1">
        <f t="array" ref="CG151">_xlfn.IFS(CE151="Aucun combustible","Oui",AND(CE151="s. o.",CF151="s. o."),"s. o.",AND(CF151="0%",OR(CE151&lt;&gt;"Aucun combustible",CE151&lt;&gt;"s. o.")),IF(CE151&lt;=0%,"Oui","Non"),AND(CF151&lt;&gt;"0%",OR(CE151&lt;&gt;"Aucun combustible",CE151&lt;&gt;"s. o.")),IF(CE151&lt;=CF151,"Oui","Non"))</f>
        <v>s. o.</v>
      </c>
      <c r="CH151" s="257"/>
      <c r="CI151" s="314" t="str">
        <f t="shared" si="124"/>
        <v>s. o.</v>
      </c>
      <c r="CJ151" s="316" cm="1">
        <f t="array" ref="CJ151">_xlfn.IFS(CE151="s.o","Non disponible",CE151="Aucun combustible","0",CE151&gt;0,BY151)</f>
        <v>0</v>
      </c>
      <c r="CK151" s="315" t="str">
        <f t="shared" si="125"/>
        <v>Non disponible</v>
      </c>
      <c r="CL151" s="320"/>
    </row>
    <row r="152" spans="1:90" x14ac:dyDescent="0.25">
      <c r="A152" s="122"/>
      <c r="B152" s="33"/>
      <c r="F152" s="32"/>
      <c r="I152" s="41"/>
      <c r="J152" s="34"/>
      <c r="L152" s="278"/>
      <c r="M152" s="32"/>
      <c r="N152" s="32"/>
      <c r="O152" s="34"/>
      <c r="P152" s="339"/>
      <c r="Q152" s="338"/>
      <c r="R152" s="250"/>
      <c r="S152" s="270"/>
      <c r="T152" s="251"/>
      <c r="U152" s="113"/>
      <c r="V152" s="114"/>
      <c r="W152" s="273"/>
      <c r="X152" s="114"/>
      <c r="Y152" s="273"/>
      <c r="Z152" s="115" t="str">
        <f t="shared" si="94"/>
        <v>s.o</v>
      </c>
      <c r="AA152" s="35" t="str" cm="1">
        <f t="array" ref="AA152">_xlfn.IFS(T152=Listes_deroulantes!$B$45,"Indisponible",T152=Listes_deroulantes!$B$43,-10%,T152=Listes_deroulantes!$B$42,-40%,T152=Listes_deroulantes!$B$41,-20%,T152=Listes_deroulantes!$B$40,-20%,T152=Listes_deroulantes!$C$35,"s. o.",T152=Listes_deroulantes!$B$44,-10%)</f>
        <v>s. o.</v>
      </c>
      <c r="AB152" s="62" t="str">
        <f t="shared" si="113"/>
        <v>s. o.</v>
      </c>
      <c r="AC152" s="309" t="str">
        <f t="shared" si="122"/>
        <v>s.o</v>
      </c>
      <c r="AD152" s="62" t="str" cm="1">
        <f t="array" ref="AD152">_xlfn.IFS(T152=Listes_deroulantes!$B$45,"Aucun",T152=Listes_deroulantes!$B$44,"Aucun",T152=Listes_deroulantes!$B$43,-10%,T152=Listes_deroulantes!$B$42,"Aucun",T152=Listes_deroulantes!$B$41,"Aucun",T152=Listes_deroulantes!$B$40,"Aucun",T152=Listes_deroulantes!$C$35,"s. o.")</f>
        <v>s. o.</v>
      </c>
      <c r="AE152" s="62" t="str">
        <f t="shared" si="114"/>
        <v>s. o.</v>
      </c>
      <c r="AF152" s="310"/>
      <c r="AG152" s="131" t="str">
        <f t="shared" si="123"/>
        <v/>
      </c>
      <c r="AH152" s="317">
        <f t="shared" si="126"/>
        <v>0</v>
      </c>
      <c r="AI152" s="177"/>
      <c r="AJ152" s="178"/>
      <c r="AK152" s="179"/>
      <c r="AL152" s="179"/>
      <c r="AM152" s="179"/>
      <c r="AN152" s="179"/>
      <c r="AO152" s="192">
        <f t="shared" si="115"/>
        <v>0</v>
      </c>
      <c r="AP152" s="181"/>
      <c r="AQ152" s="182">
        <f t="shared" si="97"/>
        <v>0</v>
      </c>
      <c r="AR152" s="183"/>
      <c r="AS152" s="182">
        <f t="shared" si="98"/>
        <v>0</v>
      </c>
      <c r="AT152" s="183"/>
      <c r="AU152" s="182">
        <f t="shared" si="99"/>
        <v>0</v>
      </c>
      <c r="AV152" s="183"/>
      <c r="AW152" s="192">
        <f t="shared" si="100"/>
        <v>0</v>
      </c>
      <c r="AX152" s="192">
        <f t="shared" si="101"/>
        <v>0</v>
      </c>
      <c r="AY152" s="182">
        <f t="shared" si="102"/>
        <v>0</v>
      </c>
      <c r="AZ152" s="116" t="str">
        <f t="shared" si="116"/>
        <v>s. o.</v>
      </c>
      <c r="BA152" s="294" t="str" cm="1">
        <f t="array" ref="BA152">_xlfn.IFS(L152&lt;Listes_deroulantes!$F$55,"s. o.",AND(L152&lt;datevigueur,M152=autre),Listes_deroulantes!$G$4,AND(L152&lt;datevigueur,M152=bureau),Listes_deroulantes!$G$5,AND(L152&lt;datevigueur,M152=cegep),Listes_deroulantes!$G$6,AND(L152&lt;datevigueur,M152=Centre),Listes_deroulantes!$G$7,AND(L152&lt;datevigueur,M152=CHSLD),Listes_deroulantes!$G$8,AND(L152&lt;datevigueur,M152=ecole),Listes_deroulantes!$G$9,AND(L152&lt;datevigueur,M152=ecolesec),Listes_deroulantes!$G$10,AND(L152&lt;datevigueur,M152=Universite),Listes_deroulantes!$G$11,AND(L152&gt;=datevigueur,L152&lt;=Listes_deroulantes!$F$48),New2025Avant,L152&lt;=Listes_deroulantes!$F$49,New2030Avant,L152&gt;Listes_deroulantes!$F$50,"0%")</f>
        <v>s. o.</v>
      </c>
      <c r="BB152" s="35" t="str" cm="1">
        <f t="array" ref="BB152">_xlfn.IFS(AZ152="Aucun combustible","Oui",AND(AZ152="s. o.",BA152="s. o."),"s. o.",AND(BA152="0%",OR(AZ152&lt;&gt;"Aucun combustible",AZ152&lt;&gt;"s. o.")),IF(AZ152&lt;=0%,"Oui","Non"),AND(BA152&lt;&gt;"0%",OR(AZ152&lt;&gt;"Aucun combustible",AZ152&lt;&gt;"s. o.")),IF(AZ152&lt;BA152,"Oui","Non"))</f>
        <v>s. o.</v>
      </c>
      <c r="BC152" s="35" t="str">
        <f t="shared" si="117"/>
        <v>Non</v>
      </c>
      <c r="BD152" s="132"/>
      <c r="BE152" s="313" t="str">
        <f t="shared" si="118"/>
        <v>s. o.</v>
      </c>
      <c r="BF152" s="313" t="str" cm="1">
        <f t="array" ref="BF152">IFERROR(_xlfn.IFS(AND(AO152&gt;0,OR(AY152=0,ISBLANK(AY152)),OR(AW152=0,ISBLANK(AW152))),"100% Énergie renouvelable",AND(OR(AY152=0,ISBLANK(AY152)),AW152&gt;0,),"Non disponible",AY152&gt;0,AY152,AND(AY152=0,AW152=0,AO152=0),"s. o."),"Erreur")</f>
        <v>s. o.</v>
      </c>
      <c r="BG152" s="312" t="str">
        <f t="shared" si="119"/>
        <v>s. o.</v>
      </c>
      <c r="BH152" s="133"/>
      <c r="BI152" s="330"/>
      <c r="BJ152" s="318"/>
      <c r="BK152" s="198"/>
      <c r="BL152" s="180"/>
      <c r="BM152" s="180"/>
      <c r="BN152" s="180"/>
      <c r="BO152" s="180"/>
      <c r="BP152" s="241"/>
      <c r="BQ152" s="199">
        <f t="shared" si="127"/>
        <v>0</v>
      </c>
      <c r="BR152" s="198"/>
      <c r="BS152" s="200">
        <f t="shared" si="128"/>
        <v>0</v>
      </c>
      <c r="BT152" s="198"/>
      <c r="BU152" s="200">
        <f t="shared" si="129"/>
        <v>0</v>
      </c>
      <c r="BV152" s="198"/>
      <c r="BW152" s="200">
        <f t="shared" si="130"/>
        <v>0</v>
      </c>
      <c r="BX152" s="198"/>
      <c r="BY152" s="200">
        <f t="shared" si="131"/>
        <v>0</v>
      </c>
      <c r="BZ152" s="117">
        <f t="shared" si="107"/>
        <v>0</v>
      </c>
      <c r="CA152" s="117">
        <f t="shared" si="108"/>
        <v>0</v>
      </c>
      <c r="CB152" s="154">
        <f t="shared" si="109"/>
        <v>0</v>
      </c>
      <c r="CC152" s="134" t="str">
        <f t="shared" si="120"/>
        <v/>
      </c>
      <c r="CD152" s="147" t="str">
        <f t="shared" si="111"/>
        <v/>
      </c>
      <c r="CE152" s="116" t="str">
        <f t="shared" si="121"/>
        <v>s. o.</v>
      </c>
      <c r="CF152" s="35" t="str" cm="1">
        <f t="array" ref="CF152">_xlfn.IFS(L152&lt;Listes_deroulantes!$F$55,"s. o.",AND(L152&lt;datevigueur,M152=autre),Listes_deroulantes!$H$4,AND(L152&lt;datevigueur,M152=bureau),Listes_deroulantes!$H$5,AND(L152&lt;datevigueur,M152=cegep),Listes_deroulantes!$H$6,AND(L152&lt;datevigueur,M152=Centre),Listes_deroulantes!$H$7,AND(L152&lt;datevigueur,M152=CHSLD),Listes_deroulantes!$H$8,AND(L152&lt;datevigueur,M152=ecole),Listes_deroulantes!$H$9,AND(L152&lt;datevigueur,M152=ecolesec),Listes_deroulantes!$H$10,AND(L152&lt;datevigueur,M152=Universite),Listes_deroulantes!$H$11,AND(L152&gt;=datevigueur,L152&lt;=Listes_deroulantes!$F$48),NEW2025Apres,L152&lt;=Listes_deroulantes!$F$49,New2030Apres,L152&gt;Listes_deroulantes!$F$50,"0%")</f>
        <v>s. o.</v>
      </c>
      <c r="CG152" s="35" t="str" cm="1">
        <f t="array" ref="CG152">_xlfn.IFS(CE152="Aucun combustible","Oui",AND(CE152="s. o.",CF152="s. o."),"s. o.",AND(CF152="0%",OR(CE152&lt;&gt;"Aucun combustible",CE152&lt;&gt;"s. o.")),IF(CE152&lt;=0%,"Oui","Non"),AND(CF152&lt;&gt;"0%",OR(CE152&lt;&gt;"Aucun combustible",CE152&lt;&gt;"s. o.")),IF(CE152&lt;=CF152,"Oui","Non"))</f>
        <v>s. o.</v>
      </c>
      <c r="CH152" s="257"/>
      <c r="CI152" s="314" t="str">
        <f t="shared" si="124"/>
        <v>s. o.</v>
      </c>
      <c r="CJ152" s="316" cm="1">
        <f t="array" ref="CJ152">_xlfn.IFS(CE152="s.o","Non disponible",CE152="Aucun combustible","0",CE152&gt;0,BY152)</f>
        <v>0</v>
      </c>
      <c r="CK152" s="315" t="str">
        <f t="shared" si="125"/>
        <v>Non disponible</v>
      </c>
      <c r="CL152" s="320"/>
    </row>
    <row r="153" spans="1:90" x14ac:dyDescent="0.25">
      <c r="A153" s="122"/>
      <c r="B153" s="33"/>
      <c r="F153" s="32"/>
      <c r="I153" s="41"/>
      <c r="J153" s="34"/>
      <c r="L153" s="278"/>
      <c r="M153" s="32"/>
      <c r="N153" s="32"/>
      <c r="O153" s="34"/>
      <c r="P153" s="339"/>
      <c r="Q153" s="338"/>
      <c r="R153" s="250"/>
      <c r="S153" s="270"/>
      <c r="T153" s="251"/>
      <c r="U153" s="113"/>
      <c r="V153" s="114"/>
      <c r="W153" s="273"/>
      <c r="X153" s="114"/>
      <c r="Y153" s="273"/>
      <c r="Z153" s="115" t="str">
        <f t="shared" si="94"/>
        <v>s.o</v>
      </c>
      <c r="AA153" s="35" t="str" cm="1">
        <f t="array" ref="AA153">_xlfn.IFS(T153=Listes_deroulantes!$B$45,"Indisponible",T153=Listes_deroulantes!$B$43,-10%,T153=Listes_deroulantes!$B$42,-40%,T153=Listes_deroulantes!$B$41,-20%,T153=Listes_deroulantes!$B$40,-20%,T153=Listes_deroulantes!$C$35,"s. o.",T153=Listes_deroulantes!$B$44,-10%)</f>
        <v>s. o.</v>
      </c>
      <c r="AB153" s="62" t="str">
        <f t="shared" si="113"/>
        <v>s. o.</v>
      </c>
      <c r="AC153" s="309" t="str">
        <f t="shared" si="122"/>
        <v>s.o</v>
      </c>
      <c r="AD153" s="62" t="str" cm="1">
        <f t="array" ref="AD153">_xlfn.IFS(T153=Listes_deroulantes!$B$45,"Aucun",T153=Listes_deroulantes!$B$44,"Aucun",T153=Listes_deroulantes!$B$43,-10%,T153=Listes_deroulantes!$B$42,"Aucun",T153=Listes_deroulantes!$B$41,"Aucun",T153=Listes_deroulantes!$B$40,"Aucun",T153=Listes_deroulantes!$C$35,"s. o.")</f>
        <v>s. o.</v>
      </c>
      <c r="AE153" s="62" t="str">
        <f t="shared" si="114"/>
        <v>s. o.</v>
      </c>
      <c r="AF153" s="310"/>
      <c r="AG153" s="131" t="str">
        <f t="shared" si="123"/>
        <v/>
      </c>
      <c r="AH153" s="317">
        <f t="shared" si="126"/>
        <v>0</v>
      </c>
      <c r="AI153" s="177"/>
      <c r="AJ153" s="178"/>
      <c r="AK153" s="179"/>
      <c r="AL153" s="179"/>
      <c r="AM153" s="179"/>
      <c r="AN153" s="179"/>
      <c r="AO153" s="192">
        <f t="shared" si="115"/>
        <v>0</v>
      </c>
      <c r="AP153" s="181"/>
      <c r="AQ153" s="182">
        <f t="shared" si="97"/>
        <v>0</v>
      </c>
      <c r="AR153" s="183"/>
      <c r="AS153" s="182">
        <f t="shared" si="98"/>
        <v>0</v>
      </c>
      <c r="AT153" s="183"/>
      <c r="AU153" s="182">
        <f t="shared" si="99"/>
        <v>0</v>
      </c>
      <c r="AV153" s="183"/>
      <c r="AW153" s="192">
        <f t="shared" si="100"/>
        <v>0</v>
      </c>
      <c r="AX153" s="192">
        <f t="shared" si="101"/>
        <v>0</v>
      </c>
      <c r="AY153" s="182">
        <f t="shared" si="102"/>
        <v>0</v>
      </c>
      <c r="AZ153" s="116" t="str">
        <f t="shared" si="116"/>
        <v>s. o.</v>
      </c>
      <c r="BA153" s="294" t="str" cm="1">
        <f t="array" ref="BA153">_xlfn.IFS(L153&lt;Listes_deroulantes!$F$55,"s. o.",AND(L153&lt;datevigueur,M153=autre),Listes_deroulantes!$G$4,AND(L153&lt;datevigueur,M153=bureau),Listes_deroulantes!$G$5,AND(L153&lt;datevigueur,M153=cegep),Listes_deroulantes!$G$6,AND(L153&lt;datevigueur,M153=Centre),Listes_deroulantes!$G$7,AND(L153&lt;datevigueur,M153=CHSLD),Listes_deroulantes!$G$8,AND(L153&lt;datevigueur,M153=ecole),Listes_deroulantes!$G$9,AND(L153&lt;datevigueur,M153=ecolesec),Listes_deroulantes!$G$10,AND(L153&lt;datevigueur,M153=Universite),Listes_deroulantes!$G$11,AND(L153&gt;=datevigueur,L153&lt;=Listes_deroulantes!$F$48),New2025Avant,L153&lt;=Listes_deroulantes!$F$49,New2030Avant,L153&gt;Listes_deroulantes!$F$50,"0%")</f>
        <v>s. o.</v>
      </c>
      <c r="BB153" s="35" t="str" cm="1">
        <f t="array" ref="BB153">_xlfn.IFS(AZ153="Aucun combustible","Oui",AND(AZ153="s. o.",BA153="s. o."),"s. o.",AND(BA153="0%",OR(AZ153&lt;&gt;"Aucun combustible",AZ153&lt;&gt;"s. o.")),IF(AZ153&lt;=0%,"Oui","Non"),AND(BA153&lt;&gt;"0%",OR(AZ153&lt;&gt;"Aucun combustible",AZ153&lt;&gt;"s. o.")),IF(AZ153&lt;BA153,"Oui","Non"))</f>
        <v>s. o.</v>
      </c>
      <c r="BC153" s="35" t="str">
        <f t="shared" si="117"/>
        <v>Non</v>
      </c>
      <c r="BD153" s="132"/>
      <c r="BE153" s="313" t="str">
        <f t="shared" si="118"/>
        <v>s. o.</v>
      </c>
      <c r="BF153" s="313" t="str" cm="1">
        <f t="array" ref="BF153">IFERROR(_xlfn.IFS(AND(AO153&gt;0,OR(AY153=0,ISBLANK(AY153)),OR(AW153=0,ISBLANK(AW153))),"100% Énergie renouvelable",AND(OR(AY153=0,ISBLANK(AY153)),AW153&gt;0,),"Non disponible",AY153&gt;0,AY153,AND(AY153=0,AW153=0,AO153=0),"s. o."),"Erreur")</f>
        <v>s. o.</v>
      </c>
      <c r="BG153" s="312" t="str">
        <f t="shared" si="119"/>
        <v>s. o.</v>
      </c>
      <c r="BH153" s="133"/>
      <c r="BI153" s="330"/>
      <c r="BJ153" s="318"/>
      <c r="BK153" s="198"/>
      <c r="BL153" s="180"/>
      <c r="BM153" s="180"/>
      <c r="BN153" s="180"/>
      <c r="BO153" s="180"/>
      <c r="BP153" s="241"/>
      <c r="BQ153" s="199">
        <f t="shared" si="127"/>
        <v>0</v>
      </c>
      <c r="BR153" s="198"/>
      <c r="BS153" s="200">
        <f t="shared" si="128"/>
        <v>0</v>
      </c>
      <c r="BT153" s="198"/>
      <c r="BU153" s="200">
        <f t="shared" si="129"/>
        <v>0</v>
      </c>
      <c r="BV153" s="198"/>
      <c r="BW153" s="200">
        <f t="shared" si="130"/>
        <v>0</v>
      </c>
      <c r="BX153" s="198"/>
      <c r="BY153" s="200">
        <f t="shared" si="131"/>
        <v>0</v>
      </c>
      <c r="BZ153" s="117">
        <f t="shared" si="107"/>
        <v>0</v>
      </c>
      <c r="CA153" s="117">
        <f t="shared" si="108"/>
        <v>0</v>
      </c>
      <c r="CB153" s="154">
        <f t="shared" si="109"/>
        <v>0</v>
      </c>
      <c r="CC153" s="134" t="str">
        <f t="shared" si="120"/>
        <v/>
      </c>
      <c r="CD153" s="147" t="str">
        <f t="shared" si="111"/>
        <v/>
      </c>
      <c r="CE153" s="116" t="str">
        <f t="shared" si="121"/>
        <v>s. o.</v>
      </c>
      <c r="CF153" s="35" t="str" cm="1">
        <f t="array" ref="CF153">_xlfn.IFS(L153&lt;Listes_deroulantes!$F$55,"s. o.",AND(L153&lt;datevigueur,M153=autre),Listes_deroulantes!$H$4,AND(L153&lt;datevigueur,M153=bureau),Listes_deroulantes!$H$5,AND(L153&lt;datevigueur,M153=cegep),Listes_deroulantes!$H$6,AND(L153&lt;datevigueur,M153=Centre),Listes_deroulantes!$H$7,AND(L153&lt;datevigueur,M153=CHSLD),Listes_deroulantes!$H$8,AND(L153&lt;datevigueur,M153=ecole),Listes_deroulantes!$H$9,AND(L153&lt;datevigueur,M153=ecolesec),Listes_deroulantes!$H$10,AND(L153&lt;datevigueur,M153=Universite),Listes_deroulantes!$H$11,AND(L153&gt;=datevigueur,L153&lt;=Listes_deroulantes!$F$48),NEW2025Apres,L153&lt;=Listes_deroulantes!$F$49,New2030Apres,L153&gt;Listes_deroulantes!$F$50,"0%")</f>
        <v>s. o.</v>
      </c>
      <c r="CG153" s="35" t="str" cm="1">
        <f t="array" ref="CG153">_xlfn.IFS(CE153="Aucun combustible","Oui",AND(CE153="s. o.",CF153="s. o."),"s. o.",AND(CF153="0%",OR(CE153&lt;&gt;"Aucun combustible",CE153&lt;&gt;"s. o.")),IF(CE153&lt;=0%,"Oui","Non"),AND(CF153&lt;&gt;"0%",OR(CE153&lt;&gt;"Aucun combustible",CE153&lt;&gt;"s. o.")),IF(CE153&lt;=CF153,"Oui","Non"))</f>
        <v>s. o.</v>
      </c>
      <c r="CH153" s="257"/>
      <c r="CI153" s="314" t="str">
        <f t="shared" si="124"/>
        <v>s. o.</v>
      </c>
      <c r="CJ153" s="316" cm="1">
        <f t="array" ref="CJ153">_xlfn.IFS(CE153="s.o","Non disponible",CE153="Aucun combustible","0",CE153&gt;0,BY153)</f>
        <v>0</v>
      </c>
      <c r="CK153" s="315" t="str">
        <f t="shared" si="125"/>
        <v>Non disponible</v>
      </c>
      <c r="CL153" s="320"/>
    </row>
    <row r="154" spans="1:90" x14ac:dyDescent="0.25">
      <c r="A154" s="122"/>
      <c r="B154" s="33"/>
      <c r="F154" s="32"/>
      <c r="I154" s="41"/>
      <c r="J154" s="34"/>
      <c r="L154" s="278"/>
      <c r="M154" s="32"/>
      <c r="N154" s="32"/>
      <c r="O154" s="34"/>
      <c r="P154" s="339"/>
      <c r="Q154" s="338"/>
      <c r="R154" s="250"/>
      <c r="S154" s="270"/>
      <c r="T154" s="251"/>
      <c r="U154" s="113"/>
      <c r="V154" s="114"/>
      <c r="W154" s="273"/>
      <c r="X154" s="114"/>
      <c r="Y154" s="273"/>
      <c r="Z154" s="115" t="str">
        <f t="shared" si="94"/>
        <v>s.o</v>
      </c>
      <c r="AA154" s="35" t="str" cm="1">
        <f t="array" ref="AA154">_xlfn.IFS(T154=Listes_deroulantes!$B$45,"Indisponible",T154=Listes_deroulantes!$B$43,-10%,T154=Listes_deroulantes!$B$42,-40%,T154=Listes_deroulantes!$B$41,-20%,T154=Listes_deroulantes!$B$40,-20%,T154=Listes_deroulantes!$C$35,"s. o.",T154=Listes_deroulantes!$B$44,-10%)</f>
        <v>s. o.</v>
      </c>
      <c r="AB154" s="62" t="str">
        <f t="shared" si="113"/>
        <v>s. o.</v>
      </c>
      <c r="AC154" s="309" t="str">
        <f t="shared" si="122"/>
        <v>s.o</v>
      </c>
      <c r="AD154" s="62" t="str" cm="1">
        <f t="array" ref="AD154">_xlfn.IFS(T154=Listes_deroulantes!$B$45,"Aucun",T154=Listes_deroulantes!$B$44,"Aucun",T154=Listes_deroulantes!$B$43,-10%,T154=Listes_deroulantes!$B$42,"Aucun",T154=Listes_deroulantes!$B$41,"Aucun",T154=Listes_deroulantes!$B$40,"Aucun",T154=Listes_deroulantes!$C$35,"s. o.")</f>
        <v>s. o.</v>
      </c>
      <c r="AE154" s="62" t="str">
        <f t="shared" si="114"/>
        <v>s. o.</v>
      </c>
      <c r="AF154" s="310"/>
      <c r="AG154" s="131" t="str">
        <f t="shared" si="123"/>
        <v/>
      </c>
      <c r="AH154" s="317">
        <f t="shared" si="126"/>
        <v>0</v>
      </c>
      <c r="AI154" s="177"/>
      <c r="AJ154" s="178"/>
      <c r="AK154" s="179"/>
      <c r="AL154" s="179"/>
      <c r="AM154" s="179"/>
      <c r="AN154" s="179"/>
      <c r="AO154" s="192">
        <f t="shared" si="115"/>
        <v>0</v>
      </c>
      <c r="AP154" s="181"/>
      <c r="AQ154" s="182">
        <f t="shared" si="97"/>
        <v>0</v>
      </c>
      <c r="AR154" s="183"/>
      <c r="AS154" s="182">
        <f t="shared" si="98"/>
        <v>0</v>
      </c>
      <c r="AT154" s="183"/>
      <c r="AU154" s="182">
        <f t="shared" si="99"/>
        <v>0</v>
      </c>
      <c r="AV154" s="183"/>
      <c r="AW154" s="192">
        <f t="shared" si="100"/>
        <v>0</v>
      </c>
      <c r="AX154" s="192">
        <f t="shared" si="101"/>
        <v>0</v>
      </c>
      <c r="AY154" s="182">
        <f t="shared" si="102"/>
        <v>0</v>
      </c>
      <c r="AZ154" s="116" t="str">
        <f t="shared" si="116"/>
        <v>s. o.</v>
      </c>
      <c r="BA154" s="294" t="str" cm="1">
        <f t="array" ref="BA154">_xlfn.IFS(L154&lt;Listes_deroulantes!$F$55,"s. o.",AND(L154&lt;datevigueur,M154=autre),Listes_deroulantes!$G$4,AND(L154&lt;datevigueur,M154=bureau),Listes_deroulantes!$G$5,AND(L154&lt;datevigueur,M154=cegep),Listes_deroulantes!$G$6,AND(L154&lt;datevigueur,M154=Centre),Listes_deroulantes!$G$7,AND(L154&lt;datevigueur,M154=CHSLD),Listes_deroulantes!$G$8,AND(L154&lt;datevigueur,M154=ecole),Listes_deroulantes!$G$9,AND(L154&lt;datevigueur,M154=ecolesec),Listes_deroulantes!$G$10,AND(L154&lt;datevigueur,M154=Universite),Listes_deroulantes!$G$11,AND(L154&gt;=datevigueur,L154&lt;=Listes_deroulantes!$F$48),New2025Avant,L154&lt;=Listes_deroulantes!$F$49,New2030Avant,L154&gt;Listes_deroulantes!$F$50,"0%")</f>
        <v>s. o.</v>
      </c>
      <c r="BB154" s="35" t="str" cm="1">
        <f t="array" ref="BB154">_xlfn.IFS(AZ154="Aucun combustible","Oui",AND(AZ154="s. o.",BA154="s. o."),"s. o.",AND(BA154="0%",OR(AZ154&lt;&gt;"Aucun combustible",AZ154&lt;&gt;"s. o.")),IF(AZ154&lt;=0%,"Oui","Non"),AND(BA154&lt;&gt;"0%",OR(AZ154&lt;&gt;"Aucun combustible",AZ154&lt;&gt;"s. o.")),IF(AZ154&lt;BA154,"Oui","Non"))</f>
        <v>s. o.</v>
      </c>
      <c r="BC154" s="35" t="str">
        <f t="shared" si="117"/>
        <v>Non</v>
      </c>
      <c r="BD154" s="132"/>
      <c r="BE154" s="313" t="str">
        <f t="shared" si="118"/>
        <v>s. o.</v>
      </c>
      <c r="BF154" s="313" t="str" cm="1">
        <f t="array" ref="BF154">IFERROR(_xlfn.IFS(AND(AO154&gt;0,OR(AY154=0,ISBLANK(AY154)),OR(AW154=0,ISBLANK(AW154))),"100% Énergie renouvelable",AND(OR(AY154=0,ISBLANK(AY154)),AW154&gt;0,),"Non disponible",AY154&gt;0,AY154,AND(AY154=0,AW154=0,AO154=0),"s. o."),"Erreur")</f>
        <v>s. o.</v>
      </c>
      <c r="BG154" s="312" t="str">
        <f t="shared" si="119"/>
        <v>s. o.</v>
      </c>
      <c r="BH154" s="133"/>
      <c r="BI154" s="330"/>
      <c r="BJ154" s="318"/>
      <c r="BK154" s="198"/>
      <c r="BL154" s="180"/>
      <c r="BM154" s="180"/>
      <c r="BN154" s="180"/>
      <c r="BO154" s="180"/>
      <c r="BP154" s="241"/>
      <c r="BQ154" s="199">
        <f t="shared" si="127"/>
        <v>0</v>
      </c>
      <c r="BR154" s="198"/>
      <c r="BS154" s="200">
        <f t="shared" si="128"/>
        <v>0</v>
      </c>
      <c r="BT154" s="198"/>
      <c r="BU154" s="200">
        <f t="shared" si="129"/>
        <v>0</v>
      </c>
      <c r="BV154" s="198"/>
      <c r="BW154" s="200">
        <f t="shared" si="130"/>
        <v>0</v>
      </c>
      <c r="BX154" s="198"/>
      <c r="BY154" s="200">
        <f t="shared" si="131"/>
        <v>0</v>
      </c>
      <c r="BZ154" s="117">
        <f t="shared" si="107"/>
        <v>0</v>
      </c>
      <c r="CA154" s="117">
        <f t="shared" si="108"/>
        <v>0</v>
      </c>
      <c r="CB154" s="154">
        <f t="shared" si="109"/>
        <v>0</v>
      </c>
      <c r="CC154" s="134" t="str">
        <f t="shared" si="120"/>
        <v/>
      </c>
      <c r="CD154" s="147" t="str">
        <f t="shared" si="111"/>
        <v/>
      </c>
      <c r="CE154" s="116" t="str">
        <f t="shared" si="121"/>
        <v>s. o.</v>
      </c>
      <c r="CF154" s="35" t="str" cm="1">
        <f t="array" ref="CF154">_xlfn.IFS(L154&lt;Listes_deroulantes!$F$55,"s. o.",AND(L154&lt;datevigueur,M154=autre),Listes_deroulantes!$H$4,AND(L154&lt;datevigueur,M154=bureau),Listes_deroulantes!$H$5,AND(L154&lt;datevigueur,M154=cegep),Listes_deroulantes!$H$6,AND(L154&lt;datevigueur,M154=Centre),Listes_deroulantes!$H$7,AND(L154&lt;datevigueur,M154=CHSLD),Listes_deroulantes!$H$8,AND(L154&lt;datevigueur,M154=ecole),Listes_deroulantes!$H$9,AND(L154&lt;datevigueur,M154=ecolesec),Listes_deroulantes!$H$10,AND(L154&lt;datevigueur,M154=Universite),Listes_deroulantes!$H$11,AND(L154&gt;=datevigueur,L154&lt;=Listes_deroulantes!$F$48),NEW2025Apres,L154&lt;=Listes_deroulantes!$F$49,New2030Apres,L154&gt;Listes_deroulantes!$F$50,"0%")</f>
        <v>s. o.</v>
      </c>
      <c r="CG154" s="35" t="str" cm="1">
        <f t="array" ref="CG154">_xlfn.IFS(CE154="Aucun combustible","Oui",AND(CE154="s. o.",CF154="s. o."),"s. o.",AND(CF154="0%",OR(CE154&lt;&gt;"Aucun combustible",CE154&lt;&gt;"s. o.")),IF(CE154&lt;=0%,"Oui","Non"),AND(CF154&lt;&gt;"0%",OR(CE154&lt;&gt;"Aucun combustible",CE154&lt;&gt;"s. o.")),IF(CE154&lt;=CF154,"Oui","Non"))</f>
        <v>s. o.</v>
      </c>
      <c r="CH154" s="257"/>
      <c r="CI154" s="314" t="str">
        <f t="shared" si="124"/>
        <v>s. o.</v>
      </c>
      <c r="CJ154" s="316" cm="1">
        <f t="array" ref="CJ154">_xlfn.IFS(CE154="s.o","Non disponible",CE154="Aucun combustible","0",CE154&gt;0,BY154)</f>
        <v>0</v>
      </c>
      <c r="CK154" s="315" t="str">
        <f t="shared" si="125"/>
        <v>Non disponible</v>
      </c>
      <c r="CL154" s="320"/>
    </row>
    <row r="155" spans="1:90" x14ac:dyDescent="0.25">
      <c r="A155" s="122"/>
      <c r="B155" s="33"/>
      <c r="F155" s="32"/>
      <c r="I155" s="41"/>
      <c r="J155" s="34"/>
      <c r="L155" s="278"/>
      <c r="M155" s="32"/>
      <c r="N155" s="32"/>
      <c r="O155" s="34"/>
      <c r="P155" s="339"/>
      <c r="Q155" s="338"/>
      <c r="R155" s="250"/>
      <c r="S155" s="270"/>
      <c r="T155" s="251"/>
      <c r="U155" s="113"/>
      <c r="V155" s="114"/>
      <c r="W155" s="273"/>
      <c r="X155" s="114"/>
      <c r="Y155" s="273"/>
      <c r="Z155" s="115" t="str">
        <f t="shared" si="94"/>
        <v>s.o</v>
      </c>
      <c r="AA155" s="35" t="str" cm="1">
        <f t="array" ref="AA155">_xlfn.IFS(T155=Listes_deroulantes!$B$45,"Indisponible",T155=Listes_deroulantes!$B$43,-10%,T155=Listes_deroulantes!$B$42,-40%,T155=Listes_deroulantes!$B$41,-20%,T155=Listes_deroulantes!$B$40,-20%,T155=Listes_deroulantes!$C$35,"s. o.",T155=Listes_deroulantes!$B$44,-10%)</f>
        <v>s. o.</v>
      </c>
      <c r="AB155" s="62" t="str">
        <f t="shared" si="113"/>
        <v>s. o.</v>
      </c>
      <c r="AC155" s="309" t="str">
        <f t="shared" si="122"/>
        <v>s.o</v>
      </c>
      <c r="AD155" s="62" t="str" cm="1">
        <f t="array" ref="AD155">_xlfn.IFS(T155=Listes_deroulantes!$B$45,"Aucun",T155=Listes_deroulantes!$B$44,"Aucun",T155=Listes_deroulantes!$B$43,-10%,T155=Listes_deroulantes!$B$42,"Aucun",T155=Listes_deroulantes!$B$41,"Aucun",T155=Listes_deroulantes!$B$40,"Aucun",T155=Listes_deroulantes!$C$35,"s. o.")</f>
        <v>s. o.</v>
      </c>
      <c r="AE155" s="62" t="str">
        <f t="shared" si="114"/>
        <v>s. o.</v>
      </c>
      <c r="AF155" s="310"/>
      <c r="AG155" s="131" t="str">
        <f t="shared" si="123"/>
        <v/>
      </c>
      <c r="AH155" s="317">
        <f t="shared" si="126"/>
        <v>0</v>
      </c>
      <c r="AI155" s="177"/>
      <c r="AJ155" s="178"/>
      <c r="AK155" s="179"/>
      <c r="AL155" s="179"/>
      <c r="AM155" s="179"/>
      <c r="AN155" s="179"/>
      <c r="AO155" s="192">
        <f t="shared" si="115"/>
        <v>0</v>
      </c>
      <c r="AP155" s="181"/>
      <c r="AQ155" s="182">
        <f t="shared" si="97"/>
        <v>0</v>
      </c>
      <c r="AR155" s="183"/>
      <c r="AS155" s="182">
        <f t="shared" si="98"/>
        <v>0</v>
      </c>
      <c r="AT155" s="183"/>
      <c r="AU155" s="182">
        <f t="shared" si="99"/>
        <v>0</v>
      </c>
      <c r="AV155" s="183"/>
      <c r="AW155" s="192">
        <f t="shared" si="100"/>
        <v>0</v>
      </c>
      <c r="AX155" s="192">
        <f t="shared" si="101"/>
        <v>0</v>
      </c>
      <c r="AY155" s="182">
        <f t="shared" si="102"/>
        <v>0</v>
      </c>
      <c r="AZ155" s="116" t="str">
        <f t="shared" si="116"/>
        <v>s. o.</v>
      </c>
      <c r="BA155" s="294" t="str" cm="1">
        <f t="array" ref="BA155">_xlfn.IFS(L155&lt;Listes_deroulantes!$F$55,"s. o.",AND(L155&lt;datevigueur,M155=autre),Listes_deroulantes!$G$4,AND(L155&lt;datevigueur,M155=bureau),Listes_deroulantes!$G$5,AND(L155&lt;datevigueur,M155=cegep),Listes_deroulantes!$G$6,AND(L155&lt;datevigueur,M155=Centre),Listes_deroulantes!$G$7,AND(L155&lt;datevigueur,M155=CHSLD),Listes_deroulantes!$G$8,AND(L155&lt;datevigueur,M155=ecole),Listes_deroulantes!$G$9,AND(L155&lt;datevigueur,M155=ecolesec),Listes_deroulantes!$G$10,AND(L155&lt;datevigueur,M155=Universite),Listes_deroulantes!$G$11,AND(L155&gt;=datevigueur,L155&lt;=Listes_deroulantes!$F$48),New2025Avant,L155&lt;=Listes_deroulantes!$F$49,New2030Avant,L155&gt;Listes_deroulantes!$F$50,"0%")</f>
        <v>s. o.</v>
      </c>
      <c r="BB155" s="35" t="str" cm="1">
        <f t="array" ref="BB155">_xlfn.IFS(AZ155="Aucun combustible","Oui",AND(AZ155="s. o.",BA155="s. o."),"s. o.",AND(BA155="0%",OR(AZ155&lt;&gt;"Aucun combustible",AZ155&lt;&gt;"s. o.")),IF(AZ155&lt;=0%,"Oui","Non"),AND(BA155&lt;&gt;"0%",OR(AZ155&lt;&gt;"Aucun combustible",AZ155&lt;&gt;"s. o.")),IF(AZ155&lt;BA155,"Oui","Non"))</f>
        <v>s. o.</v>
      </c>
      <c r="BC155" s="35" t="str">
        <f t="shared" si="117"/>
        <v>Non</v>
      </c>
      <c r="BD155" s="132"/>
      <c r="BE155" s="313" t="str">
        <f t="shared" si="118"/>
        <v>s. o.</v>
      </c>
      <c r="BF155" s="313" t="str" cm="1">
        <f t="array" ref="BF155">IFERROR(_xlfn.IFS(AND(AO155&gt;0,OR(AY155=0,ISBLANK(AY155)),OR(AW155=0,ISBLANK(AW155))),"100% Énergie renouvelable",AND(OR(AY155=0,ISBLANK(AY155)),AW155&gt;0,),"Non disponible",AY155&gt;0,AY155,AND(AY155=0,AW155=0,AO155=0),"s. o."),"Erreur")</f>
        <v>s. o.</v>
      </c>
      <c r="BG155" s="312" t="str">
        <f t="shared" si="119"/>
        <v>s. o.</v>
      </c>
      <c r="BH155" s="133"/>
      <c r="BI155" s="330"/>
      <c r="BJ155" s="318"/>
      <c r="BK155" s="198"/>
      <c r="BL155" s="180"/>
      <c r="BM155" s="180"/>
      <c r="BN155" s="180"/>
      <c r="BO155" s="180"/>
      <c r="BP155" s="241"/>
      <c r="BQ155" s="199">
        <f t="shared" si="127"/>
        <v>0</v>
      </c>
      <c r="BR155" s="198"/>
      <c r="BS155" s="200">
        <f t="shared" si="128"/>
        <v>0</v>
      </c>
      <c r="BT155" s="198"/>
      <c r="BU155" s="200">
        <f t="shared" si="129"/>
        <v>0</v>
      </c>
      <c r="BV155" s="198"/>
      <c r="BW155" s="200">
        <f t="shared" si="130"/>
        <v>0</v>
      </c>
      <c r="BX155" s="198"/>
      <c r="BY155" s="200">
        <f t="shared" si="131"/>
        <v>0</v>
      </c>
      <c r="BZ155" s="117">
        <f t="shared" si="107"/>
        <v>0</v>
      </c>
      <c r="CA155" s="117">
        <f t="shared" si="108"/>
        <v>0</v>
      </c>
      <c r="CB155" s="154">
        <f t="shared" si="109"/>
        <v>0</v>
      </c>
      <c r="CC155" s="134" t="str">
        <f t="shared" si="120"/>
        <v/>
      </c>
      <c r="CD155" s="147" t="str">
        <f t="shared" si="111"/>
        <v/>
      </c>
      <c r="CE155" s="116" t="str">
        <f t="shared" si="121"/>
        <v>s. o.</v>
      </c>
      <c r="CF155" s="35" t="str" cm="1">
        <f t="array" ref="CF155">_xlfn.IFS(L155&lt;Listes_deroulantes!$F$55,"s. o.",AND(L155&lt;datevigueur,M155=autre),Listes_deroulantes!$H$4,AND(L155&lt;datevigueur,M155=bureau),Listes_deroulantes!$H$5,AND(L155&lt;datevigueur,M155=cegep),Listes_deroulantes!$H$6,AND(L155&lt;datevigueur,M155=Centre),Listes_deroulantes!$H$7,AND(L155&lt;datevigueur,M155=CHSLD),Listes_deroulantes!$H$8,AND(L155&lt;datevigueur,M155=ecole),Listes_deroulantes!$H$9,AND(L155&lt;datevigueur,M155=ecolesec),Listes_deroulantes!$H$10,AND(L155&lt;datevigueur,M155=Universite),Listes_deroulantes!$H$11,AND(L155&gt;=datevigueur,L155&lt;=Listes_deroulantes!$F$48),NEW2025Apres,L155&lt;=Listes_deroulantes!$F$49,New2030Apres,L155&gt;Listes_deroulantes!$F$50,"0%")</f>
        <v>s. o.</v>
      </c>
      <c r="CG155" s="35" t="str" cm="1">
        <f t="array" ref="CG155">_xlfn.IFS(CE155="Aucun combustible","Oui",AND(CE155="s. o.",CF155="s. o."),"s. o.",AND(CF155="0%",OR(CE155&lt;&gt;"Aucun combustible",CE155&lt;&gt;"s. o.")),IF(CE155&lt;=0%,"Oui","Non"),AND(CF155&lt;&gt;"0%",OR(CE155&lt;&gt;"Aucun combustible",CE155&lt;&gt;"s. o.")),IF(CE155&lt;=CF155,"Oui","Non"))</f>
        <v>s. o.</v>
      </c>
      <c r="CH155" s="257"/>
      <c r="CI155" s="314" t="str">
        <f t="shared" si="124"/>
        <v>s. o.</v>
      </c>
      <c r="CJ155" s="316" cm="1">
        <f t="array" ref="CJ155">_xlfn.IFS(CE155="s.o","Non disponible",CE155="Aucun combustible","0",CE155&gt;0,BY155)</f>
        <v>0</v>
      </c>
      <c r="CK155" s="315" t="str">
        <f t="shared" si="125"/>
        <v>Non disponible</v>
      </c>
      <c r="CL155" s="320"/>
    </row>
    <row r="156" spans="1:90" x14ac:dyDescent="0.25">
      <c r="A156" s="122"/>
      <c r="B156" s="33"/>
      <c r="F156" s="32"/>
      <c r="I156" s="41"/>
      <c r="J156" s="34"/>
      <c r="L156" s="278"/>
      <c r="M156" s="32"/>
      <c r="N156" s="32"/>
      <c r="O156" s="34"/>
      <c r="P156" s="339"/>
      <c r="Q156" s="338"/>
      <c r="R156" s="250"/>
      <c r="S156" s="270"/>
      <c r="T156" s="251"/>
      <c r="U156" s="113"/>
      <c r="V156" s="114"/>
      <c r="W156" s="273"/>
      <c r="X156" s="114"/>
      <c r="Y156" s="273"/>
      <c r="Z156" s="115" t="str">
        <f t="shared" si="94"/>
        <v>s.o</v>
      </c>
      <c r="AA156" s="35" t="str" cm="1">
        <f t="array" ref="AA156">_xlfn.IFS(T156=Listes_deroulantes!$B$45,"Indisponible",T156=Listes_deroulantes!$B$43,-10%,T156=Listes_deroulantes!$B$42,-40%,T156=Listes_deroulantes!$B$41,-20%,T156=Listes_deroulantes!$B$40,-20%,T156=Listes_deroulantes!$C$35,"s. o.",T156=Listes_deroulantes!$B$44,-10%)</f>
        <v>s. o.</v>
      </c>
      <c r="AB156" s="62" t="str">
        <f t="shared" si="113"/>
        <v>s. o.</v>
      </c>
      <c r="AC156" s="309" t="str">
        <f t="shared" si="122"/>
        <v>s.o</v>
      </c>
      <c r="AD156" s="62" t="str" cm="1">
        <f t="array" ref="AD156">_xlfn.IFS(T156=Listes_deroulantes!$B$45,"Aucun",T156=Listes_deroulantes!$B$44,"Aucun",T156=Listes_deroulantes!$B$43,-10%,T156=Listes_deroulantes!$B$42,"Aucun",T156=Listes_deroulantes!$B$41,"Aucun",T156=Listes_deroulantes!$B$40,"Aucun",T156=Listes_deroulantes!$C$35,"s. o.")</f>
        <v>s. o.</v>
      </c>
      <c r="AE156" s="62" t="str">
        <f t="shared" si="114"/>
        <v>s. o.</v>
      </c>
      <c r="AF156" s="310"/>
      <c r="AG156" s="131" t="str">
        <f t="shared" si="123"/>
        <v/>
      </c>
      <c r="AH156" s="317">
        <f t="shared" si="126"/>
        <v>0</v>
      </c>
      <c r="AI156" s="177"/>
      <c r="AJ156" s="178"/>
      <c r="AK156" s="179"/>
      <c r="AL156" s="179"/>
      <c r="AM156" s="179"/>
      <c r="AN156" s="179"/>
      <c r="AO156" s="192">
        <f t="shared" si="115"/>
        <v>0</v>
      </c>
      <c r="AP156" s="181"/>
      <c r="AQ156" s="182">
        <f t="shared" si="97"/>
        <v>0</v>
      </c>
      <c r="AR156" s="183"/>
      <c r="AS156" s="182">
        <f t="shared" si="98"/>
        <v>0</v>
      </c>
      <c r="AT156" s="183"/>
      <c r="AU156" s="182">
        <f t="shared" si="99"/>
        <v>0</v>
      </c>
      <c r="AV156" s="183"/>
      <c r="AW156" s="192">
        <f t="shared" si="100"/>
        <v>0</v>
      </c>
      <c r="AX156" s="192">
        <f t="shared" si="101"/>
        <v>0</v>
      </c>
      <c r="AY156" s="182">
        <f t="shared" si="102"/>
        <v>0</v>
      </c>
      <c r="AZ156" s="116" t="str">
        <f t="shared" si="116"/>
        <v>s. o.</v>
      </c>
      <c r="BA156" s="294" t="str" cm="1">
        <f t="array" ref="BA156">_xlfn.IFS(L156&lt;Listes_deroulantes!$F$55,"s. o.",AND(L156&lt;datevigueur,M156=autre),Listes_deroulantes!$G$4,AND(L156&lt;datevigueur,M156=bureau),Listes_deroulantes!$G$5,AND(L156&lt;datevigueur,M156=cegep),Listes_deroulantes!$G$6,AND(L156&lt;datevigueur,M156=Centre),Listes_deroulantes!$G$7,AND(L156&lt;datevigueur,M156=CHSLD),Listes_deroulantes!$G$8,AND(L156&lt;datevigueur,M156=ecole),Listes_deroulantes!$G$9,AND(L156&lt;datevigueur,M156=ecolesec),Listes_deroulantes!$G$10,AND(L156&lt;datevigueur,M156=Universite),Listes_deroulantes!$G$11,AND(L156&gt;=datevigueur,L156&lt;=Listes_deroulantes!$F$48),New2025Avant,L156&lt;=Listes_deroulantes!$F$49,New2030Avant,L156&gt;Listes_deroulantes!$F$50,"0%")</f>
        <v>s. o.</v>
      </c>
      <c r="BB156" s="35" t="str" cm="1">
        <f t="array" ref="BB156">_xlfn.IFS(AZ156="Aucun combustible","Oui",AND(AZ156="s. o.",BA156="s. o."),"s. o.",AND(BA156="0%",OR(AZ156&lt;&gt;"Aucun combustible",AZ156&lt;&gt;"s. o.")),IF(AZ156&lt;=0%,"Oui","Non"),AND(BA156&lt;&gt;"0%",OR(AZ156&lt;&gt;"Aucun combustible",AZ156&lt;&gt;"s. o.")),IF(AZ156&lt;BA156,"Oui","Non"))</f>
        <v>s. o.</v>
      </c>
      <c r="BC156" s="35" t="str">
        <f t="shared" si="117"/>
        <v>Non</v>
      </c>
      <c r="BD156" s="132"/>
      <c r="BE156" s="313" t="str">
        <f t="shared" si="118"/>
        <v>s. o.</v>
      </c>
      <c r="BF156" s="313" t="str" cm="1">
        <f t="array" ref="BF156">IFERROR(_xlfn.IFS(AND(AO156&gt;0,OR(AY156=0,ISBLANK(AY156)),OR(AW156=0,ISBLANK(AW156))),"100% Énergie renouvelable",AND(OR(AY156=0,ISBLANK(AY156)),AW156&gt;0,),"Non disponible",AY156&gt;0,AY156,AND(AY156=0,AW156=0,AO156=0),"s. o."),"Erreur")</f>
        <v>s. o.</v>
      </c>
      <c r="BG156" s="312" t="str">
        <f t="shared" si="119"/>
        <v>s. o.</v>
      </c>
      <c r="BH156" s="133"/>
      <c r="BI156" s="330"/>
      <c r="BJ156" s="318"/>
      <c r="BK156" s="198"/>
      <c r="BL156" s="180"/>
      <c r="BM156" s="180"/>
      <c r="BN156" s="180"/>
      <c r="BO156" s="180"/>
      <c r="BP156" s="241"/>
      <c r="BQ156" s="199">
        <f t="shared" si="127"/>
        <v>0</v>
      </c>
      <c r="BR156" s="198"/>
      <c r="BS156" s="200">
        <f t="shared" si="128"/>
        <v>0</v>
      </c>
      <c r="BT156" s="198"/>
      <c r="BU156" s="200">
        <f t="shared" si="129"/>
        <v>0</v>
      </c>
      <c r="BV156" s="198"/>
      <c r="BW156" s="200">
        <f t="shared" si="130"/>
        <v>0</v>
      </c>
      <c r="BX156" s="198"/>
      <c r="BY156" s="200">
        <f t="shared" si="131"/>
        <v>0</v>
      </c>
      <c r="BZ156" s="117">
        <f t="shared" si="107"/>
        <v>0</v>
      </c>
      <c r="CA156" s="117">
        <f t="shared" si="108"/>
        <v>0</v>
      </c>
      <c r="CB156" s="154">
        <f t="shared" si="109"/>
        <v>0</v>
      </c>
      <c r="CC156" s="134" t="str">
        <f t="shared" si="120"/>
        <v/>
      </c>
      <c r="CD156" s="147" t="str">
        <f t="shared" si="111"/>
        <v/>
      </c>
      <c r="CE156" s="116" t="str">
        <f t="shared" si="121"/>
        <v>s. o.</v>
      </c>
      <c r="CF156" s="35" t="str" cm="1">
        <f t="array" ref="CF156">_xlfn.IFS(L156&lt;Listes_deroulantes!$F$55,"s. o.",AND(L156&lt;datevigueur,M156=autre),Listes_deroulantes!$H$4,AND(L156&lt;datevigueur,M156=bureau),Listes_deroulantes!$H$5,AND(L156&lt;datevigueur,M156=cegep),Listes_deroulantes!$H$6,AND(L156&lt;datevigueur,M156=Centre),Listes_deroulantes!$H$7,AND(L156&lt;datevigueur,M156=CHSLD),Listes_deroulantes!$H$8,AND(L156&lt;datevigueur,M156=ecole),Listes_deroulantes!$H$9,AND(L156&lt;datevigueur,M156=ecolesec),Listes_deroulantes!$H$10,AND(L156&lt;datevigueur,M156=Universite),Listes_deroulantes!$H$11,AND(L156&gt;=datevigueur,L156&lt;=Listes_deroulantes!$F$48),NEW2025Apres,L156&lt;=Listes_deroulantes!$F$49,New2030Apres,L156&gt;Listes_deroulantes!$F$50,"0%")</f>
        <v>s. o.</v>
      </c>
      <c r="CG156" s="35" t="str" cm="1">
        <f t="array" ref="CG156">_xlfn.IFS(CE156="Aucun combustible","Oui",AND(CE156="s. o.",CF156="s. o."),"s. o.",AND(CF156="0%",OR(CE156&lt;&gt;"Aucun combustible",CE156&lt;&gt;"s. o.")),IF(CE156&lt;=0%,"Oui","Non"),AND(CF156&lt;&gt;"0%",OR(CE156&lt;&gt;"Aucun combustible",CE156&lt;&gt;"s. o.")),IF(CE156&lt;=CF156,"Oui","Non"))</f>
        <v>s. o.</v>
      </c>
      <c r="CH156" s="257"/>
      <c r="CI156" s="314" t="str">
        <f t="shared" si="124"/>
        <v>s. o.</v>
      </c>
      <c r="CJ156" s="316" cm="1">
        <f t="array" ref="CJ156">_xlfn.IFS(CE156="s.o","Non disponible",CE156="Aucun combustible","0",CE156&gt;0,BY156)</f>
        <v>0</v>
      </c>
      <c r="CK156" s="315" t="str">
        <f t="shared" si="125"/>
        <v>Non disponible</v>
      </c>
      <c r="CL156" s="320"/>
    </row>
    <row r="157" spans="1:90" x14ac:dyDescent="0.25">
      <c r="A157" s="122"/>
      <c r="B157" s="33"/>
      <c r="F157" s="32"/>
      <c r="I157" s="41"/>
      <c r="J157" s="34"/>
      <c r="L157" s="278"/>
      <c r="M157" s="32"/>
      <c r="N157" s="32"/>
      <c r="O157" s="34"/>
      <c r="P157" s="339"/>
      <c r="Q157" s="338"/>
      <c r="R157" s="250"/>
      <c r="S157" s="270"/>
      <c r="T157" s="251"/>
      <c r="U157" s="113"/>
      <c r="V157" s="114"/>
      <c r="W157" s="273"/>
      <c r="X157" s="114"/>
      <c r="Y157" s="273"/>
      <c r="Z157" s="115" t="str">
        <f t="shared" si="94"/>
        <v>s.o</v>
      </c>
      <c r="AA157" s="35" t="str" cm="1">
        <f t="array" ref="AA157">_xlfn.IFS(T157=Listes_deroulantes!$B$45,"Indisponible",T157=Listes_deroulantes!$B$43,-10%,T157=Listes_deroulantes!$B$42,-40%,T157=Listes_deroulantes!$B$41,-20%,T157=Listes_deroulantes!$B$40,-20%,T157=Listes_deroulantes!$C$35,"s. o.",T157=Listes_deroulantes!$B$44,-10%)</f>
        <v>s. o.</v>
      </c>
      <c r="AB157" s="62" t="str">
        <f t="shared" si="113"/>
        <v>s. o.</v>
      </c>
      <c r="AC157" s="309" t="str">
        <f t="shared" si="122"/>
        <v>s.o</v>
      </c>
      <c r="AD157" s="62" t="str" cm="1">
        <f t="array" ref="AD157">_xlfn.IFS(T157=Listes_deroulantes!$B$45,"Aucun",T157=Listes_deroulantes!$B$44,"Aucun",T157=Listes_deroulantes!$B$43,-10%,T157=Listes_deroulantes!$B$42,"Aucun",T157=Listes_deroulantes!$B$41,"Aucun",T157=Listes_deroulantes!$B$40,"Aucun",T157=Listes_deroulantes!$C$35,"s. o.")</f>
        <v>s. o.</v>
      </c>
      <c r="AE157" s="62" t="str">
        <f t="shared" si="114"/>
        <v>s. o.</v>
      </c>
      <c r="AF157" s="310"/>
      <c r="AG157" s="131" t="str">
        <f t="shared" si="123"/>
        <v/>
      </c>
      <c r="AH157" s="317">
        <f t="shared" si="126"/>
        <v>0</v>
      </c>
      <c r="AI157" s="177"/>
      <c r="AJ157" s="178"/>
      <c r="AK157" s="179"/>
      <c r="AL157" s="179"/>
      <c r="AM157" s="179"/>
      <c r="AN157" s="179"/>
      <c r="AO157" s="192">
        <f t="shared" si="115"/>
        <v>0</v>
      </c>
      <c r="AP157" s="181"/>
      <c r="AQ157" s="182">
        <f t="shared" si="97"/>
        <v>0</v>
      </c>
      <c r="AR157" s="183"/>
      <c r="AS157" s="182">
        <f t="shared" si="98"/>
        <v>0</v>
      </c>
      <c r="AT157" s="183"/>
      <c r="AU157" s="182">
        <f t="shared" si="99"/>
        <v>0</v>
      </c>
      <c r="AV157" s="183"/>
      <c r="AW157" s="192">
        <f t="shared" si="100"/>
        <v>0</v>
      </c>
      <c r="AX157" s="192">
        <f t="shared" si="101"/>
        <v>0</v>
      </c>
      <c r="AY157" s="182">
        <f t="shared" si="102"/>
        <v>0</v>
      </c>
      <c r="AZ157" s="116" t="str">
        <f t="shared" si="116"/>
        <v>s. o.</v>
      </c>
      <c r="BA157" s="294" t="str" cm="1">
        <f t="array" ref="BA157">_xlfn.IFS(L157&lt;Listes_deroulantes!$F$55,"s. o.",AND(L157&lt;datevigueur,M157=autre),Listes_deroulantes!$G$4,AND(L157&lt;datevigueur,M157=bureau),Listes_deroulantes!$G$5,AND(L157&lt;datevigueur,M157=cegep),Listes_deroulantes!$G$6,AND(L157&lt;datevigueur,M157=Centre),Listes_deroulantes!$G$7,AND(L157&lt;datevigueur,M157=CHSLD),Listes_deroulantes!$G$8,AND(L157&lt;datevigueur,M157=ecole),Listes_deroulantes!$G$9,AND(L157&lt;datevigueur,M157=ecolesec),Listes_deroulantes!$G$10,AND(L157&lt;datevigueur,M157=Universite),Listes_deroulantes!$G$11,AND(L157&gt;=datevigueur,L157&lt;=Listes_deroulantes!$F$48),New2025Avant,L157&lt;=Listes_deroulantes!$F$49,New2030Avant,L157&gt;Listes_deroulantes!$F$50,"0%")</f>
        <v>s. o.</v>
      </c>
      <c r="BB157" s="35" t="str" cm="1">
        <f t="array" ref="BB157">_xlfn.IFS(AZ157="Aucun combustible","Oui",AND(AZ157="s. o.",BA157="s. o."),"s. o.",AND(BA157="0%",OR(AZ157&lt;&gt;"Aucun combustible",AZ157&lt;&gt;"s. o.")),IF(AZ157&lt;=0%,"Oui","Non"),AND(BA157&lt;&gt;"0%",OR(AZ157&lt;&gt;"Aucun combustible",AZ157&lt;&gt;"s. o.")),IF(AZ157&lt;BA157,"Oui","Non"))</f>
        <v>s. o.</v>
      </c>
      <c r="BC157" s="35" t="str">
        <f t="shared" si="117"/>
        <v>Non</v>
      </c>
      <c r="BD157" s="132"/>
      <c r="BE157" s="313" t="str">
        <f t="shared" si="118"/>
        <v>s. o.</v>
      </c>
      <c r="BF157" s="313" t="str" cm="1">
        <f t="array" ref="BF157">IFERROR(_xlfn.IFS(AND(AO157&gt;0,OR(AY157=0,ISBLANK(AY157)),OR(AW157=0,ISBLANK(AW157))),"100% Énergie renouvelable",AND(OR(AY157=0,ISBLANK(AY157)),AW157&gt;0,),"Non disponible",AY157&gt;0,AY157,AND(AY157=0,AW157=0,AO157=0),"s. o."),"Erreur")</f>
        <v>s. o.</v>
      </c>
      <c r="BG157" s="312" t="str">
        <f t="shared" si="119"/>
        <v>s. o.</v>
      </c>
      <c r="BH157" s="133"/>
      <c r="BI157" s="330"/>
      <c r="BJ157" s="318"/>
      <c r="BK157" s="198"/>
      <c r="BL157" s="180"/>
      <c r="BM157" s="180"/>
      <c r="BN157" s="180"/>
      <c r="BO157" s="180"/>
      <c r="BP157" s="241"/>
      <c r="BQ157" s="199">
        <f t="shared" si="127"/>
        <v>0</v>
      </c>
      <c r="BR157" s="198"/>
      <c r="BS157" s="200">
        <f t="shared" si="128"/>
        <v>0</v>
      </c>
      <c r="BT157" s="198"/>
      <c r="BU157" s="200">
        <f t="shared" si="129"/>
        <v>0</v>
      </c>
      <c r="BV157" s="198"/>
      <c r="BW157" s="200">
        <f t="shared" si="130"/>
        <v>0</v>
      </c>
      <c r="BX157" s="198"/>
      <c r="BY157" s="200">
        <f t="shared" si="131"/>
        <v>0</v>
      </c>
      <c r="BZ157" s="117">
        <f t="shared" si="107"/>
        <v>0</v>
      </c>
      <c r="CA157" s="117">
        <f t="shared" si="108"/>
        <v>0</v>
      </c>
      <c r="CB157" s="154">
        <f t="shared" si="109"/>
        <v>0</v>
      </c>
      <c r="CC157" s="134" t="str">
        <f t="shared" si="120"/>
        <v/>
      </c>
      <c r="CD157" s="147" t="str">
        <f t="shared" si="111"/>
        <v/>
      </c>
      <c r="CE157" s="116" t="str">
        <f t="shared" si="121"/>
        <v>s. o.</v>
      </c>
      <c r="CF157" s="35" t="str" cm="1">
        <f t="array" ref="CF157">_xlfn.IFS(L157&lt;Listes_deroulantes!$F$55,"s. o.",AND(L157&lt;datevigueur,M157=autre),Listes_deroulantes!$H$4,AND(L157&lt;datevigueur,M157=bureau),Listes_deroulantes!$H$5,AND(L157&lt;datevigueur,M157=cegep),Listes_deroulantes!$H$6,AND(L157&lt;datevigueur,M157=Centre),Listes_deroulantes!$H$7,AND(L157&lt;datevigueur,M157=CHSLD),Listes_deroulantes!$H$8,AND(L157&lt;datevigueur,M157=ecole),Listes_deroulantes!$H$9,AND(L157&lt;datevigueur,M157=ecolesec),Listes_deroulantes!$H$10,AND(L157&lt;datevigueur,M157=Universite),Listes_deroulantes!$H$11,AND(L157&gt;=datevigueur,L157&lt;=Listes_deroulantes!$F$48),NEW2025Apres,L157&lt;=Listes_deroulantes!$F$49,New2030Apres,L157&gt;Listes_deroulantes!$F$50,"0%")</f>
        <v>s. o.</v>
      </c>
      <c r="CG157" s="35" t="str" cm="1">
        <f t="array" ref="CG157">_xlfn.IFS(CE157="Aucun combustible","Oui",AND(CE157="s. o.",CF157="s. o."),"s. o.",AND(CF157="0%",OR(CE157&lt;&gt;"Aucun combustible",CE157&lt;&gt;"s. o.")),IF(CE157&lt;=0%,"Oui","Non"),AND(CF157&lt;&gt;"0%",OR(CE157&lt;&gt;"Aucun combustible",CE157&lt;&gt;"s. o.")),IF(CE157&lt;=CF157,"Oui","Non"))</f>
        <v>s. o.</v>
      </c>
      <c r="CH157" s="257"/>
      <c r="CI157" s="314" t="str">
        <f t="shared" si="124"/>
        <v>s. o.</v>
      </c>
      <c r="CJ157" s="316" cm="1">
        <f t="array" ref="CJ157">_xlfn.IFS(CE157="s.o","Non disponible",CE157="Aucun combustible","0",CE157&gt;0,BY157)</f>
        <v>0</v>
      </c>
      <c r="CK157" s="315" t="str">
        <f t="shared" si="125"/>
        <v>Non disponible</v>
      </c>
      <c r="CL157" s="320"/>
    </row>
    <row r="158" spans="1:90" x14ac:dyDescent="0.25">
      <c r="A158" s="122"/>
      <c r="B158" s="33"/>
      <c r="F158" s="32"/>
      <c r="I158" s="41"/>
      <c r="J158" s="34"/>
      <c r="L158" s="278"/>
      <c r="M158" s="32"/>
      <c r="N158" s="32"/>
      <c r="O158" s="34"/>
      <c r="P158" s="339"/>
      <c r="Q158" s="338"/>
      <c r="R158" s="250"/>
      <c r="S158" s="270"/>
      <c r="T158" s="251"/>
      <c r="U158" s="113"/>
      <c r="V158" s="114"/>
      <c r="W158" s="273"/>
      <c r="X158" s="114"/>
      <c r="Y158" s="273"/>
      <c r="Z158" s="115" t="str">
        <f t="shared" si="94"/>
        <v>s.o</v>
      </c>
      <c r="AA158" s="35" t="str" cm="1">
        <f t="array" ref="AA158">_xlfn.IFS(T158=Listes_deroulantes!$B$45,"Indisponible",T158=Listes_deroulantes!$B$43,-10%,T158=Listes_deroulantes!$B$42,-40%,T158=Listes_deroulantes!$B$41,-20%,T158=Listes_deroulantes!$B$40,-20%,T158=Listes_deroulantes!$C$35,"s. o.",T158=Listes_deroulantes!$B$44,-10%)</f>
        <v>s. o.</v>
      </c>
      <c r="AB158" s="62" t="str">
        <f t="shared" si="113"/>
        <v>s. o.</v>
      </c>
      <c r="AC158" s="309" t="str">
        <f t="shared" si="122"/>
        <v>s.o</v>
      </c>
      <c r="AD158" s="62" t="str" cm="1">
        <f t="array" ref="AD158">_xlfn.IFS(T158=Listes_deroulantes!$B$45,"Aucun",T158=Listes_deroulantes!$B$44,"Aucun",T158=Listes_deroulantes!$B$43,-10%,T158=Listes_deroulantes!$B$42,"Aucun",T158=Listes_deroulantes!$B$41,"Aucun",T158=Listes_deroulantes!$B$40,"Aucun",T158=Listes_deroulantes!$C$35,"s. o.")</f>
        <v>s. o.</v>
      </c>
      <c r="AE158" s="62" t="str">
        <f t="shared" si="114"/>
        <v>s. o.</v>
      </c>
      <c r="AF158" s="310"/>
      <c r="AG158" s="131" t="str">
        <f t="shared" si="123"/>
        <v/>
      </c>
      <c r="AH158" s="317">
        <f t="shared" si="126"/>
        <v>0</v>
      </c>
      <c r="AI158" s="177"/>
      <c r="AJ158" s="178"/>
      <c r="AK158" s="179"/>
      <c r="AL158" s="179"/>
      <c r="AM158" s="179"/>
      <c r="AN158" s="179"/>
      <c r="AO158" s="192">
        <f t="shared" si="115"/>
        <v>0</v>
      </c>
      <c r="AP158" s="181"/>
      <c r="AQ158" s="182">
        <f t="shared" si="97"/>
        <v>0</v>
      </c>
      <c r="AR158" s="183"/>
      <c r="AS158" s="182">
        <f t="shared" si="98"/>
        <v>0</v>
      </c>
      <c r="AT158" s="183"/>
      <c r="AU158" s="182">
        <f t="shared" si="99"/>
        <v>0</v>
      </c>
      <c r="AV158" s="183"/>
      <c r="AW158" s="192">
        <f t="shared" si="100"/>
        <v>0</v>
      </c>
      <c r="AX158" s="192">
        <f t="shared" si="101"/>
        <v>0</v>
      </c>
      <c r="AY158" s="182">
        <f t="shared" si="102"/>
        <v>0</v>
      </c>
      <c r="AZ158" s="116" t="str">
        <f t="shared" si="116"/>
        <v>s. o.</v>
      </c>
      <c r="BA158" s="294" t="str" cm="1">
        <f t="array" ref="BA158">_xlfn.IFS(L158&lt;Listes_deroulantes!$F$55,"s. o.",AND(L158&lt;datevigueur,M158=autre),Listes_deroulantes!$G$4,AND(L158&lt;datevigueur,M158=bureau),Listes_deroulantes!$G$5,AND(L158&lt;datevigueur,M158=cegep),Listes_deroulantes!$G$6,AND(L158&lt;datevigueur,M158=Centre),Listes_deroulantes!$G$7,AND(L158&lt;datevigueur,M158=CHSLD),Listes_deroulantes!$G$8,AND(L158&lt;datevigueur,M158=ecole),Listes_deroulantes!$G$9,AND(L158&lt;datevigueur,M158=ecolesec),Listes_deroulantes!$G$10,AND(L158&lt;datevigueur,M158=Universite),Listes_deroulantes!$G$11,AND(L158&gt;=datevigueur,L158&lt;=Listes_deroulantes!$F$48),New2025Avant,L158&lt;=Listes_deroulantes!$F$49,New2030Avant,L158&gt;Listes_deroulantes!$F$50,"0%")</f>
        <v>s. o.</v>
      </c>
      <c r="BB158" s="35" t="str" cm="1">
        <f t="array" ref="BB158">_xlfn.IFS(AZ158="Aucun combustible","Oui",AND(AZ158="s. o.",BA158="s. o."),"s. o.",AND(BA158="0%",OR(AZ158&lt;&gt;"Aucun combustible",AZ158&lt;&gt;"s. o.")),IF(AZ158&lt;=0%,"Oui","Non"),AND(BA158&lt;&gt;"0%",OR(AZ158&lt;&gt;"Aucun combustible",AZ158&lt;&gt;"s. o.")),IF(AZ158&lt;BA158,"Oui","Non"))</f>
        <v>s. o.</v>
      </c>
      <c r="BC158" s="35" t="str">
        <f t="shared" si="117"/>
        <v>Non</v>
      </c>
      <c r="BD158" s="132"/>
      <c r="BE158" s="313" t="str">
        <f t="shared" si="118"/>
        <v>s. o.</v>
      </c>
      <c r="BF158" s="313" t="str" cm="1">
        <f t="array" ref="BF158">IFERROR(_xlfn.IFS(AND(AO158&gt;0,OR(AY158=0,ISBLANK(AY158)),OR(AW158=0,ISBLANK(AW158))),"100% Énergie renouvelable",AND(OR(AY158=0,ISBLANK(AY158)),AW158&gt;0,),"Non disponible",AY158&gt;0,AY158,AND(AY158=0,AW158=0,AO158=0),"s. o."),"Erreur")</f>
        <v>s. o.</v>
      </c>
      <c r="BG158" s="312" t="str">
        <f t="shared" si="119"/>
        <v>s. o.</v>
      </c>
      <c r="BH158" s="133"/>
      <c r="BI158" s="330"/>
      <c r="BJ158" s="318"/>
      <c r="BK158" s="198"/>
      <c r="BL158" s="180"/>
      <c r="BM158" s="180"/>
      <c r="BN158" s="180"/>
      <c r="BO158" s="180"/>
      <c r="BP158" s="241"/>
      <c r="BQ158" s="199">
        <f t="shared" si="127"/>
        <v>0</v>
      </c>
      <c r="BR158" s="198"/>
      <c r="BS158" s="200">
        <f t="shared" si="128"/>
        <v>0</v>
      </c>
      <c r="BT158" s="198"/>
      <c r="BU158" s="200">
        <f t="shared" si="129"/>
        <v>0</v>
      </c>
      <c r="BV158" s="198"/>
      <c r="BW158" s="200">
        <f t="shared" si="130"/>
        <v>0</v>
      </c>
      <c r="BX158" s="198"/>
      <c r="BY158" s="200">
        <f t="shared" si="131"/>
        <v>0</v>
      </c>
      <c r="BZ158" s="117">
        <f t="shared" si="107"/>
        <v>0</v>
      </c>
      <c r="CA158" s="117">
        <f t="shared" si="108"/>
        <v>0</v>
      </c>
      <c r="CB158" s="154">
        <f t="shared" si="109"/>
        <v>0</v>
      </c>
      <c r="CC158" s="134" t="str">
        <f t="shared" si="120"/>
        <v/>
      </c>
      <c r="CD158" s="147" t="str">
        <f t="shared" si="111"/>
        <v/>
      </c>
      <c r="CE158" s="116" t="str">
        <f t="shared" si="121"/>
        <v>s. o.</v>
      </c>
      <c r="CF158" s="35" t="str" cm="1">
        <f t="array" ref="CF158">_xlfn.IFS(L158&lt;Listes_deroulantes!$F$55,"s. o.",AND(L158&lt;datevigueur,M158=autre),Listes_deroulantes!$H$4,AND(L158&lt;datevigueur,M158=bureau),Listes_deroulantes!$H$5,AND(L158&lt;datevigueur,M158=cegep),Listes_deroulantes!$H$6,AND(L158&lt;datevigueur,M158=Centre),Listes_deroulantes!$H$7,AND(L158&lt;datevigueur,M158=CHSLD),Listes_deroulantes!$H$8,AND(L158&lt;datevigueur,M158=ecole),Listes_deroulantes!$H$9,AND(L158&lt;datevigueur,M158=ecolesec),Listes_deroulantes!$H$10,AND(L158&lt;datevigueur,M158=Universite),Listes_deroulantes!$H$11,AND(L158&gt;=datevigueur,L158&lt;=Listes_deroulantes!$F$48),NEW2025Apres,L158&lt;=Listes_deroulantes!$F$49,New2030Apres,L158&gt;Listes_deroulantes!$F$50,"0%")</f>
        <v>s. o.</v>
      </c>
      <c r="CG158" s="35" t="str" cm="1">
        <f t="array" ref="CG158">_xlfn.IFS(CE158="Aucun combustible","Oui",AND(CE158="s. o.",CF158="s. o."),"s. o.",AND(CF158="0%",OR(CE158&lt;&gt;"Aucun combustible",CE158&lt;&gt;"s. o.")),IF(CE158&lt;=0%,"Oui","Non"),AND(CF158&lt;&gt;"0%",OR(CE158&lt;&gt;"Aucun combustible",CE158&lt;&gt;"s. o.")),IF(CE158&lt;=CF158,"Oui","Non"))</f>
        <v>s. o.</v>
      </c>
      <c r="CH158" s="257"/>
      <c r="CI158" s="314" t="str">
        <f t="shared" si="124"/>
        <v>s. o.</v>
      </c>
      <c r="CJ158" s="316" cm="1">
        <f t="array" ref="CJ158">_xlfn.IFS(CE158="s.o","Non disponible",CE158="Aucun combustible","0",CE158&gt;0,BY158)</f>
        <v>0</v>
      </c>
      <c r="CK158" s="315" t="str">
        <f t="shared" si="125"/>
        <v>Non disponible</v>
      </c>
      <c r="CL158" s="320"/>
    </row>
    <row r="159" spans="1:90" x14ac:dyDescent="0.25">
      <c r="A159" s="122"/>
      <c r="B159" s="33"/>
      <c r="F159" s="32"/>
      <c r="I159" s="41"/>
      <c r="J159" s="34"/>
      <c r="L159" s="278"/>
      <c r="M159" s="32"/>
      <c r="N159" s="32"/>
      <c r="O159" s="34"/>
      <c r="P159" s="339"/>
      <c r="Q159" s="338"/>
      <c r="R159" s="250"/>
      <c r="S159" s="270"/>
      <c r="T159" s="251"/>
      <c r="U159" s="113"/>
      <c r="V159" s="114"/>
      <c r="W159" s="273"/>
      <c r="X159" s="114"/>
      <c r="Y159" s="273"/>
      <c r="Z159" s="115" t="str">
        <f t="shared" si="94"/>
        <v>s.o</v>
      </c>
      <c r="AA159" s="35" t="str" cm="1">
        <f t="array" ref="AA159">_xlfn.IFS(T159=Listes_deroulantes!$B$45,"Indisponible",T159=Listes_deroulantes!$B$43,-10%,T159=Listes_deroulantes!$B$42,-40%,T159=Listes_deroulantes!$B$41,-20%,T159=Listes_deroulantes!$B$40,-20%,T159=Listes_deroulantes!$C$35,"s. o.",T159=Listes_deroulantes!$B$44,-10%)</f>
        <v>s. o.</v>
      </c>
      <c r="AB159" s="62" t="str">
        <f t="shared" si="113"/>
        <v>s. o.</v>
      </c>
      <c r="AC159" s="309" t="str">
        <f t="shared" si="122"/>
        <v>s.o</v>
      </c>
      <c r="AD159" s="62" t="str" cm="1">
        <f t="array" ref="AD159">_xlfn.IFS(T159=Listes_deroulantes!$B$45,"Aucun",T159=Listes_deroulantes!$B$44,"Aucun",T159=Listes_deroulantes!$B$43,-10%,T159=Listes_deroulantes!$B$42,"Aucun",T159=Listes_deroulantes!$B$41,"Aucun",T159=Listes_deroulantes!$B$40,"Aucun",T159=Listes_deroulantes!$C$35,"s. o.")</f>
        <v>s. o.</v>
      </c>
      <c r="AE159" s="62" t="str">
        <f t="shared" si="114"/>
        <v>s. o.</v>
      </c>
      <c r="AF159" s="310"/>
      <c r="AG159" s="131" t="str">
        <f t="shared" si="123"/>
        <v/>
      </c>
      <c r="AH159" s="317">
        <f t="shared" si="126"/>
        <v>0</v>
      </c>
      <c r="AI159" s="177"/>
      <c r="AJ159" s="178"/>
      <c r="AK159" s="179"/>
      <c r="AL159" s="179"/>
      <c r="AM159" s="179"/>
      <c r="AN159" s="179"/>
      <c r="AO159" s="192">
        <f t="shared" si="115"/>
        <v>0</v>
      </c>
      <c r="AP159" s="181"/>
      <c r="AQ159" s="182">
        <f t="shared" si="97"/>
        <v>0</v>
      </c>
      <c r="AR159" s="183"/>
      <c r="AS159" s="182">
        <f t="shared" si="98"/>
        <v>0</v>
      </c>
      <c r="AT159" s="183"/>
      <c r="AU159" s="182">
        <f t="shared" si="99"/>
        <v>0</v>
      </c>
      <c r="AV159" s="183"/>
      <c r="AW159" s="192">
        <f t="shared" si="100"/>
        <v>0</v>
      </c>
      <c r="AX159" s="192">
        <f t="shared" si="101"/>
        <v>0</v>
      </c>
      <c r="AY159" s="182">
        <f t="shared" si="102"/>
        <v>0</v>
      </c>
      <c r="AZ159" s="116" t="str">
        <f t="shared" si="116"/>
        <v>s. o.</v>
      </c>
      <c r="BA159" s="294" t="str" cm="1">
        <f t="array" ref="BA159">_xlfn.IFS(L159&lt;Listes_deroulantes!$F$55,"s. o.",AND(L159&lt;datevigueur,M159=autre),Listes_deroulantes!$G$4,AND(L159&lt;datevigueur,M159=bureau),Listes_deroulantes!$G$5,AND(L159&lt;datevigueur,M159=cegep),Listes_deroulantes!$G$6,AND(L159&lt;datevigueur,M159=Centre),Listes_deroulantes!$G$7,AND(L159&lt;datevigueur,M159=CHSLD),Listes_deroulantes!$G$8,AND(L159&lt;datevigueur,M159=ecole),Listes_deroulantes!$G$9,AND(L159&lt;datevigueur,M159=ecolesec),Listes_deroulantes!$G$10,AND(L159&lt;datevigueur,M159=Universite),Listes_deroulantes!$G$11,AND(L159&gt;=datevigueur,L159&lt;=Listes_deroulantes!$F$48),New2025Avant,L159&lt;=Listes_deroulantes!$F$49,New2030Avant,L159&gt;Listes_deroulantes!$F$50,"0%")</f>
        <v>s. o.</v>
      </c>
      <c r="BB159" s="35" t="str" cm="1">
        <f t="array" ref="BB159">_xlfn.IFS(AZ159="Aucun combustible","Oui",AND(AZ159="s. o.",BA159="s. o."),"s. o.",AND(BA159="0%",OR(AZ159&lt;&gt;"Aucun combustible",AZ159&lt;&gt;"s. o.")),IF(AZ159&lt;=0%,"Oui","Non"),AND(BA159&lt;&gt;"0%",OR(AZ159&lt;&gt;"Aucun combustible",AZ159&lt;&gt;"s. o.")),IF(AZ159&lt;BA159,"Oui","Non"))</f>
        <v>s. o.</v>
      </c>
      <c r="BC159" s="35" t="str">
        <f t="shared" si="117"/>
        <v>Non</v>
      </c>
      <c r="BD159" s="132"/>
      <c r="BE159" s="313" t="str">
        <f t="shared" si="118"/>
        <v>s. o.</v>
      </c>
      <c r="BF159" s="313" t="str" cm="1">
        <f t="array" ref="BF159">IFERROR(_xlfn.IFS(AND(AO159&gt;0,OR(AY159=0,ISBLANK(AY159)),OR(AW159=0,ISBLANK(AW159))),"100% Énergie renouvelable",AND(OR(AY159=0,ISBLANK(AY159)),AW159&gt;0,),"Non disponible",AY159&gt;0,AY159,AND(AY159=0,AW159=0,AO159=0),"s. o."),"Erreur")</f>
        <v>s. o.</v>
      </c>
      <c r="BG159" s="312" t="str">
        <f t="shared" si="119"/>
        <v>s. o.</v>
      </c>
      <c r="BH159" s="133"/>
      <c r="BI159" s="330"/>
      <c r="BJ159" s="318"/>
      <c r="BK159" s="198"/>
      <c r="BL159" s="180"/>
      <c r="BM159" s="180"/>
      <c r="BN159" s="180"/>
      <c r="BO159" s="180"/>
      <c r="BP159" s="241"/>
      <c r="BQ159" s="199">
        <f t="shared" si="127"/>
        <v>0</v>
      </c>
      <c r="BR159" s="198"/>
      <c r="BS159" s="200">
        <f t="shared" si="128"/>
        <v>0</v>
      </c>
      <c r="BT159" s="198"/>
      <c r="BU159" s="200">
        <f t="shared" si="129"/>
        <v>0</v>
      </c>
      <c r="BV159" s="198"/>
      <c r="BW159" s="200">
        <f t="shared" si="130"/>
        <v>0</v>
      </c>
      <c r="BX159" s="198"/>
      <c r="BY159" s="200">
        <f t="shared" si="131"/>
        <v>0</v>
      </c>
      <c r="BZ159" s="117">
        <f t="shared" si="107"/>
        <v>0</v>
      </c>
      <c r="CA159" s="117">
        <f t="shared" si="108"/>
        <v>0</v>
      </c>
      <c r="CB159" s="154">
        <f t="shared" si="109"/>
        <v>0</v>
      </c>
      <c r="CC159" s="134" t="str">
        <f t="shared" si="120"/>
        <v/>
      </c>
      <c r="CD159" s="147" t="str">
        <f t="shared" si="111"/>
        <v/>
      </c>
      <c r="CE159" s="116" t="str">
        <f t="shared" si="121"/>
        <v>s. o.</v>
      </c>
      <c r="CF159" s="35" t="str" cm="1">
        <f t="array" ref="CF159">_xlfn.IFS(L159&lt;Listes_deroulantes!$F$55,"s. o.",AND(L159&lt;datevigueur,M159=autre),Listes_deroulantes!$H$4,AND(L159&lt;datevigueur,M159=bureau),Listes_deroulantes!$H$5,AND(L159&lt;datevigueur,M159=cegep),Listes_deroulantes!$H$6,AND(L159&lt;datevigueur,M159=Centre),Listes_deroulantes!$H$7,AND(L159&lt;datevigueur,M159=CHSLD),Listes_deroulantes!$H$8,AND(L159&lt;datevigueur,M159=ecole),Listes_deroulantes!$H$9,AND(L159&lt;datevigueur,M159=ecolesec),Listes_deroulantes!$H$10,AND(L159&lt;datevigueur,M159=Universite),Listes_deroulantes!$H$11,AND(L159&gt;=datevigueur,L159&lt;=Listes_deroulantes!$F$48),NEW2025Apres,L159&lt;=Listes_deroulantes!$F$49,New2030Apres,L159&gt;Listes_deroulantes!$F$50,"0%")</f>
        <v>s. o.</v>
      </c>
      <c r="CG159" s="35" t="str" cm="1">
        <f t="array" ref="CG159">_xlfn.IFS(CE159="Aucun combustible","Oui",AND(CE159="s. o.",CF159="s. o."),"s. o.",AND(CF159="0%",OR(CE159&lt;&gt;"Aucun combustible",CE159&lt;&gt;"s. o.")),IF(CE159&lt;=0%,"Oui","Non"),AND(CF159&lt;&gt;"0%",OR(CE159&lt;&gt;"Aucun combustible",CE159&lt;&gt;"s. o.")),IF(CE159&lt;=CF159,"Oui","Non"))</f>
        <v>s. o.</v>
      </c>
      <c r="CH159" s="257"/>
      <c r="CI159" s="314" t="str">
        <f t="shared" si="124"/>
        <v>s. o.</v>
      </c>
      <c r="CJ159" s="316" cm="1">
        <f t="array" ref="CJ159">_xlfn.IFS(CE159="s.o","Non disponible",CE159="Aucun combustible","0",CE159&gt;0,BY159)</f>
        <v>0</v>
      </c>
      <c r="CK159" s="315" t="str">
        <f t="shared" si="125"/>
        <v>Non disponible</v>
      </c>
      <c r="CL159" s="320"/>
    </row>
    <row r="160" spans="1:90" x14ac:dyDescent="0.25">
      <c r="A160" s="122"/>
      <c r="B160" s="33"/>
      <c r="F160" s="32"/>
      <c r="I160" s="41"/>
      <c r="J160" s="34"/>
      <c r="L160" s="278"/>
      <c r="M160" s="32"/>
      <c r="N160" s="32"/>
      <c r="O160" s="34"/>
      <c r="P160" s="339"/>
      <c r="Q160" s="338"/>
      <c r="R160" s="250"/>
      <c r="S160" s="270"/>
      <c r="T160" s="251"/>
      <c r="U160" s="113"/>
      <c r="V160" s="114"/>
      <c r="W160" s="273"/>
      <c r="X160" s="114"/>
      <c r="Y160" s="273"/>
      <c r="Z160" s="115" t="str">
        <f t="shared" si="94"/>
        <v>s.o</v>
      </c>
      <c r="AA160" s="35" t="str" cm="1">
        <f t="array" ref="AA160">_xlfn.IFS(T160=Listes_deroulantes!$B$45,"Indisponible",T160=Listes_deroulantes!$B$43,-10%,T160=Listes_deroulantes!$B$42,-40%,T160=Listes_deroulantes!$B$41,-20%,T160=Listes_deroulantes!$B$40,-20%,T160=Listes_deroulantes!$C$35,"s. o.",T160=Listes_deroulantes!$B$44,-10%)</f>
        <v>s. o.</v>
      </c>
      <c r="AB160" s="62" t="str">
        <f t="shared" si="113"/>
        <v>s. o.</v>
      </c>
      <c r="AC160" s="309" t="str">
        <f t="shared" si="122"/>
        <v>s.o</v>
      </c>
      <c r="AD160" s="62" t="str" cm="1">
        <f t="array" ref="AD160">_xlfn.IFS(T160=Listes_deroulantes!$B$45,"Aucun",T160=Listes_deroulantes!$B$44,"Aucun",T160=Listes_deroulantes!$B$43,-10%,T160=Listes_deroulantes!$B$42,"Aucun",T160=Listes_deroulantes!$B$41,"Aucun",T160=Listes_deroulantes!$B$40,"Aucun",T160=Listes_deroulantes!$C$35,"s. o.")</f>
        <v>s. o.</v>
      </c>
      <c r="AE160" s="62" t="str">
        <f t="shared" si="114"/>
        <v>s. o.</v>
      </c>
      <c r="AF160" s="310"/>
      <c r="AG160" s="131" t="str">
        <f t="shared" si="123"/>
        <v/>
      </c>
      <c r="AH160" s="317">
        <f t="shared" si="126"/>
        <v>0</v>
      </c>
      <c r="AI160" s="177"/>
      <c r="AJ160" s="178"/>
      <c r="AK160" s="179"/>
      <c r="AL160" s="179"/>
      <c r="AM160" s="179"/>
      <c r="AN160" s="179"/>
      <c r="AO160" s="192">
        <f t="shared" si="115"/>
        <v>0</v>
      </c>
      <c r="AP160" s="181"/>
      <c r="AQ160" s="182">
        <f t="shared" si="97"/>
        <v>0</v>
      </c>
      <c r="AR160" s="183"/>
      <c r="AS160" s="182">
        <f t="shared" si="98"/>
        <v>0</v>
      </c>
      <c r="AT160" s="183"/>
      <c r="AU160" s="182">
        <f t="shared" si="99"/>
        <v>0</v>
      </c>
      <c r="AV160" s="183"/>
      <c r="AW160" s="192">
        <f t="shared" si="100"/>
        <v>0</v>
      </c>
      <c r="AX160" s="192">
        <f t="shared" si="101"/>
        <v>0</v>
      </c>
      <c r="AY160" s="182">
        <f t="shared" si="102"/>
        <v>0</v>
      </c>
      <c r="AZ160" s="116" t="str">
        <f t="shared" si="116"/>
        <v>s. o.</v>
      </c>
      <c r="BA160" s="294" t="str" cm="1">
        <f t="array" ref="BA160">_xlfn.IFS(L160&lt;Listes_deroulantes!$F$55,"s. o.",AND(L160&lt;datevigueur,M160=autre),Listes_deroulantes!$G$4,AND(L160&lt;datevigueur,M160=bureau),Listes_deroulantes!$G$5,AND(L160&lt;datevigueur,M160=cegep),Listes_deroulantes!$G$6,AND(L160&lt;datevigueur,M160=Centre),Listes_deroulantes!$G$7,AND(L160&lt;datevigueur,M160=CHSLD),Listes_deroulantes!$G$8,AND(L160&lt;datevigueur,M160=ecole),Listes_deroulantes!$G$9,AND(L160&lt;datevigueur,M160=ecolesec),Listes_deroulantes!$G$10,AND(L160&lt;datevigueur,M160=Universite),Listes_deroulantes!$G$11,AND(L160&gt;=datevigueur,L160&lt;=Listes_deroulantes!$F$48),New2025Avant,L160&lt;=Listes_deroulantes!$F$49,New2030Avant,L160&gt;Listes_deroulantes!$F$50,"0%")</f>
        <v>s. o.</v>
      </c>
      <c r="BB160" s="35" t="str" cm="1">
        <f t="array" ref="BB160">_xlfn.IFS(AZ160="Aucun combustible","Oui",AND(AZ160="s. o.",BA160="s. o."),"s. o.",AND(BA160="0%",OR(AZ160&lt;&gt;"Aucun combustible",AZ160&lt;&gt;"s. o.")),IF(AZ160&lt;=0%,"Oui","Non"),AND(BA160&lt;&gt;"0%",OR(AZ160&lt;&gt;"Aucun combustible",AZ160&lt;&gt;"s. o.")),IF(AZ160&lt;BA160,"Oui","Non"))</f>
        <v>s. o.</v>
      </c>
      <c r="BC160" s="35" t="str">
        <f t="shared" si="117"/>
        <v>Non</v>
      </c>
      <c r="BD160" s="132"/>
      <c r="BE160" s="313" t="str">
        <f t="shared" si="118"/>
        <v>s. o.</v>
      </c>
      <c r="BF160" s="313" t="str" cm="1">
        <f t="array" ref="BF160">IFERROR(_xlfn.IFS(AND(AO160&gt;0,OR(AY160=0,ISBLANK(AY160)),OR(AW160=0,ISBLANK(AW160))),"100% Énergie renouvelable",AND(OR(AY160=0,ISBLANK(AY160)),AW160&gt;0,),"Non disponible",AY160&gt;0,AY160,AND(AY160=0,AW160=0,AO160=0),"s. o."),"Erreur")</f>
        <v>s. o.</v>
      </c>
      <c r="BG160" s="312" t="str">
        <f t="shared" si="119"/>
        <v>s. o.</v>
      </c>
      <c r="BH160" s="133"/>
      <c r="BI160" s="330"/>
      <c r="BJ160" s="318"/>
      <c r="BK160" s="198"/>
      <c r="BL160" s="180"/>
      <c r="BM160" s="180"/>
      <c r="BN160" s="180"/>
      <c r="BO160" s="180"/>
      <c r="BP160" s="241"/>
      <c r="BQ160" s="199">
        <f t="shared" si="127"/>
        <v>0</v>
      </c>
      <c r="BR160" s="198"/>
      <c r="BS160" s="200">
        <f t="shared" si="128"/>
        <v>0</v>
      </c>
      <c r="BT160" s="198"/>
      <c r="BU160" s="200">
        <f t="shared" si="129"/>
        <v>0</v>
      </c>
      <c r="BV160" s="198"/>
      <c r="BW160" s="200">
        <f t="shared" si="130"/>
        <v>0</v>
      </c>
      <c r="BX160" s="198"/>
      <c r="BY160" s="200">
        <f t="shared" si="131"/>
        <v>0</v>
      </c>
      <c r="BZ160" s="117">
        <f t="shared" si="107"/>
        <v>0</v>
      </c>
      <c r="CA160" s="117">
        <f t="shared" si="108"/>
        <v>0</v>
      </c>
      <c r="CB160" s="154">
        <f t="shared" si="109"/>
        <v>0</v>
      </c>
      <c r="CC160" s="134" t="str">
        <f t="shared" si="120"/>
        <v/>
      </c>
      <c r="CD160" s="147" t="str">
        <f t="shared" si="111"/>
        <v/>
      </c>
      <c r="CE160" s="116" t="str">
        <f t="shared" si="121"/>
        <v>s. o.</v>
      </c>
      <c r="CF160" s="35" t="str" cm="1">
        <f t="array" ref="CF160">_xlfn.IFS(L160&lt;Listes_deroulantes!$F$55,"s. o.",AND(L160&lt;datevigueur,M160=autre),Listes_deroulantes!$H$4,AND(L160&lt;datevigueur,M160=bureau),Listes_deroulantes!$H$5,AND(L160&lt;datevigueur,M160=cegep),Listes_deroulantes!$H$6,AND(L160&lt;datevigueur,M160=Centre),Listes_deroulantes!$H$7,AND(L160&lt;datevigueur,M160=CHSLD),Listes_deroulantes!$H$8,AND(L160&lt;datevigueur,M160=ecole),Listes_deroulantes!$H$9,AND(L160&lt;datevigueur,M160=ecolesec),Listes_deroulantes!$H$10,AND(L160&lt;datevigueur,M160=Universite),Listes_deroulantes!$H$11,AND(L160&gt;=datevigueur,L160&lt;=Listes_deroulantes!$F$48),NEW2025Apres,L160&lt;=Listes_deroulantes!$F$49,New2030Apres,L160&gt;Listes_deroulantes!$F$50,"0%")</f>
        <v>s. o.</v>
      </c>
      <c r="CG160" s="35" t="str" cm="1">
        <f t="array" ref="CG160">_xlfn.IFS(CE160="Aucun combustible","Oui",AND(CE160="s. o.",CF160="s. o."),"s. o.",AND(CF160="0%",OR(CE160&lt;&gt;"Aucun combustible",CE160&lt;&gt;"s. o.")),IF(CE160&lt;=0%,"Oui","Non"),AND(CF160&lt;&gt;"0%",OR(CE160&lt;&gt;"Aucun combustible",CE160&lt;&gt;"s. o.")),IF(CE160&lt;=CF160,"Oui","Non"))</f>
        <v>s. o.</v>
      </c>
      <c r="CH160" s="257"/>
      <c r="CI160" s="314" t="str">
        <f t="shared" si="124"/>
        <v>s. o.</v>
      </c>
      <c r="CJ160" s="316" cm="1">
        <f t="array" ref="CJ160">_xlfn.IFS(CE160="s.o","Non disponible",CE160="Aucun combustible","0",CE160&gt;0,BY160)</f>
        <v>0</v>
      </c>
      <c r="CK160" s="315" t="str">
        <f t="shared" si="125"/>
        <v>Non disponible</v>
      </c>
      <c r="CL160" s="320"/>
    </row>
    <row r="161" spans="1:90" x14ac:dyDescent="0.25">
      <c r="A161" s="122"/>
      <c r="B161" s="33"/>
      <c r="F161" s="32"/>
      <c r="I161" s="41"/>
      <c r="J161" s="34"/>
      <c r="L161" s="278"/>
      <c r="M161" s="32"/>
      <c r="N161" s="32"/>
      <c r="O161" s="34"/>
      <c r="P161" s="339"/>
      <c r="Q161" s="338"/>
      <c r="R161" s="250"/>
      <c r="S161" s="270"/>
      <c r="T161" s="251"/>
      <c r="U161" s="113"/>
      <c r="V161" s="114"/>
      <c r="W161" s="273"/>
      <c r="X161" s="114"/>
      <c r="Y161" s="273"/>
      <c r="Z161" s="115" t="str">
        <f t="shared" si="94"/>
        <v>s.o</v>
      </c>
      <c r="AA161" s="35" t="str" cm="1">
        <f t="array" ref="AA161">_xlfn.IFS(T161=Listes_deroulantes!$B$45,"Indisponible",T161=Listes_deroulantes!$B$43,-10%,T161=Listes_deroulantes!$B$42,-40%,T161=Listes_deroulantes!$B$41,-20%,T161=Listes_deroulantes!$B$40,-20%,T161=Listes_deroulantes!$C$35,"s. o.",T161=Listes_deroulantes!$B$44,-10%)</f>
        <v>s. o.</v>
      </c>
      <c r="AB161" s="62" t="str">
        <f t="shared" si="113"/>
        <v>s. o.</v>
      </c>
      <c r="AC161" s="309" t="str">
        <f t="shared" si="122"/>
        <v>s.o</v>
      </c>
      <c r="AD161" s="62" t="str" cm="1">
        <f t="array" ref="AD161">_xlfn.IFS(T161=Listes_deroulantes!$B$45,"Aucun",T161=Listes_deroulantes!$B$44,"Aucun",T161=Listes_deroulantes!$B$43,-10%,T161=Listes_deroulantes!$B$42,"Aucun",T161=Listes_deroulantes!$B$41,"Aucun",T161=Listes_deroulantes!$B$40,"Aucun",T161=Listes_deroulantes!$C$35,"s. o.")</f>
        <v>s. o.</v>
      </c>
      <c r="AE161" s="62" t="str">
        <f t="shared" si="114"/>
        <v>s. o.</v>
      </c>
      <c r="AF161" s="310"/>
      <c r="AG161" s="131" t="str">
        <f t="shared" si="123"/>
        <v/>
      </c>
      <c r="AH161" s="317">
        <f t="shared" si="126"/>
        <v>0</v>
      </c>
      <c r="AI161" s="177"/>
      <c r="AJ161" s="178"/>
      <c r="AK161" s="179"/>
      <c r="AL161" s="179"/>
      <c r="AM161" s="179"/>
      <c r="AN161" s="179"/>
      <c r="AO161" s="192">
        <f t="shared" si="115"/>
        <v>0</v>
      </c>
      <c r="AP161" s="181"/>
      <c r="AQ161" s="182">
        <f t="shared" si="97"/>
        <v>0</v>
      </c>
      <c r="AR161" s="183"/>
      <c r="AS161" s="182">
        <f t="shared" si="98"/>
        <v>0</v>
      </c>
      <c r="AT161" s="183"/>
      <c r="AU161" s="182">
        <f t="shared" si="99"/>
        <v>0</v>
      </c>
      <c r="AV161" s="183"/>
      <c r="AW161" s="192">
        <f t="shared" si="100"/>
        <v>0</v>
      </c>
      <c r="AX161" s="192">
        <f t="shared" si="101"/>
        <v>0</v>
      </c>
      <c r="AY161" s="182">
        <f t="shared" si="102"/>
        <v>0</v>
      </c>
      <c r="AZ161" s="116" t="str">
        <f t="shared" si="116"/>
        <v>s. o.</v>
      </c>
      <c r="BA161" s="294" t="str" cm="1">
        <f t="array" ref="BA161">_xlfn.IFS(L161&lt;Listes_deroulantes!$F$55,"s. o.",AND(L161&lt;datevigueur,M161=autre),Listes_deroulantes!$G$4,AND(L161&lt;datevigueur,M161=bureau),Listes_deroulantes!$G$5,AND(L161&lt;datevigueur,M161=cegep),Listes_deroulantes!$G$6,AND(L161&lt;datevigueur,M161=Centre),Listes_deroulantes!$G$7,AND(L161&lt;datevigueur,M161=CHSLD),Listes_deroulantes!$G$8,AND(L161&lt;datevigueur,M161=ecole),Listes_deroulantes!$G$9,AND(L161&lt;datevigueur,M161=ecolesec),Listes_deroulantes!$G$10,AND(L161&lt;datevigueur,M161=Universite),Listes_deroulantes!$G$11,AND(L161&gt;=datevigueur,L161&lt;=Listes_deroulantes!$F$48),New2025Avant,L161&lt;=Listes_deroulantes!$F$49,New2030Avant,L161&gt;Listes_deroulantes!$F$50,"0%")</f>
        <v>s. o.</v>
      </c>
      <c r="BB161" s="35" t="str" cm="1">
        <f t="array" ref="BB161">_xlfn.IFS(AZ161="Aucun combustible","Oui",AND(AZ161="s. o.",BA161="s. o."),"s. o.",AND(BA161="0%",OR(AZ161&lt;&gt;"Aucun combustible",AZ161&lt;&gt;"s. o.")),IF(AZ161&lt;=0%,"Oui","Non"),AND(BA161&lt;&gt;"0%",OR(AZ161&lt;&gt;"Aucun combustible",AZ161&lt;&gt;"s. o.")),IF(AZ161&lt;BA161,"Oui","Non"))</f>
        <v>s. o.</v>
      </c>
      <c r="BC161" s="35" t="str">
        <f t="shared" si="117"/>
        <v>Non</v>
      </c>
      <c r="BD161" s="132"/>
      <c r="BE161" s="313" t="str">
        <f t="shared" si="118"/>
        <v>s. o.</v>
      </c>
      <c r="BF161" s="313" t="str" cm="1">
        <f t="array" ref="BF161">IFERROR(_xlfn.IFS(AND(AO161&gt;0,OR(AY161=0,ISBLANK(AY161)),OR(AW161=0,ISBLANK(AW161))),"100% Énergie renouvelable",AND(OR(AY161=0,ISBLANK(AY161)),AW161&gt;0,),"Non disponible",AY161&gt;0,AY161,AND(AY161=0,AW161=0,AO161=0),"s. o."),"Erreur")</f>
        <v>s. o.</v>
      </c>
      <c r="BG161" s="312" t="str">
        <f t="shared" si="119"/>
        <v>s. o.</v>
      </c>
      <c r="BH161" s="133"/>
      <c r="BI161" s="330"/>
      <c r="BJ161" s="318"/>
      <c r="BK161" s="198"/>
      <c r="BL161" s="180"/>
      <c r="BM161" s="180"/>
      <c r="BN161" s="180"/>
      <c r="BO161" s="180"/>
      <c r="BP161" s="241"/>
      <c r="BQ161" s="199">
        <f t="shared" si="127"/>
        <v>0</v>
      </c>
      <c r="BR161" s="198"/>
      <c r="BS161" s="200">
        <f t="shared" si="128"/>
        <v>0</v>
      </c>
      <c r="BT161" s="198"/>
      <c r="BU161" s="200">
        <f t="shared" si="129"/>
        <v>0</v>
      </c>
      <c r="BV161" s="198"/>
      <c r="BW161" s="200">
        <f t="shared" si="130"/>
        <v>0</v>
      </c>
      <c r="BX161" s="198"/>
      <c r="BY161" s="200">
        <f t="shared" si="131"/>
        <v>0</v>
      </c>
      <c r="BZ161" s="117">
        <f t="shared" si="107"/>
        <v>0</v>
      </c>
      <c r="CA161" s="117">
        <f t="shared" si="108"/>
        <v>0</v>
      </c>
      <c r="CB161" s="154">
        <f t="shared" si="109"/>
        <v>0</v>
      </c>
      <c r="CC161" s="134" t="str">
        <f t="shared" si="120"/>
        <v/>
      </c>
      <c r="CD161" s="147" t="str">
        <f t="shared" si="111"/>
        <v/>
      </c>
      <c r="CE161" s="116" t="str">
        <f t="shared" si="121"/>
        <v>s. o.</v>
      </c>
      <c r="CF161" s="35" t="str" cm="1">
        <f t="array" ref="CF161">_xlfn.IFS(L161&lt;Listes_deroulantes!$F$55,"s. o.",AND(L161&lt;datevigueur,M161=autre),Listes_deroulantes!$H$4,AND(L161&lt;datevigueur,M161=bureau),Listes_deroulantes!$H$5,AND(L161&lt;datevigueur,M161=cegep),Listes_deroulantes!$H$6,AND(L161&lt;datevigueur,M161=Centre),Listes_deroulantes!$H$7,AND(L161&lt;datevigueur,M161=CHSLD),Listes_deroulantes!$H$8,AND(L161&lt;datevigueur,M161=ecole),Listes_deroulantes!$H$9,AND(L161&lt;datevigueur,M161=ecolesec),Listes_deroulantes!$H$10,AND(L161&lt;datevigueur,M161=Universite),Listes_deroulantes!$H$11,AND(L161&gt;=datevigueur,L161&lt;=Listes_deroulantes!$F$48),NEW2025Apres,L161&lt;=Listes_deroulantes!$F$49,New2030Apres,L161&gt;Listes_deroulantes!$F$50,"0%")</f>
        <v>s. o.</v>
      </c>
      <c r="CG161" s="35" t="str" cm="1">
        <f t="array" ref="CG161">_xlfn.IFS(CE161="Aucun combustible","Oui",AND(CE161="s. o.",CF161="s. o."),"s. o.",AND(CF161="0%",OR(CE161&lt;&gt;"Aucun combustible",CE161&lt;&gt;"s. o.")),IF(CE161&lt;=0%,"Oui","Non"),AND(CF161&lt;&gt;"0%",OR(CE161&lt;&gt;"Aucun combustible",CE161&lt;&gt;"s. o.")),IF(CE161&lt;=CF161,"Oui","Non"))</f>
        <v>s. o.</v>
      </c>
      <c r="CH161" s="257"/>
      <c r="CI161" s="314" t="str">
        <f t="shared" si="124"/>
        <v>s. o.</v>
      </c>
      <c r="CJ161" s="316" cm="1">
        <f t="array" ref="CJ161">_xlfn.IFS(CE161="s.o","Non disponible",CE161="Aucun combustible","0",CE161&gt;0,BY161)</f>
        <v>0</v>
      </c>
      <c r="CK161" s="315" t="str">
        <f t="shared" si="125"/>
        <v>Non disponible</v>
      </c>
      <c r="CL161" s="320"/>
    </row>
    <row r="162" spans="1:90" x14ac:dyDescent="0.25">
      <c r="A162" s="122"/>
      <c r="B162" s="33"/>
      <c r="F162" s="32"/>
      <c r="I162" s="41"/>
      <c r="J162" s="34"/>
      <c r="L162" s="278"/>
      <c r="M162" s="32"/>
      <c r="N162" s="32"/>
      <c r="O162" s="34"/>
      <c r="P162" s="339"/>
      <c r="Q162" s="338"/>
      <c r="R162" s="250"/>
      <c r="S162" s="270"/>
      <c r="T162" s="251"/>
      <c r="U162" s="113"/>
      <c r="V162" s="114"/>
      <c r="W162" s="273"/>
      <c r="X162" s="114"/>
      <c r="Y162" s="273"/>
      <c r="Z162" s="115" t="str">
        <f t="shared" si="94"/>
        <v>s.o</v>
      </c>
      <c r="AA162" s="35" t="str" cm="1">
        <f t="array" ref="AA162">_xlfn.IFS(T162=Listes_deroulantes!$B$45,"Indisponible",T162=Listes_deroulantes!$B$43,-10%,T162=Listes_deroulantes!$B$42,-40%,T162=Listes_deroulantes!$B$41,-20%,T162=Listes_deroulantes!$B$40,-20%,T162=Listes_deroulantes!$C$35,"s. o.",T162=Listes_deroulantes!$B$44,-10%)</f>
        <v>s. o.</v>
      </c>
      <c r="AB162" s="62" t="str">
        <f t="shared" si="113"/>
        <v>s. o.</v>
      </c>
      <c r="AC162" s="309" t="str">
        <f t="shared" si="122"/>
        <v>s.o</v>
      </c>
      <c r="AD162" s="62" t="str" cm="1">
        <f t="array" ref="AD162">_xlfn.IFS(T162=Listes_deroulantes!$B$45,"Aucun",T162=Listes_deroulantes!$B$44,"Aucun",T162=Listes_deroulantes!$B$43,-10%,T162=Listes_deroulantes!$B$42,"Aucun",T162=Listes_deroulantes!$B$41,"Aucun",T162=Listes_deroulantes!$B$40,"Aucun",T162=Listes_deroulantes!$C$35,"s. o.")</f>
        <v>s. o.</v>
      </c>
      <c r="AE162" s="62" t="str">
        <f t="shared" si="114"/>
        <v>s. o.</v>
      </c>
      <c r="AF162" s="310"/>
      <c r="AG162" s="131" t="str">
        <f t="shared" si="123"/>
        <v/>
      </c>
      <c r="AH162" s="317">
        <f t="shared" si="126"/>
        <v>0</v>
      </c>
      <c r="AI162" s="177"/>
      <c r="AJ162" s="178"/>
      <c r="AK162" s="179"/>
      <c r="AL162" s="179"/>
      <c r="AM162" s="179"/>
      <c r="AN162" s="179"/>
      <c r="AO162" s="192">
        <f t="shared" si="115"/>
        <v>0</v>
      </c>
      <c r="AP162" s="181"/>
      <c r="AQ162" s="182">
        <f t="shared" si="97"/>
        <v>0</v>
      </c>
      <c r="AR162" s="183"/>
      <c r="AS162" s="182">
        <f t="shared" si="98"/>
        <v>0</v>
      </c>
      <c r="AT162" s="183"/>
      <c r="AU162" s="182">
        <f t="shared" si="99"/>
        <v>0</v>
      </c>
      <c r="AV162" s="183"/>
      <c r="AW162" s="192">
        <f t="shared" si="100"/>
        <v>0</v>
      </c>
      <c r="AX162" s="192">
        <f t="shared" si="101"/>
        <v>0</v>
      </c>
      <c r="AY162" s="182">
        <f t="shared" si="102"/>
        <v>0</v>
      </c>
      <c r="AZ162" s="116" t="str">
        <f t="shared" si="116"/>
        <v>s. o.</v>
      </c>
      <c r="BA162" s="294" t="str" cm="1">
        <f t="array" ref="BA162">_xlfn.IFS(L162&lt;Listes_deroulantes!$F$55,"s. o.",AND(L162&lt;datevigueur,M162=autre),Listes_deroulantes!$G$4,AND(L162&lt;datevigueur,M162=bureau),Listes_deroulantes!$G$5,AND(L162&lt;datevigueur,M162=cegep),Listes_deroulantes!$G$6,AND(L162&lt;datevigueur,M162=Centre),Listes_deroulantes!$G$7,AND(L162&lt;datevigueur,M162=CHSLD),Listes_deroulantes!$G$8,AND(L162&lt;datevigueur,M162=ecole),Listes_deroulantes!$G$9,AND(L162&lt;datevigueur,M162=ecolesec),Listes_deroulantes!$G$10,AND(L162&lt;datevigueur,M162=Universite),Listes_deroulantes!$G$11,AND(L162&gt;=datevigueur,L162&lt;=Listes_deroulantes!$F$48),New2025Avant,L162&lt;=Listes_deroulantes!$F$49,New2030Avant,L162&gt;Listes_deroulantes!$F$50,"0%")</f>
        <v>s. o.</v>
      </c>
      <c r="BB162" s="35" t="str" cm="1">
        <f t="array" ref="BB162">_xlfn.IFS(AZ162="Aucun combustible","Oui",AND(AZ162="s. o.",BA162="s. o."),"s. o.",AND(BA162="0%",OR(AZ162&lt;&gt;"Aucun combustible",AZ162&lt;&gt;"s. o.")),IF(AZ162&lt;=0%,"Oui","Non"),AND(BA162&lt;&gt;"0%",OR(AZ162&lt;&gt;"Aucun combustible",AZ162&lt;&gt;"s. o.")),IF(AZ162&lt;BA162,"Oui","Non"))</f>
        <v>s. o.</v>
      </c>
      <c r="BC162" s="35" t="str">
        <f t="shared" si="117"/>
        <v>Non</v>
      </c>
      <c r="BD162" s="132"/>
      <c r="BE162" s="313" t="str">
        <f t="shared" si="118"/>
        <v>s. o.</v>
      </c>
      <c r="BF162" s="313" t="str" cm="1">
        <f t="array" ref="BF162">IFERROR(_xlfn.IFS(AND(AO162&gt;0,OR(AY162=0,ISBLANK(AY162)),OR(AW162=0,ISBLANK(AW162))),"100% Énergie renouvelable",AND(OR(AY162=0,ISBLANK(AY162)),AW162&gt;0,),"Non disponible",AY162&gt;0,AY162,AND(AY162=0,AW162=0,AO162=0),"s. o."),"Erreur")</f>
        <v>s. o.</v>
      </c>
      <c r="BG162" s="312" t="str">
        <f t="shared" si="119"/>
        <v>s. o.</v>
      </c>
      <c r="BH162" s="133"/>
      <c r="BI162" s="330"/>
      <c r="BJ162" s="318"/>
      <c r="BK162" s="198"/>
      <c r="BL162" s="180"/>
      <c r="BM162" s="180"/>
      <c r="BN162" s="180"/>
      <c r="BO162" s="180"/>
      <c r="BP162" s="241"/>
      <c r="BQ162" s="199">
        <f t="shared" si="127"/>
        <v>0</v>
      </c>
      <c r="BR162" s="198"/>
      <c r="BS162" s="200">
        <f t="shared" si="128"/>
        <v>0</v>
      </c>
      <c r="BT162" s="198"/>
      <c r="BU162" s="200">
        <f t="shared" si="129"/>
        <v>0</v>
      </c>
      <c r="BV162" s="198"/>
      <c r="BW162" s="200">
        <f t="shared" si="130"/>
        <v>0</v>
      </c>
      <c r="BX162" s="198"/>
      <c r="BY162" s="200">
        <f t="shared" si="131"/>
        <v>0</v>
      </c>
      <c r="BZ162" s="117">
        <f t="shared" si="107"/>
        <v>0</v>
      </c>
      <c r="CA162" s="117">
        <f t="shared" si="108"/>
        <v>0</v>
      </c>
      <c r="CB162" s="154">
        <f t="shared" si="109"/>
        <v>0</v>
      </c>
      <c r="CC162" s="134" t="str">
        <f t="shared" si="120"/>
        <v/>
      </c>
      <c r="CD162" s="147" t="str">
        <f t="shared" si="111"/>
        <v/>
      </c>
      <c r="CE162" s="116" t="str">
        <f t="shared" si="121"/>
        <v>s. o.</v>
      </c>
      <c r="CF162" s="35" t="str" cm="1">
        <f t="array" ref="CF162">_xlfn.IFS(L162&lt;Listes_deroulantes!$F$55,"s. o.",AND(L162&lt;datevigueur,M162=autre),Listes_deroulantes!$H$4,AND(L162&lt;datevigueur,M162=bureau),Listes_deroulantes!$H$5,AND(L162&lt;datevigueur,M162=cegep),Listes_deroulantes!$H$6,AND(L162&lt;datevigueur,M162=Centre),Listes_deroulantes!$H$7,AND(L162&lt;datevigueur,M162=CHSLD),Listes_deroulantes!$H$8,AND(L162&lt;datevigueur,M162=ecole),Listes_deroulantes!$H$9,AND(L162&lt;datevigueur,M162=ecolesec),Listes_deroulantes!$H$10,AND(L162&lt;datevigueur,M162=Universite),Listes_deroulantes!$H$11,AND(L162&gt;=datevigueur,L162&lt;=Listes_deroulantes!$F$48),NEW2025Apres,L162&lt;=Listes_deroulantes!$F$49,New2030Apres,L162&gt;Listes_deroulantes!$F$50,"0%")</f>
        <v>s. o.</v>
      </c>
      <c r="CG162" s="35" t="str" cm="1">
        <f t="array" ref="CG162">_xlfn.IFS(CE162="Aucun combustible","Oui",AND(CE162="s. o.",CF162="s. o."),"s. o.",AND(CF162="0%",OR(CE162&lt;&gt;"Aucun combustible",CE162&lt;&gt;"s. o.")),IF(CE162&lt;=0%,"Oui","Non"),AND(CF162&lt;&gt;"0%",OR(CE162&lt;&gt;"Aucun combustible",CE162&lt;&gt;"s. o.")),IF(CE162&lt;=CF162,"Oui","Non"))</f>
        <v>s. o.</v>
      </c>
      <c r="CH162" s="257"/>
      <c r="CI162" s="314" t="str">
        <f t="shared" si="124"/>
        <v>s. o.</v>
      </c>
      <c r="CJ162" s="316" cm="1">
        <f t="array" ref="CJ162">_xlfn.IFS(CE162="s.o","Non disponible",CE162="Aucun combustible","0",CE162&gt;0,BY162)</f>
        <v>0</v>
      </c>
      <c r="CK162" s="315" t="str">
        <f t="shared" si="125"/>
        <v>Non disponible</v>
      </c>
      <c r="CL162" s="320"/>
    </row>
    <row r="163" spans="1:90" x14ac:dyDescent="0.25">
      <c r="A163" s="122"/>
      <c r="B163" s="33"/>
      <c r="F163" s="32"/>
      <c r="I163" s="41"/>
      <c r="J163" s="34"/>
      <c r="L163" s="278"/>
      <c r="M163" s="32"/>
      <c r="N163" s="32"/>
      <c r="O163" s="34"/>
      <c r="P163" s="339"/>
      <c r="Q163" s="338"/>
      <c r="R163" s="250"/>
      <c r="S163" s="270"/>
      <c r="T163" s="251"/>
      <c r="U163" s="113"/>
      <c r="V163" s="114"/>
      <c r="W163" s="273"/>
      <c r="X163" s="114"/>
      <c r="Y163" s="273"/>
      <c r="Z163" s="115" t="str">
        <f t="shared" si="94"/>
        <v>s.o</v>
      </c>
      <c r="AA163" s="35" t="str" cm="1">
        <f t="array" ref="AA163">_xlfn.IFS(T163=Listes_deroulantes!$B$45,"Indisponible",T163=Listes_deroulantes!$B$43,-10%,T163=Listes_deroulantes!$B$42,-40%,T163=Listes_deroulantes!$B$41,-20%,T163=Listes_deroulantes!$B$40,-20%,T163=Listes_deroulantes!$C$35,"s. o.",T163=Listes_deroulantes!$B$44,-10%)</f>
        <v>s. o.</v>
      </c>
      <c r="AB163" s="62" t="str">
        <f t="shared" si="113"/>
        <v>s. o.</v>
      </c>
      <c r="AC163" s="309" t="str">
        <f t="shared" si="122"/>
        <v>s.o</v>
      </c>
      <c r="AD163" s="62" t="str" cm="1">
        <f t="array" ref="AD163">_xlfn.IFS(T163=Listes_deroulantes!$B$45,"Aucun",T163=Listes_deroulantes!$B$44,"Aucun",T163=Listes_deroulantes!$B$43,-10%,T163=Listes_deroulantes!$B$42,"Aucun",T163=Listes_deroulantes!$B$41,"Aucun",T163=Listes_deroulantes!$B$40,"Aucun",T163=Listes_deroulantes!$C$35,"s. o.")</f>
        <v>s. o.</v>
      </c>
      <c r="AE163" s="62" t="str">
        <f t="shared" si="114"/>
        <v>s. o.</v>
      </c>
      <c r="AF163" s="310"/>
      <c r="AG163" s="131" t="str">
        <f t="shared" si="123"/>
        <v/>
      </c>
      <c r="AH163" s="317">
        <f t="shared" si="126"/>
        <v>0</v>
      </c>
      <c r="AI163" s="177"/>
      <c r="AJ163" s="178"/>
      <c r="AK163" s="179"/>
      <c r="AL163" s="179"/>
      <c r="AM163" s="179"/>
      <c r="AN163" s="179"/>
      <c r="AO163" s="192">
        <f t="shared" si="115"/>
        <v>0</v>
      </c>
      <c r="AP163" s="181"/>
      <c r="AQ163" s="182">
        <f t="shared" si="97"/>
        <v>0</v>
      </c>
      <c r="AR163" s="183"/>
      <c r="AS163" s="182">
        <f t="shared" si="98"/>
        <v>0</v>
      </c>
      <c r="AT163" s="183"/>
      <c r="AU163" s="182">
        <f t="shared" si="99"/>
        <v>0</v>
      </c>
      <c r="AV163" s="183"/>
      <c r="AW163" s="192">
        <f t="shared" si="100"/>
        <v>0</v>
      </c>
      <c r="AX163" s="192">
        <f t="shared" si="101"/>
        <v>0</v>
      </c>
      <c r="AY163" s="182">
        <f t="shared" si="102"/>
        <v>0</v>
      </c>
      <c r="AZ163" s="116" t="str">
        <f t="shared" si="116"/>
        <v>s. o.</v>
      </c>
      <c r="BA163" s="294" t="str" cm="1">
        <f t="array" ref="BA163">_xlfn.IFS(L163&lt;Listes_deroulantes!$F$55,"s. o.",AND(L163&lt;datevigueur,M163=autre),Listes_deroulantes!$G$4,AND(L163&lt;datevigueur,M163=bureau),Listes_deroulantes!$G$5,AND(L163&lt;datevigueur,M163=cegep),Listes_deroulantes!$G$6,AND(L163&lt;datevigueur,M163=Centre),Listes_deroulantes!$G$7,AND(L163&lt;datevigueur,M163=CHSLD),Listes_deroulantes!$G$8,AND(L163&lt;datevigueur,M163=ecole),Listes_deroulantes!$G$9,AND(L163&lt;datevigueur,M163=ecolesec),Listes_deroulantes!$G$10,AND(L163&lt;datevigueur,M163=Universite),Listes_deroulantes!$G$11,AND(L163&gt;=datevigueur,L163&lt;=Listes_deroulantes!$F$48),New2025Avant,L163&lt;=Listes_deroulantes!$F$49,New2030Avant,L163&gt;Listes_deroulantes!$F$50,"0%")</f>
        <v>s. o.</v>
      </c>
      <c r="BB163" s="35" t="str" cm="1">
        <f t="array" ref="BB163">_xlfn.IFS(AZ163="Aucun combustible","Oui",AND(AZ163="s. o.",BA163="s. o."),"s. o.",AND(BA163="0%",OR(AZ163&lt;&gt;"Aucun combustible",AZ163&lt;&gt;"s. o.")),IF(AZ163&lt;=0%,"Oui","Non"),AND(BA163&lt;&gt;"0%",OR(AZ163&lt;&gt;"Aucun combustible",AZ163&lt;&gt;"s. o.")),IF(AZ163&lt;BA163,"Oui","Non"))</f>
        <v>s. o.</v>
      </c>
      <c r="BC163" s="35" t="str">
        <f t="shared" si="117"/>
        <v>Non</v>
      </c>
      <c r="BD163" s="132"/>
      <c r="BE163" s="313" t="str">
        <f t="shared" si="118"/>
        <v>s. o.</v>
      </c>
      <c r="BF163" s="313" t="str" cm="1">
        <f t="array" ref="BF163">IFERROR(_xlfn.IFS(AND(AO163&gt;0,OR(AY163=0,ISBLANK(AY163)),OR(AW163=0,ISBLANK(AW163))),"100% Énergie renouvelable",AND(OR(AY163=0,ISBLANK(AY163)),AW163&gt;0,),"Non disponible",AY163&gt;0,AY163,AND(AY163=0,AW163=0,AO163=0),"s. o."),"Erreur")</f>
        <v>s. o.</v>
      </c>
      <c r="BG163" s="312" t="str">
        <f t="shared" si="119"/>
        <v>s. o.</v>
      </c>
      <c r="BH163" s="133"/>
      <c r="BI163" s="330"/>
      <c r="BJ163" s="318"/>
      <c r="BK163" s="198"/>
      <c r="BL163" s="180"/>
      <c r="BM163" s="180"/>
      <c r="BN163" s="180"/>
      <c r="BO163" s="180"/>
      <c r="BP163" s="241"/>
      <c r="BQ163" s="199">
        <f t="shared" si="127"/>
        <v>0</v>
      </c>
      <c r="BR163" s="198"/>
      <c r="BS163" s="200">
        <f t="shared" si="128"/>
        <v>0</v>
      </c>
      <c r="BT163" s="198"/>
      <c r="BU163" s="200">
        <f t="shared" si="129"/>
        <v>0</v>
      </c>
      <c r="BV163" s="198"/>
      <c r="BW163" s="200">
        <f t="shared" si="130"/>
        <v>0</v>
      </c>
      <c r="BX163" s="198"/>
      <c r="BY163" s="200">
        <f t="shared" si="131"/>
        <v>0</v>
      </c>
      <c r="BZ163" s="117">
        <f t="shared" si="107"/>
        <v>0</v>
      </c>
      <c r="CA163" s="117">
        <f t="shared" si="108"/>
        <v>0</v>
      </c>
      <c r="CB163" s="154">
        <f t="shared" si="109"/>
        <v>0</v>
      </c>
      <c r="CC163" s="134" t="str">
        <f t="shared" si="120"/>
        <v/>
      </c>
      <c r="CD163" s="147" t="str">
        <f t="shared" si="111"/>
        <v/>
      </c>
      <c r="CE163" s="116" t="str">
        <f t="shared" si="121"/>
        <v>s. o.</v>
      </c>
      <c r="CF163" s="35" t="str" cm="1">
        <f t="array" ref="CF163">_xlfn.IFS(L163&lt;Listes_deroulantes!$F$55,"s. o.",AND(L163&lt;datevigueur,M163=autre),Listes_deroulantes!$H$4,AND(L163&lt;datevigueur,M163=bureau),Listes_deroulantes!$H$5,AND(L163&lt;datevigueur,M163=cegep),Listes_deroulantes!$H$6,AND(L163&lt;datevigueur,M163=Centre),Listes_deroulantes!$H$7,AND(L163&lt;datevigueur,M163=CHSLD),Listes_deroulantes!$H$8,AND(L163&lt;datevigueur,M163=ecole),Listes_deroulantes!$H$9,AND(L163&lt;datevigueur,M163=ecolesec),Listes_deroulantes!$H$10,AND(L163&lt;datevigueur,M163=Universite),Listes_deroulantes!$H$11,AND(L163&gt;=datevigueur,L163&lt;=Listes_deroulantes!$F$48),NEW2025Apres,L163&lt;=Listes_deroulantes!$F$49,New2030Apres,L163&gt;Listes_deroulantes!$F$50,"0%")</f>
        <v>s. o.</v>
      </c>
      <c r="CG163" s="35" t="str" cm="1">
        <f t="array" ref="CG163">_xlfn.IFS(CE163="Aucun combustible","Oui",AND(CE163="s. o.",CF163="s. o."),"s. o.",AND(CF163="0%",OR(CE163&lt;&gt;"Aucun combustible",CE163&lt;&gt;"s. o.")),IF(CE163&lt;=0%,"Oui","Non"),AND(CF163&lt;&gt;"0%",OR(CE163&lt;&gt;"Aucun combustible",CE163&lt;&gt;"s. o.")),IF(CE163&lt;=CF163,"Oui","Non"))</f>
        <v>s. o.</v>
      </c>
      <c r="CH163" s="257"/>
      <c r="CI163" s="314" t="str">
        <f t="shared" si="124"/>
        <v>s. o.</v>
      </c>
      <c r="CJ163" s="316" cm="1">
        <f t="array" ref="CJ163">_xlfn.IFS(CE163="s.o","Non disponible",CE163="Aucun combustible","0",CE163&gt;0,BY163)</f>
        <v>0</v>
      </c>
      <c r="CK163" s="315" t="str">
        <f t="shared" si="125"/>
        <v>Non disponible</v>
      </c>
      <c r="CL163" s="320"/>
    </row>
    <row r="164" spans="1:90" x14ac:dyDescent="0.25">
      <c r="A164" s="122"/>
      <c r="B164" s="33"/>
      <c r="F164" s="32"/>
      <c r="I164" s="41"/>
      <c r="J164" s="34"/>
      <c r="L164" s="278"/>
      <c r="M164" s="32"/>
      <c r="N164" s="32"/>
      <c r="O164" s="34"/>
      <c r="P164" s="339"/>
      <c r="Q164" s="338"/>
      <c r="R164" s="250"/>
      <c r="S164" s="270"/>
      <c r="T164" s="251"/>
      <c r="U164" s="113"/>
      <c r="V164" s="114"/>
      <c r="W164" s="273"/>
      <c r="X164" s="114"/>
      <c r="Y164" s="273"/>
      <c r="Z164" s="115" t="str">
        <f t="shared" si="94"/>
        <v>s.o</v>
      </c>
      <c r="AA164" s="35" t="str" cm="1">
        <f t="array" ref="AA164">_xlfn.IFS(T164=Listes_deroulantes!$B$45,"Indisponible",T164=Listes_deroulantes!$B$43,-10%,T164=Listes_deroulantes!$B$42,-40%,T164=Listes_deroulantes!$B$41,-20%,T164=Listes_deroulantes!$B$40,-20%,T164=Listes_deroulantes!$C$35,"s. o.",T164=Listes_deroulantes!$B$44,-10%)</f>
        <v>s. o.</v>
      </c>
      <c r="AB164" s="62" t="str">
        <f t="shared" si="113"/>
        <v>s. o.</v>
      </c>
      <c r="AC164" s="309" t="str">
        <f t="shared" si="122"/>
        <v>s.o</v>
      </c>
      <c r="AD164" s="62" t="str" cm="1">
        <f t="array" ref="AD164">_xlfn.IFS(T164=Listes_deroulantes!$B$45,"Aucun",T164=Listes_deroulantes!$B$44,"Aucun",T164=Listes_deroulantes!$B$43,-10%,T164=Listes_deroulantes!$B$42,"Aucun",T164=Listes_deroulantes!$B$41,"Aucun",T164=Listes_deroulantes!$B$40,"Aucun",T164=Listes_deroulantes!$C$35,"s. o.")</f>
        <v>s. o.</v>
      </c>
      <c r="AE164" s="62" t="str">
        <f t="shared" si="114"/>
        <v>s. o.</v>
      </c>
      <c r="AF164" s="310"/>
      <c r="AG164" s="131" t="str">
        <f t="shared" si="123"/>
        <v/>
      </c>
      <c r="AH164" s="317">
        <f t="shared" si="126"/>
        <v>0</v>
      </c>
      <c r="AI164" s="177"/>
      <c r="AJ164" s="178"/>
      <c r="AK164" s="179"/>
      <c r="AL164" s="179"/>
      <c r="AM164" s="179"/>
      <c r="AN164" s="179"/>
      <c r="AO164" s="192">
        <f t="shared" si="115"/>
        <v>0</v>
      </c>
      <c r="AP164" s="181"/>
      <c r="AQ164" s="182">
        <f t="shared" si="97"/>
        <v>0</v>
      </c>
      <c r="AR164" s="183"/>
      <c r="AS164" s="182">
        <f t="shared" si="98"/>
        <v>0</v>
      </c>
      <c r="AT164" s="183"/>
      <c r="AU164" s="182">
        <f t="shared" si="99"/>
        <v>0</v>
      </c>
      <c r="AV164" s="183"/>
      <c r="AW164" s="192">
        <f t="shared" si="100"/>
        <v>0</v>
      </c>
      <c r="AX164" s="192">
        <f t="shared" si="101"/>
        <v>0</v>
      </c>
      <c r="AY164" s="182">
        <f t="shared" si="102"/>
        <v>0</v>
      </c>
      <c r="AZ164" s="116" t="str">
        <f t="shared" si="116"/>
        <v>s. o.</v>
      </c>
      <c r="BA164" s="294" t="str" cm="1">
        <f t="array" ref="BA164">_xlfn.IFS(L164&lt;Listes_deroulantes!$F$55,"s. o.",AND(L164&lt;datevigueur,M164=autre),Listes_deroulantes!$G$4,AND(L164&lt;datevigueur,M164=bureau),Listes_deroulantes!$G$5,AND(L164&lt;datevigueur,M164=cegep),Listes_deroulantes!$G$6,AND(L164&lt;datevigueur,M164=Centre),Listes_deroulantes!$G$7,AND(L164&lt;datevigueur,M164=CHSLD),Listes_deroulantes!$G$8,AND(L164&lt;datevigueur,M164=ecole),Listes_deroulantes!$G$9,AND(L164&lt;datevigueur,M164=ecolesec),Listes_deroulantes!$G$10,AND(L164&lt;datevigueur,M164=Universite),Listes_deroulantes!$G$11,AND(L164&gt;=datevigueur,L164&lt;=Listes_deroulantes!$F$48),New2025Avant,L164&lt;=Listes_deroulantes!$F$49,New2030Avant,L164&gt;Listes_deroulantes!$F$50,"0%")</f>
        <v>s. o.</v>
      </c>
      <c r="BB164" s="35" t="str" cm="1">
        <f t="array" ref="BB164">_xlfn.IFS(AZ164="Aucun combustible","Oui",AND(AZ164="s. o.",BA164="s. o."),"s. o.",AND(BA164="0%",OR(AZ164&lt;&gt;"Aucun combustible",AZ164&lt;&gt;"s. o.")),IF(AZ164&lt;=0%,"Oui","Non"),AND(BA164&lt;&gt;"0%",OR(AZ164&lt;&gt;"Aucun combustible",AZ164&lt;&gt;"s. o.")),IF(AZ164&lt;BA164,"Oui","Non"))</f>
        <v>s. o.</v>
      </c>
      <c r="BC164" s="35" t="str">
        <f t="shared" si="117"/>
        <v>Non</v>
      </c>
      <c r="BD164" s="132"/>
      <c r="BE164" s="313" t="str">
        <f t="shared" si="118"/>
        <v>s. o.</v>
      </c>
      <c r="BF164" s="313" t="str" cm="1">
        <f t="array" ref="BF164">IFERROR(_xlfn.IFS(AND(AO164&gt;0,OR(AY164=0,ISBLANK(AY164)),OR(AW164=0,ISBLANK(AW164))),"100% Énergie renouvelable",AND(OR(AY164=0,ISBLANK(AY164)),AW164&gt;0,),"Non disponible",AY164&gt;0,AY164,AND(AY164=0,AW164=0,AO164=0),"s. o."),"Erreur")</f>
        <v>s. o.</v>
      </c>
      <c r="BG164" s="312" t="str">
        <f t="shared" si="119"/>
        <v>s. o.</v>
      </c>
      <c r="BH164" s="133"/>
      <c r="BI164" s="330"/>
      <c r="BJ164" s="318"/>
      <c r="BK164" s="198"/>
      <c r="BL164" s="180"/>
      <c r="BM164" s="180"/>
      <c r="BN164" s="180"/>
      <c r="BO164" s="180"/>
      <c r="BP164" s="241"/>
      <c r="BQ164" s="199">
        <f t="shared" si="127"/>
        <v>0</v>
      </c>
      <c r="BR164" s="198"/>
      <c r="BS164" s="200">
        <f t="shared" si="128"/>
        <v>0</v>
      </c>
      <c r="BT164" s="198"/>
      <c r="BU164" s="200">
        <f t="shared" si="129"/>
        <v>0</v>
      </c>
      <c r="BV164" s="198"/>
      <c r="BW164" s="200">
        <f t="shared" si="130"/>
        <v>0</v>
      </c>
      <c r="BX164" s="198"/>
      <c r="BY164" s="200">
        <f t="shared" si="131"/>
        <v>0</v>
      </c>
      <c r="BZ164" s="117">
        <f t="shared" si="107"/>
        <v>0</v>
      </c>
      <c r="CA164" s="117">
        <f t="shared" si="108"/>
        <v>0</v>
      </c>
      <c r="CB164" s="154">
        <f t="shared" si="109"/>
        <v>0</v>
      </c>
      <c r="CC164" s="134" t="str">
        <f t="shared" si="120"/>
        <v/>
      </c>
      <c r="CD164" s="147" t="str">
        <f t="shared" si="111"/>
        <v/>
      </c>
      <c r="CE164" s="116" t="str">
        <f t="shared" si="121"/>
        <v>s. o.</v>
      </c>
      <c r="CF164" s="35" t="str" cm="1">
        <f t="array" ref="CF164">_xlfn.IFS(L164&lt;Listes_deroulantes!$F$55,"s. o.",AND(L164&lt;datevigueur,M164=autre),Listes_deroulantes!$H$4,AND(L164&lt;datevigueur,M164=bureau),Listes_deroulantes!$H$5,AND(L164&lt;datevigueur,M164=cegep),Listes_deroulantes!$H$6,AND(L164&lt;datevigueur,M164=Centre),Listes_deroulantes!$H$7,AND(L164&lt;datevigueur,M164=CHSLD),Listes_deroulantes!$H$8,AND(L164&lt;datevigueur,M164=ecole),Listes_deroulantes!$H$9,AND(L164&lt;datevigueur,M164=ecolesec),Listes_deroulantes!$H$10,AND(L164&lt;datevigueur,M164=Universite),Listes_deroulantes!$H$11,AND(L164&gt;=datevigueur,L164&lt;=Listes_deroulantes!$F$48),NEW2025Apres,L164&lt;=Listes_deroulantes!$F$49,New2030Apres,L164&gt;Listes_deroulantes!$F$50,"0%")</f>
        <v>s. o.</v>
      </c>
      <c r="CG164" s="35" t="str" cm="1">
        <f t="array" ref="CG164">_xlfn.IFS(CE164="Aucun combustible","Oui",AND(CE164="s. o.",CF164="s. o."),"s. o.",AND(CF164="0%",OR(CE164&lt;&gt;"Aucun combustible",CE164&lt;&gt;"s. o.")),IF(CE164&lt;=0%,"Oui","Non"),AND(CF164&lt;&gt;"0%",OR(CE164&lt;&gt;"Aucun combustible",CE164&lt;&gt;"s. o.")),IF(CE164&lt;=CF164,"Oui","Non"))</f>
        <v>s. o.</v>
      </c>
      <c r="CH164" s="257"/>
      <c r="CI164" s="314" t="str">
        <f t="shared" si="124"/>
        <v>s. o.</v>
      </c>
      <c r="CJ164" s="316" cm="1">
        <f t="array" ref="CJ164">_xlfn.IFS(CE164="s.o","Non disponible",CE164="Aucun combustible","0",CE164&gt;0,BY164)</f>
        <v>0</v>
      </c>
      <c r="CK164" s="315" t="str">
        <f t="shared" si="125"/>
        <v>Non disponible</v>
      </c>
      <c r="CL164" s="320"/>
    </row>
    <row r="165" spans="1:90" x14ac:dyDescent="0.25">
      <c r="A165" s="122"/>
      <c r="B165" s="33"/>
      <c r="F165" s="32"/>
      <c r="I165" s="41"/>
      <c r="J165" s="34"/>
      <c r="L165" s="278"/>
      <c r="M165" s="32"/>
      <c r="N165" s="32"/>
      <c r="O165" s="34"/>
      <c r="P165" s="339"/>
      <c r="Q165" s="338"/>
      <c r="R165" s="250"/>
      <c r="S165" s="270"/>
      <c r="T165" s="251"/>
      <c r="U165" s="113"/>
      <c r="V165" s="114"/>
      <c r="W165" s="273"/>
      <c r="X165" s="114"/>
      <c r="Y165" s="273"/>
      <c r="Z165" s="115" t="str">
        <f t="shared" ref="Z165:Z200" si="132">IF(OR(V165=0,X165=0),"s.o",(-(V165-X165)/V165))</f>
        <v>s.o</v>
      </c>
      <c r="AA165" s="35" t="str" cm="1">
        <f t="array" ref="AA165">_xlfn.IFS(T165=Listes_deroulantes!$B$45,"Indisponible",T165=Listes_deroulantes!$B$43,-10%,T165=Listes_deroulantes!$B$42,-40%,T165=Listes_deroulantes!$B$41,-20%,T165=Listes_deroulantes!$B$40,-20%,T165=Listes_deroulantes!$C$35,"s. o.",T165=Listes_deroulantes!$B$44,-10%)</f>
        <v>s. o.</v>
      </c>
      <c r="AB165" s="62" t="str">
        <f t="shared" ref="AB165:AB196" si="133">IF(OR(Z165="s.o",AA165="Indisponible"),"s. o.",(IF(Z165&gt;=AA165,"Non","Oui")))</f>
        <v>s. o.</v>
      </c>
      <c r="AC165" s="309" t="str">
        <f t="shared" si="122"/>
        <v>s.o</v>
      </c>
      <c r="AD165" s="62" t="str" cm="1">
        <f t="array" ref="AD165">_xlfn.IFS(T165=Listes_deroulantes!$B$45,"Aucun",T165=Listes_deroulantes!$B$44,"Aucun",T165=Listes_deroulantes!$B$43,-10%,T165=Listes_deroulantes!$B$42,"Aucun",T165=Listes_deroulantes!$B$41,"Aucun",T165=Listes_deroulantes!$B$40,"Aucun",T165=Listes_deroulantes!$C$35,"s. o.")</f>
        <v>s. o.</v>
      </c>
      <c r="AE165" s="62" t="str">
        <f t="shared" ref="AE165:AE196" si="134">IF(OR(AC165="s.o",AD165="Aucun"),"s. o.",(IF(OR(AC165&lt;=AD165,AD165="Aucun"),"Oui","Non")))</f>
        <v>s. o.</v>
      </c>
      <c r="AF165" s="310"/>
      <c r="AG165" s="131" t="str">
        <f t="shared" si="123"/>
        <v/>
      </c>
      <c r="AH165" s="317">
        <f t="shared" si="126"/>
        <v>0</v>
      </c>
      <c r="AI165" s="177"/>
      <c r="AJ165" s="178"/>
      <c r="AK165" s="179"/>
      <c r="AL165" s="179"/>
      <c r="AM165" s="179"/>
      <c r="AN165" s="179"/>
      <c r="AO165" s="192">
        <f t="shared" si="115"/>
        <v>0</v>
      </c>
      <c r="AP165" s="181"/>
      <c r="AQ165" s="182">
        <f t="shared" ref="AQ165:AQ200" si="135">IFERROR(IF(OR(AP165=0,ISBLANK($U165)),0,IF($U165="GJ",AP165*V_GES_GJ_GazNaturel,IF($U165="kWh éq.",AP165*V_GES_kWhEq_GazNaturel))),"")</f>
        <v>0</v>
      </c>
      <c r="AR165" s="183"/>
      <c r="AS165" s="182">
        <f t="shared" ref="AS165:AS200" si="136">IFERROR(IF(OR(AR165=0,ISBLANK($U165)),0,IF($U165="GJ",AR165*V_GES_GJ_Mazout2Leger,IF($U165="kWh éq.",AR165*V_GES_kWhEq_Mazout2Leger))),"")</f>
        <v>0</v>
      </c>
      <c r="AT165" s="183"/>
      <c r="AU165" s="182">
        <f t="shared" ref="AU165:AU200" si="137">IFERROR(IF(OR(AT165=0,ISBLANK($U165)),0,IF($U165="GJ",AT165*V_GES_GJ_Propane,IF($U165="kWh éq.",AT165*V_GES_kWhEq_Propane))),"")</f>
        <v>0</v>
      </c>
      <c r="AV165" s="183"/>
      <c r="AW165" s="192">
        <f t="shared" ref="AW165:AW200" si="138">SUM(AP165,AR165,AT165,AV165)</f>
        <v>0</v>
      </c>
      <c r="AX165" s="192">
        <f t="shared" ref="AX165:AX200" si="139">AO165+AW165</f>
        <v>0</v>
      </c>
      <c r="AY165" s="182">
        <f t="shared" ref="AY165:AY200" si="140">AQ165+AS165+AU165</f>
        <v>0</v>
      </c>
      <c r="AZ165" s="116" t="str">
        <f t="shared" ref="AZ165:AZ200" si="141">IF(AX165=0,"s. o.",IF(AW165=0,"Aucun combustible",AW165/AX165))</f>
        <v>s. o.</v>
      </c>
      <c r="BA165" s="294" t="str" cm="1">
        <f t="array" ref="BA165">_xlfn.IFS(L165&lt;Listes_deroulantes!$F$55,"s. o.",AND(L165&lt;datevigueur,M165=autre),Listes_deroulantes!$G$4,AND(L165&lt;datevigueur,M165=bureau),Listes_deroulantes!$G$5,AND(L165&lt;datevigueur,M165=cegep),Listes_deroulantes!$G$6,AND(L165&lt;datevigueur,M165=Centre),Listes_deroulantes!$G$7,AND(L165&lt;datevigueur,M165=CHSLD),Listes_deroulantes!$G$8,AND(L165&lt;datevigueur,M165=ecole),Listes_deroulantes!$G$9,AND(L165&lt;datevigueur,M165=ecolesec),Listes_deroulantes!$G$10,AND(L165&lt;datevigueur,M165=Universite),Listes_deroulantes!$G$11,AND(L165&gt;=datevigueur,L165&lt;=Listes_deroulantes!$F$48),New2025Avant,L165&lt;=Listes_deroulantes!$F$49,New2030Avant,L165&gt;Listes_deroulantes!$F$50,"0%")</f>
        <v>s. o.</v>
      </c>
      <c r="BB165" s="35" t="str" cm="1">
        <f t="array" ref="BB165">_xlfn.IFS(AZ165="Aucun combustible","Oui",AND(AZ165="s. o.",BA165="s. o."),"s. o.",AND(BA165="0%",OR(AZ165&lt;&gt;"Aucun combustible",AZ165&lt;&gt;"s. o.")),IF(AZ165&lt;=0%,"Oui","Non"),AND(BA165&lt;&gt;"0%",OR(AZ165&lt;&gt;"Aucun combustible",AZ165&lt;&gt;"s. o.")),IF(AZ165&lt;BA165,"Oui","Non"))</f>
        <v>s. o.</v>
      </c>
      <c r="BC165" s="35" t="str">
        <f t="shared" ref="BC165:BC200" si="142">IF(AND(AZ165="Aucun combustible",L165&gt;datevigueur),"Oui","Non")</f>
        <v>Non</v>
      </c>
      <c r="BD165" s="132"/>
      <c r="BE165" s="313" t="str">
        <f t="shared" ref="BE165:BE200" si="143">IF(M165="Habitation/Autre vocation","Habitation/Autre vocation",IF(OR(P165=0,ISBLANK(P165)),"s. o.",IF(P165&gt;0,(P165*VLOOKUP(M165,D_GES_BatimentReference,2,FALSE)),"")))</f>
        <v>s. o.</v>
      </c>
      <c r="BF165" s="313" t="str" cm="1">
        <f t="array" ref="BF165">IFERROR(_xlfn.IFS(AND(AO165&gt;0,OR(AY165=0,ISBLANK(AY165)),OR(AW165=0,ISBLANK(AW165))),"100% Énergie renouvelable",AND(OR(AY165=0,ISBLANK(AY165)),AW165&gt;0,),"Non disponible",AY165&gt;0,AY165,AND(AY165=0,AW165=0,AO165=0),"s. o."),"Erreur")</f>
        <v>s. o.</v>
      </c>
      <c r="BG165" s="312" t="str">
        <f t="shared" ref="BG165:BG196" si="144">IFERROR(IF(BF165="100% Énergie renouvelable",BE165,BE165-BF165),"s. o.")</f>
        <v>s. o.</v>
      </c>
      <c r="BH165" s="133"/>
      <c r="BI165" s="330"/>
      <c r="BJ165" s="318"/>
      <c r="BK165" s="198"/>
      <c r="BL165" s="180"/>
      <c r="BM165" s="180"/>
      <c r="BN165" s="180"/>
      <c r="BO165" s="180"/>
      <c r="BP165" s="241"/>
      <c r="BQ165" s="199">
        <f t="shared" si="127"/>
        <v>0</v>
      </c>
      <c r="BR165" s="198"/>
      <c r="BS165" s="200">
        <f t="shared" si="128"/>
        <v>0</v>
      </c>
      <c r="BT165" s="198"/>
      <c r="BU165" s="200">
        <f t="shared" si="129"/>
        <v>0</v>
      </c>
      <c r="BV165" s="198"/>
      <c r="BW165" s="200">
        <f t="shared" si="130"/>
        <v>0</v>
      </c>
      <c r="BX165" s="198"/>
      <c r="BY165" s="200">
        <f t="shared" si="131"/>
        <v>0</v>
      </c>
      <c r="BZ165" s="117">
        <f t="shared" ref="BZ165:BZ200" si="145">SUM(BR165,BT165,BV165,BX165)</f>
        <v>0</v>
      </c>
      <c r="CA165" s="117">
        <f t="shared" ref="CA165:CA200" si="146">BQ165+BZ165</f>
        <v>0</v>
      </c>
      <c r="CB165" s="154">
        <f t="shared" ref="CB165:CB200" si="147">AX165</f>
        <v>0</v>
      </c>
      <c r="CC165" s="134" t="str">
        <f t="shared" ref="CC165:CC200" si="148">IFERROR(IF(ISBLANK($BJ165),"",IF($BJ165="GJ",CA165/$P165,IF($BJ165="kWh éq.",CA165*V_GJ_kWh/$P165))),"")</f>
        <v/>
      </c>
      <c r="CD165" s="147" t="str">
        <f t="shared" ref="CD165:CD200" si="149">AG165</f>
        <v/>
      </c>
      <c r="CE165" s="116" t="str">
        <f t="shared" ref="CE165:CE200" si="150">IF(CA165=0,"s. o.",IF(AND(CA165&gt;0,BZ165=0),"Aucun combustible",(BZ165)/CA165))</f>
        <v>s. o.</v>
      </c>
      <c r="CF165" s="35" t="str" cm="1">
        <f t="array" ref="CF165">_xlfn.IFS(L165&lt;Listes_deroulantes!$F$55,"s. o.",AND(L165&lt;datevigueur,M165=autre),Listes_deroulantes!$H$4,AND(L165&lt;datevigueur,M165=bureau),Listes_deroulantes!$H$5,AND(L165&lt;datevigueur,M165=cegep),Listes_deroulantes!$H$6,AND(L165&lt;datevigueur,M165=Centre),Listes_deroulantes!$H$7,AND(L165&lt;datevigueur,M165=CHSLD),Listes_deroulantes!$H$8,AND(L165&lt;datevigueur,M165=ecole),Listes_deroulantes!$H$9,AND(L165&lt;datevigueur,M165=ecolesec),Listes_deroulantes!$H$10,AND(L165&lt;datevigueur,M165=Universite),Listes_deroulantes!$H$11,AND(L165&gt;=datevigueur,L165&lt;=Listes_deroulantes!$F$48),NEW2025Apres,L165&lt;=Listes_deroulantes!$F$49,New2030Apres,L165&gt;Listes_deroulantes!$F$50,"0%")</f>
        <v>s. o.</v>
      </c>
      <c r="CG165" s="35" t="str" cm="1">
        <f t="array" ref="CG165">_xlfn.IFS(CE165="Aucun combustible","Oui",AND(CE165="s. o.",CF165="s. o."),"s. o.",AND(CF165="0%",OR(CE165&lt;&gt;"Aucun combustible",CE165&lt;&gt;"s. o.")),IF(CE165&lt;=0%,"Oui","Non"),AND(CF165&lt;&gt;"0%",OR(CE165&lt;&gt;"Aucun combustible",CE165&lt;&gt;"s. o.")),IF(CE165&lt;=CF165,"Oui","Non"))</f>
        <v>s. o.</v>
      </c>
      <c r="CH165" s="257"/>
      <c r="CI165" s="314" t="str">
        <f t="shared" si="124"/>
        <v>s. o.</v>
      </c>
      <c r="CJ165" s="316" cm="1">
        <f t="array" ref="CJ165">_xlfn.IFS(CE165="s.o","Non disponible",CE165="Aucun combustible","0",CE165&gt;0,BY165)</f>
        <v>0</v>
      </c>
      <c r="CK165" s="315" t="str">
        <f t="shared" si="125"/>
        <v>Non disponible</v>
      </c>
      <c r="CL165" s="320"/>
    </row>
    <row r="166" spans="1:90" x14ac:dyDescent="0.25">
      <c r="A166" s="122"/>
      <c r="B166" s="33"/>
      <c r="F166" s="32"/>
      <c r="I166" s="41"/>
      <c r="J166" s="34"/>
      <c r="L166" s="278"/>
      <c r="M166" s="32"/>
      <c r="N166" s="32"/>
      <c r="O166" s="34"/>
      <c r="P166" s="339"/>
      <c r="Q166" s="338"/>
      <c r="R166" s="250"/>
      <c r="S166" s="270"/>
      <c r="T166" s="251"/>
      <c r="U166" s="113"/>
      <c r="V166" s="114"/>
      <c r="W166" s="273"/>
      <c r="X166" s="114"/>
      <c r="Y166" s="273"/>
      <c r="Z166" s="115" t="str">
        <f t="shared" si="132"/>
        <v>s.o</v>
      </c>
      <c r="AA166" s="35" t="str" cm="1">
        <f t="array" ref="AA166">_xlfn.IFS(T166=Listes_deroulantes!$B$45,"Indisponible",T166=Listes_deroulantes!$B$43,-10%,T166=Listes_deroulantes!$B$42,-40%,T166=Listes_deroulantes!$B$41,-20%,T166=Listes_deroulantes!$B$40,-20%,T166=Listes_deroulantes!$C$35,"s. o.",T166=Listes_deroulantes!$B$44,-10%)</f>
        <v>s. o.</v>
      </c>
      <c r="AB166" s="62" t="str">
        <f t="shared" si="133"/>
        <v>s. o.</v>
      </c>
      <c r="AC166" s="309" t="str">
        <f t="shared" si="122"/>
        <v>s.o</v>
      </c>
      <c r="AD166" s="62" t="str" cm="1">
        <f t="array" ref="AD166">_xlfn.IFS(T166=Listes_deroulantes!$B$45,"Aucun",T166=Listes_deroulantes!$B$44,"Aucun",T166=Listes_deroulantes!$B$43,-10%,T166=Listes_deroulantes!$B$42,"Aucun",T166=Listes_deroulantes!$B$41,"Aucun",T166=Listes_deroulantes!$B$40,"Aucun",T166=Listes_deroulantes!$C$35,"s. o.")</f>
        <v>s. o.</v>
      </c>
      <c r="AE166" s="62" t="str">
        <f t="shared" si="134"/>
        <v>s. o.</v>
      </c>
      <c r="AF166" s="310"/>
      <c r="AG166" s="131" t="str">
        <f t="shared" si="123"/>
        <v/>
      </c>
      <c r="AH166" s="317">
        <f t="shared" si="126"/>
        <v>0</v>
      </c>
      <c r="AI166" s="177"/>
      <c r="AJ166" s="178"/>
      <c r="AK166" s="179"/>
      <c r="AL166" s="179"/>
      <c r="AM166" s="179"/>
      <c r="AN166" s="179"/>
      <c r="AO166" s="192">
        <f t="shared" si="115"/>
        <v>0</v>
      </c>
      <c r="AP166" s="181"/>
      <c r="AQ166" s="182">
        <f t="shared" si="135"/>
        <v>0</v>
      </c>
      <c r="AR166" s="183"/>
      <c r="AS166" s="182">
        <f t="shared" si="136"/>
        <v>0</v>
      </c>
      <c r="AT166" s="183"/>
      <c r="AU166" s="182">
        <f t="shared" si="137"/>
        <v>0</v>
      </c>
      <c r="AV166" s="183"/>
      <c r="AW166" s="192">
        <f t="shared" si="138"/>
        <v>0</v>
      </c>
      <c r="AX166" s="192">
        <f t="shared" si="139"/>
        <v>0</v>
      </c>
      <c r="AY166" s="182">
        <f t="shared" si="140"/>
        <v>0</v>
      </c>
      <c r="AZ166" s="116" t="str">
        <f t="shared" si="141"/>
        <v>s. o.</v>
      </c>
      <c r="BA166" s="294" t="str" cm="1">
        <f t="array" ref="BA166">_xlfn.IFS(L166&lt;Listes_deroulantes!$F$55,"s. o.",AND(L166&lt;datevigueur,M166=autre),Listes_deroulantes!$G$4,AND(L166&lt;datevigueur,M166=bureau),Listes_deroulantes!$G$5,AND(L166&lt;datevigueur,M166=cegep),Listes_deroulantes!$G$6,AND(L166&lt;datevigueur,M166=Centre),Listes_deroulantes!$G$7,AND(L166&lt;datevigueur,M166=CHSLD),Listes_deroulantes!$G$8,AND(L166&lt;datevigueur,M166=ecole),Listes_deroulantes!$G$9,AND(L166&lt;datevigueur,M166=ecolesec),Listes_deroulantes!$G$10,AND(L166&lt;datevigueur,M166=Universite),Listes_deroulantes!$G$11,AND(L166&gt;=datevigueur,L166&lt;=Listes_deroulantes!$F$48),New2025Avant,L166&lt;=Listes_deroulantes!$F$49,New2030Avant,L166&gt;Listes_deroulantes!$F$50,"0%")</f>
        <v>s. o.</v>
      </c>
      <c r="BB166" s="35" t="str" cm="1">
        <f t="array" ref="BB166">_xlfn.IFS(AZ166="Aucun combustible","Oui",AND(AZ166="s. o.",BA166="s. o."),"s. o.",AND(BA166="0%",OR(AZ166&lt;&gt;"Aucun combustible",AZ166&lt;&gt;"s. o.")),IF(AZ166&lt;=0%,"Oui","Non"),AND(BA166&lt;&gt;"0%",OR(AZ166&lt;&gt;"Aucun combustible",AZ166&lt;&gt;"s. o.")),IF(AZ166&lt;BA166,"Oui","Non"))</f>
        <v>s. o.</v>
      </c>
      <c r="BC166" s="35" t="str">
        <f t="shared" si="142"/>
        <v>Non</v>
      </c>
      <c r="BD166" s="132"/>
      <c r="BE166" s="313" t="str">
        <f t="shared" si="143"/>
        <v>s. o.</v>
      </c>
      <c r="BF166" s="313" t="str" cm="1">
        <f t="array" ref="BF166">IFERROR(_xlfn.IFS(AND(AO166&gt;0,OR(AY166=0,ISBLANK(AY166)),OR(AW166=0,ISBLANK(AW166))),"100% Énergie renouvelable",AND(OR(AY166=0,ISBLANK(AY166)),AW166&gt;0,),"Non disponible",AY166&gt;0,AY166,AND(AY166=0,AW166=0,AO166=0),"s. o."),"Erreur")</f>
        <v>s. o.</v>
      </c>
      <c r="BG166" s="312" t="str">
        <f t="shared" si="144"/>
        <v>s. o.</v>
      </c>
      <c r="BH166" s="133"/>
      <c r="BI166" s="330"/>
      <c r="BJ166" s="318"/>
      <c r="BK166" s="198"/>
      <c r="BL166" s="180"/>
      <c r="BM166" s="180"/>
      <c r="BN166" s="180"/>
      <c r="BO166" s="180"/>
      <c r="BP166" s="241"/>
      <c r="BQ166" s="199">
        <f t="shared" si="127"/>
        <v>0</v>
      </c>
      <c r="BR166" s="198"/>
      <c r="BS166" s="200">
        <f t="shared" si="128"/>
        <v>0</v>
      </c>
      <c r="BT166" s="198"/>
      <c r="BU166" s="200">
        <f t="shared" si="129"/>
        <v>0</v>
      </c>
      <c r="BV166" s="198"/>
      <c r="BW166" s="200">
        <f t="shared" si="130"/>
        <v>0</v>
      </c>
      <c r="BX166" s="198"/>
      <c r="BY166" s="200">
        <f t="shared" si="131"/>
        <v>0</v>
      </c>
      <c r="BZ166" s="117">
        <f t="shared" si="145"/>
        <v>0</v>
      </c>
      <c r="CA166" s="117">
        <f t="shared" si="146"/>
        <v>0</v>
      </c>
      <c r="CB166" s="154">
        <f t="shared" si="147"/>
        <v>0</v>
      </c>
      <c r="CC166" s="134" t="str">
        <f t="shared" si="148"/>
        <v/>
      </c>
      <c r="CD166" s="147" t="str">
        <f t="shared" si="149"/>
        <v/>
      </c>
      <c r="CE166" s="116" t="str">
        <f t="shared" si="150"/>
        <v>s. o.</v>
      </c>
      <c r="CF166" s="35" t="str" cm="1">
        <f t="array" ref="CF166">_xlfn.IFS(L166&lt;Listes_deroulantes!$F$55,"s. o.",AND(L166&lt;datevigueur,M166=autre),Listes_deroulantes!$H$4,AND(L166&lt;datevigueur,M166=bureau),Listes_deroulantes!$H$5,AND(L166&lt;datevigueur,M166=cegep),Listes_deroulantes!$H$6,AND(L166&lt;datevigueur,M166=Centre),Listes_deroulantes!$H$7,AND(L166&lt;datevigueur,M166=CHSLD),Listes_deroulantes!$H$8,AND(L166&lt;datevigueur,M166=ecole),Listes_deroulantes!$H$9,AND(L166&lt;datevigueur,M166=ecolesec),Listes_deroulantes!$H$10,AND(L166&lt;datevigueur,M166=Universite),Listes_deroulantes!$H$11,AND(L166&gt;=datevigueur,L166&lt;=Listes_deroulantes!$F$48),NEW2025Apres,L166&lt;=Listes_deroulantes!$F$49,New2030Apres,L166&gt;Listes_deroulantes!$F$50,"0%")</f>
        <v>s. o.</v>
      </c>
      <c r="CG166" s="35" t="str" cm="1">
        <f t="array" ref="CG166">_xlfn.IFS(CE166="Aucun combustible","Oui",AND(CE166="s. o.",CF166="s. o."),"s. o.",AND(CF166="0%",OR(CE166&lt;&gt;"Aucun combustible",CE166&lt;&gt;"s. o.")),IF(CE166&lt;=0%,"Oui","Non"),AND(CF166&lt;&gt;"0%",OR(CE166&lt;&gt;"Aucun combustible",CE166&lt;&gt;"s. o.")),IF(CE166&lt;=CF166,"Oui","Non"))</f>
        <v>s. o.</v>
      </c>
      <c r="CH166" s="257"/>
      <c r="CI166" s="314" t="str">
        <f t="shared" si="124"/>
        <v>s. o.</v>
      </c>
      <c r="CJ166" s="316" cm="1">
        <f t="array" ref="CJ166">_xlfn.IFS(CE166="s.o","Non disponible",CE166="Aucun combustible","0",CE166&gt;0,BY166)</f>
        <v>0</v>
      </c>
      <c r="CK166" s="315" t="str">
        <f t="shared" si="125"/>
        <v>Non disponible</v>
      </c>
      <c r="CL166" s="320"/>
    </row>
    <row r="167" spans="1:90" x14ac:dyDescent="0.25">
      <c r="A167" s="122"/>
      <c r="B167" s="33"/>
      <c r="F167" s="32"/>
      <c r="I167" s="41"/>
      <c r="J167" s="34"/>
      <c r="L167" s="278"/>
      <c r="M167" s="32"/>
      <c r="N167" s="32"/>
      <c r="O167" s="34"/>
      <c r="P167" s="339"/>
      <c r="Q167" s="338"/>
      <c r="R167" s="250"/>
      <c r="S167" s="270"/>
      <c r="T167" s="251"/>
      <c r="U167" s="113"/>
      <c r="V167" s="114"/>
      <c r="W167" s="273"/>
      <c r="X167" s="114"/>
      <c r="Y167" s="273"/>
      <c r="Z167" s="115" t="str">
        <f t="shared" si="132"/>
        <v>s.o</v>
      </c>
      <c r="AA167" s="35" t="str" cm="1">
        <f t="array" ref="AA167">_xlfn.IFS(T167=Listes_deroulantes!$B$45,"Indisponible",T167=Listes_deroulantes!$B$43,-10%,T167=Listes_deroulantes!$B$42,-40%,T167=Listes_deroulantes!$B$41,-20%,T167=Listes_deroulantes!$B$40,-20%,T167=Listes_deroulantes!$C$35,"s. o.",T167=Listes_deroulantes!$B$44,-10%)</f>
        <v>s. o.</v>
      </c>
      <c r="AB167" s="62" t="str">
        <f t="shared" si="133"/>
        <v>s. o.</v>
      </c>
      <c r="AC167" s="309" t="str">
        <f t="shared" si="122"/>
        <v>s.o</v>
      </c>
      <c r="AD167" s="62" t="str" cm="1">
        <f t="array" ref="AD167">_xlfn.IFS(T167=Listes_deroulantes!$B$45,"Aucun",T167=Listes_deroulantes!$B$44,"Aucun",T167=Listes_deroulantes!$B$43,-10%,T167=Listes_deroulantes!$B$42,"Aucun",T167=Listes_deroulantes!$B$41,"Aucun",T167=Listes_deroulantes!$B$40,"Aucun",T167=Listes_deroulantes!$C$35,"s. o.")</f>
        <v>s. o.</v>
      </c>
      <c r="AE167" s="62" t="str">
        <f t="shared" si="134"/>
        <v>s. o.</v>
      </c>
      <c r="AF167" s="310"/>
      <c r="AG167" s="131" t="str">
        <f t="shared" si="123"/>
        <v/>
      </c>
      <c r="AH167" s="317">
        <f t="shared" si="126"/>
        <v>0</v>
      </c>
      <c r="AI167" s="177"/>
      <c r="AJ167" s="178"/>
      <c r="AK167" s="179"/>
      <c r="AL167" s="179"/>
      <c r="AM167" s="179"/>
      <c r="AN167" s="179"/>
      <c r="AO167" s="192">
        <f t="shared" si="115"/>
        <v>0</v>
      </c>
      <c r="AP167" s="181"/>
      <c r="AQ167" s="182">
        <f t="shared" si="135"/>
        <v>0</v>
      </c>
      <c r="AR167" s="183"/>
      <c r="AS167" s="182">
        <f t="shared" si="136"/>
        <v>0</v>
      </c>
      <c r="AT167" s="183"/>
      <c r="AU167" s="182">
        <f t="shared" si="137"/>
        <v>0</v>
      </c>
      <c r="AV167" s="183"/>
      <c r="AW167" s="192">
        <f t="shared" si="138"/>
        <v>0</v>
      </c>
      <c r="AX167" s="192">
        <f t="shared" si="139"/>
        <v>0</v>
      </c>
      <c r="AY167" s="182">
        <f t="shared" si="140"/>
        <v>0</v>
      </c>
      <c r="AZ167" s="116" t="str">
        <f t="shared" si="141"/>
        <v>s. o.</v>
      </c>
      <c r="BA167" s="294" t="str" cm="1">
        <f t="array" ref="BA167">_xlfn.IFS(L167&lt;Listes_deroulantes!$F$55,"s. o.",AND(L167&lt;datevigueur,M167=autre),Listes_deroulantes!$G$4,AND(L167&lt;datevigueur,M167=bureau),Listes_deroulantes!$G$5,AND(L167&lt;datevigueur,M167=cegep),Listes_deroulantes!$G$6,AND(L167&lt;datevigueur,M167=Centre),Listes_deroulantes!$G$7,AND(L167&lt;datevigueur,M167=CHSLD),Listes_deroulantes!$G$8,AND(L167&lt;datevigueur,M167=ecole),Listes_deroulantes!$G$9,AND(L167&lt;datevigueur,M167=ecolesec),Listes_deroulantes!$G$10,AND(L167&lt;datevigueur,M167=Universite),Listes_deroulantes!$G$11,AND(L167&gt;=datevigueur,L167&lt;=Listes_deroulantes!$F$48),New2025Avant,L167&lt;=Listes_deroulantes!$F$49,New2030Avant,L167&gt;Listes_deroulantes!$F$50,"0%")</f>
        <v>s. o.</v>
      </c>
      <c r="BB167" s="35" t="str" cm="1">
        <f t="array" ref="BB167">_xlfn.IFS(AZ167="Aucun combustible","Oui",AND(AZ167="s. o.",BA167="s. o."),"s. o.",AND(BA167="0%",OR(AZ167&lt;&gt;"Aucun combustible",AZ167&lt;&gt;"s. o.")),IF(AZ167&lt;=0%,"Oui","Non"),AND(BA167&lt;&gt;"0%",OR(AZ167&lt;&gt;"Aucun combustible",AZ167&lt;&gt;"s. o.")),IF(AZ167&lt;BA167,"Oui","Non"))</f>
        <v>s. o.</v>
      </c>
      <c r="BC167" s="35" t="str">
        <f t="shared" si="142"/>
        <v>Non</v>
      </c>
      <c r="BD167" s="132"/>
      <c r="BE167" s="313" t="str">
        <f t="shared" si="143"/>
        <v>s. o.</v>
      </c>
      <c r="BF167" s="313" t="str" cm="1">
        <f t="array" ref="BF167">IFERROR(_xlfn.IFS(AND(AO167&gt;0,OR(AY167=0,ISBLANK(AY167)),OR(AW167=0,ISBLANK(AW167))),"100% Énergie renouvelable",AND(OR(AY167=0,ISBLANK(AY167)),AW167&gt;0,),"Non disponible",AY167&gt;0,AY167,AND(AY167=0,AW167=0,AO167=0),"s. o."),"Erreur")</f>
        <v>s. o.</v>
      </c>
      <c r="BG167" s="312" t="str">
        <f t="shared" si="144"/>
        <v>s. o.</v>
      </c>
      <c r="BH167" s="133"/>
      <c r="BI167" s="330"/>
      <c r="BJ167" s="318"/>
      <c r="BK167" s="198"/>
      <c r="BL167" s="180"/>
      <c r="BM167" s="180"/>
      <c r="BN167" s="180"/>
      <c r="BO167" s="180"/>
      <c r="BP167" s="241"/>
      <c r="BQ167" s="199">
        <f t="shared" si="127"/>
        <v>0</v>
      </c>
      <c r="BR167" s="198"/>
      <c r="BS167" s="200">
        <f t="shared" si="128"/>
        <v>0</v>
      </c>
      <c r="BT167" s="198"/>
      <c r="BU167" s="200">
        <f t="shared" si="129"/>
        <v>0</v>
      </c>
      <c r="BV167" s="198"/>
      <c r="BW167" s="200">
        <f t="shared" si="130"/>
        <v>0</v>
      </c>
      <c r="BX167" s="198"/>
      <c r="BY167" s="200">
        <f t="shared" si="131"/>
        <v>0</v>
      </c>
      <c r="BZ167" s="117">
        <f t="shared" si="145"/>
        <v>0</v>
      </c>
      <c r="CA167" s="117">
        <f t="shared" si="146"/>
        <v>0</v>
      </c>
      <c r="CB167" s="154">
        <f t="shared" si="147"/>
        <v>0</v>
      </c>
      <c r="CC167" s="134" t="str">
        <f t="shared" si="148"/>
        <v/>
      </c>
      <c r="CD167" s="147" t="str">
        <f t="shared" si="149"/>
        <v/>
      </c>
      <c r="CE167" s="116" t="str">
        <f t="shared" si="150"/>
        <v>s. o.</v>
      </c>
      <c r="CF167" s="35" t="str" cm="1">
        <f t="array" ref="CF167">_xlfn.IFS(L167&lt;Listes_deroulantes!$F$55,"s. o.",AND(L167&lt;datevigueur,M167=autre),Listes_deroulantes!$H$4,AND(L167&lt;datevigueur,M167=bureau),Listes_deroulantes!$H$5,AND(L167&lt;datevigueur,M167=cegep),Listes_deroulantes!$H$6,AND(L167&lt;datevigueur,M167=Centre),Listes_deroulantes!$H$7,AND(L167&lt;datevigueur,M167=CHSLD),Listes_deroulantes!$H$8,AND(L167&lt;datevigueur,M167=ecole),Listes_deroulantes!$H$9,AND(L167&lt;datevigueur,M167=ecolesec),Listes_deroulantes!$H$10,AND(L167&lt;datevigueur,M167=Universite),Listes_deroulantes!$H$11,AND(L167&gt;=datevigueur,L167&lt;=Listes_deroulantes!$F$48),NEW2025Apres,L167&lt;=Listes_deroulantes!$F$49,New2030Apres,L167&gt;Listes_deroulantes!$F$50,"0%")</f>
        <v>s. o.</v>
      </c>
      <c r="CG167" s="35" t="str" cm="1">
        <f t="array" ref="CG167">_xlfn.IFS(CE167="Aucun combustible","Oui",AND(CE167="s. o.",CF167="s. o."),"s. o.",AND(CF167="0%",OR(CE167&lt;&gt;"Aucun combustible",CE167&lt;&gt;"s. o.")),IF(CE167&lt;=0%,"Oui","Non"),AND(CF167&lt;&gt;"0%",OR(CE167&lt;&gt;"Aucun combustible",CE167&lt;&gt;"s. o.")),IF(CE167&lt;=CF167,"Oui","Non"))</f>
        <v>s. o.</v>
      </c>
      <c r="CH167" s="257"/>
      <c r="CI167" s="314" t="str">
        <f t="shared" si="124"/>
        <v>s. o.</v>
      </c>
      <c r="CJ167" s="316" cm="1">
        <f t="array" ref="CJ167">_xlfn.IFS(CE167="s.o","Non disponible",CE167="Aucun combustible","0",CE167&gt;0,BY167)</f>
        <v>0</v>
      </c>
      <c r="CK167" s="315" t="str">
        <f t="shared" si="125"/>
        <v>Non disponible</v>
      </c>
      <c r="CL167" s="320"/>
    </row>
    <row r="168" spans="1:90" x14ac:dyDescent="0.25">
      <c r="A168" s="122"/>
      <c r="B168" s="33"/>
      <c r="F168" s="32"/>
      <c r="I168" s="41"/>
      <c r="J168" s="34"/>
      <c r="L168" s="278"/>
      <c r="M168" s="32"/>
      <c r="N168" s="32"/>
      <c r="O168" s="34"/>
      <c r="P168" s="339"/>
      <c r="Q168" s="338"/>
      <c r="R168" s="250"/>
      <c r="S168" s="270"/>
      <c r="T168" s="251"/>
      <c r="U168" s="113"/>
      <c r="V168" s="114"/>
      <c r="W168" s="273"/>
      <c r="X168" s="114"/>
      <c r="Y168" s="273"/>
      <c r="Z168" s="115" t="str">
        <f t="shared" si="132"/>
        <v>s.o</v>
      </c>
      <c r="AA168" s="35" t="str" cm="1">
        <f t="array" ref="AA168">_xlfn.IFS(T168=Listes_deroulantes!$B$45,"Indisponible",T168=Listes_deroulantes!$B$43,-10%,T168=Listes_deroulantes!$B$42,-40%,T168=Listes_deroulantes!$B$41,-20%,T168=Listes_deroulantes!$B$40,-20%,T168=Listes_deroulantes!$C$35,"s. o.",T168=Listes_deroulantes!$B$44,-10%)</f>
        <v>s. o.</v>
      </c>
      <c r="AB168" s="62" t="str">
        <f t="shared" si="133"/>
        <v>s. o.</v>
      </c>
      <c r="AC168" s="309" t="str">
        <f t="shared" si="122"/>
        <v>s.o</v>
      </c>
      <c r="AD168" s="62" t="str" cm="1">
        <f t="array" ref="AD168">_xlfn.IFS(T168=Listes_deroulantes!$B$45,"Aucun",T168=Listes_deroulantes!$B$44,"Aucun",T168=Listes_deroulantes!$B$43,-10%,T168=Listes_deroulantes!$B$42,"Aucun",T168=Listes_deroulantes!$B$41,"Aucun",T168=Listes_deroulantes!$B$40,"Aucun",T168=Listes_deroulantes!$C$35,"s. o.")</f>
        <v>s. o.</v>
      </c>
      <c r="AE168" s="62" t="str">
        <f t="shared" si="134"/>
        <v>s. o.</v>
      </c>
      <c r="AF168" s="310"/>
      <c r="AG168" s="131" t="str">
        <f t="shared" si="123"/>
        <v/>
      </c>
      <c r="AH168" s="317">
        <f t="shared" si="126"/>
        <v>0</v>
      </c>
      <c r="AI168" s="177"/>
      <c r="AJ168" s="178"/>
      <c r="AK168" s="179"/>
      <c r="AL168" s="179"/>
      <c r="AM168" s="179"/>
      <c r="AN168" s="179"/>
      <c r="AO168" s="192">
        <f t="shared" si="115"/>
        <v>0</v>
      </c>
      <c r="AP168" s="181"/>
      <c r="AQ168" s="182">
        <f t="shared" si="135"/>
        <v>0</v>
      </c>
      <c r="AR168" s="183"/>
      <c r="AS168" s="182">
        <f t="shared" si="136"/>
        <v>0</v>
      </c>
      <c r="AT168" s="183"/>
      <c r="AU168" s="182">
        <f t="shared" si="137"/>
        <v>0</v>
      </c>
      <c r="AV168" s="183"/>
      <c r="AW168" s="192">
        <f t="shared" si="138"/>
        <v>0</v>
      </c>
      <c r="AX168" s="192">
        <f t="shared" si="139"/>
        <v>0</v>
      </c>
      <c r="AY168" s="182">
        <f t="shared" si="140"/>
        <v>0</v>
      </c>
      <c r="AZ168" s="116" t="str">
        <f t="shared" si="141"/>
        <v>s. o.</v>
      </c>
      <c r="BA168" s="294" t="str" cm="1">
        <f t="array" ref="BA168">_xlfn.IFS(L168&lt;Listes_deroulantes!$F$55,"s. o.",AND(L168&lt;datevigueur,M168=autre),Listes_deroulantes!$G$4,AND(L168&lt;datevigueur,M168=bureau),Listes_deroulantes!$G$5,AND(L168&lt;datevigueur,M168=cegep),Listes_deroulantes!$G$6,AND(L168&lt;datevigueur,M168=Centre),Listes_deroulantes!$G$7,AND(L168&lt;datevigueur,M168=CHSLD),Listes_deroulantes!$G$8,AND(L168&lt;datevigueur,M168=ecole),Listes_deroulantes!$G$9,AND(L168&lt;datevigueur,M168=ecolesec),Listes_deroulantes!$G$10,AND(L168&lt;datevigueur,M168=Universite),Listes_deroulantes!$G$11,AND(L168&gt;=datevigueur,L168&lt;=Listes_deroulantes!$F$48),New2025Avant,L168&lt;=Listes_deroulantes!$F$49,New2030Avant,L168&gt;Listes_deroulantes!$F$50,"0%")</f>
        <v>s. o.</v>
      </c>
      <c r="BB168" s="35" t="str" cm="1">
        <f t="array" ref="BB168">_xlfn.IFS(AZ168="Aucun combustible","Oui",AND(AZ168="s. o.",BA168="s. o."),"s. o.",AND(BA168="0%",OR(AZ168&lt;&gt;"Aucun combustible",AZ168&lt;&gt;"s. o.")),IF(AZ168&lt;=0%,"Oui","Non"),AND(BA168&lt;&gt;"0%",OR(AZ168&lt;&gt;"Aucun combustible",AZ168&lt;&gt;"s. o.")),IF(AZ168&lt;BA168,"Oui","Non"))</f>
        <v>s. o.</v>
      </c>
      <c r="BC168" s="35" t="str">
        <f t="shared" si="142"/>
        <v>Non</v>
      </c>
      <c r="BD168" s="132"/>
      <c r="BE168" s="313" t="str">
        <f t="shared" si="143"/>
        <v>s. o.</v>
      </c>
      <c r="BF168" s="313" t="str" cm="1">
        <f t="array" ref="BF168">IFERROR(_xlfn.IFS(AND(AO168&gt;0,OR(AY168=0,ISBLANK(AY168)),OR(AW168=0,ISBLANK(AW168))),"100% Énergie renouvelable",AND(OR(AY168=0,ISBLANK(AY168)),AW168&gt;0,),"Non disponible",AY168&gt;0,AY168,AND(AY168=0,AW168=0,AO168=0),"s. o."),"Erreur")</f>
        <v>s. o.</v>
      </c>
      <c r="BG168" s="312" t="str">
        <f t="shared" si="144"/>
        <v>s. o.</v>
      </c>
      <c r="BH168" s="133"/>
      <c r="BI168" s="330"/>
      <c r="BJ168" s="318"/>
      <c r="BK168" s="198"/>
      <c r="BL168" s="180"/>
      <c r="BM168" s="180"/>
      <c r="BN168" s="180"/>
      <c r="BO168" s="180"/>
      <c r="BP168" s="241"/>
      <c r="BQ168" s="199">
        <f t="shared" si="127"/>
        <v>0</v>
      </c>
      <c r="BR168" s="198"/>
      <c r="BS168" s="200">
        <f t="shared" si="128"/>
        <v>0</v>
      </c>
      <c r="BT168" s="198"/>
      <c r="BU168" s="200">
        <f t="shared" si="129"/>
        <v>0</v>
      </c>
      <c r="BV168" s="198"/>
      <c r="BW168" s="200">
        <f t="shared" si="130"/>
        <v>0</v>
      </c>
      <c r="BX168" s="198"/>
      <c r="BY168" s="200">
        <f t="shared" si="131"/>
        <v>0</v>
      </c>
      <c r="BZ168" s="117">
        <f t="shared" si="145"/>
        <v>0</v>
      </c>
      <c r="CA168" s="117">
        <f t="shared" si="146"/>
        <v>0</v>
      </c>
      <c r="CB168" s="154">
        <f t="shared" si="147"/>
        <v>0</v>
      </c>
      <c r="CC168" s="134" t="str">
        <f t="shared" si="148"/>
        <v/>
      </c>
      <c r="CD168" s="147" t="str">
        <f t="shared" si="149"/>
        <v/>
      </c>
      <c r="CE168" s="116" t="str">
        <f t="shared" si="150"/>
        <v>s. o.</v>
      </c>
      <c r="CF168" s="35" t="str" cm="1">
        <f t="array" ref="CF168">_xlfn.IFS(L168&lt;Listes_deroulantes!$F$55,"s. o.",AND(L168&lt;datevigueur,M168=autre),Listes_deroulantes!$H$4,AND(L168&lt;datevigueur,M168=bureau),Listes_deroulantes!$H$5,AND(L168&lt;datevigueur,M168=cegep),Listes_deroulantes!$H$6,AND(L168&lt;datevigueur,M168=Centre),Listes_deroulantes!$H$7,AND(L168&lt;datevigueur,M168=CHSLD),Listes_deroulantes!$H$8,AND(L168&lt;datevigueur,M168=ecole),Listes_deroulantes!$H$9,AND(L168&lt;datevigueur,M168=ecolesec),Listes_deroulantes!$H$10,AND(L168&lt;datevigueur,M168=Universite),Listes_deroulantes!$H$11,AND(L168&gt;=datevigueur,L168&lt;=Listes_deroulantes!$F$48),NEW2025Apres,L168&lt;=Listes_deroulantes!$F$49,New2030Apres,L168&gt;Listes_deroulantes!$F$50,"0%")</f>
        <v>s. o.</v>
      </c>
      <c r="CG168" s="35" t="str" cm="1">
        <f t="array" ref="CG168">_xlfn.IFS(CE168="Aucun combustible","Oui",AND(CE168="s. o.",CF168="s. o."),"s. o.",AND(CF168="0%",OR(CE168&lt;&gt;"Aucun combustible",CE168&lt;&gt;"s. o.")),IF(CE168&lt;=0%,"Oui","Non"),AND(CF168&lt;&gt;"0%",OR(CE168&lt;&gt;"Aucun combustible",CE168&lt;&gt;"s. o.")),IF(CE168&lt;=CF168,"Oui","Non"))</f>
        <v>s. o.</v>
      </c>
      <c r="CH168" s="257"/>
      <c r="CI168" s="314" t="str">
        <f t="shared" si="124"/>
        <v>s. o.</v>
      </c>
      <c r="CJ168" s="316" cm="1">
        <f t="array" ref="CJ168">_xlfn.IFS(CE168="s.o","Non disponible",CE168="Aucun combustible","0",CE168&gt;0,BY168)</f>
        <v>0</v>
      </c>
      <c r="CK168" s="315" t="str">
        <f t="shared" si="125"/>
        <v>Non disponible</v>
      </c>
      <c r="CL168" s="320"/>
    </row>
    <row r="169" spans="1:90" x14ac:dyDescent="0.25">
      <c r="A169" s="122"/>
      <c r="B169" s="33"/>
      <c r="F169" s="32"/>
      <c r="I169" s="41"/>
      <c r="J169" s="34"/>
      <c r="L169" s="278"/>
      <c r="M169" s="32"/>
      <c r="N169" s="32"/>
      <c r="O169" s="34"/>
      <c r="P169" s="339"/>
      <c r="Q169" s="338"/>
      <c r="R169" s="250"/>
      <c r="S169" s="270"/>
      <c r="T169" s="251"/>
      <c r="U169" s="113"/>
      <c r="V169" s="114"/>
      <c r="W169" s="273"/>
      <c r="X169" s="114"/>
      <c r="Y169" s="273"/>
      <c r="Z169" s="115" t="str">
        <f t="shared" si="132"/>
        <v>s.o</v>
      </c>
      <c r="AA169" s="35" t="str" cm="1">
        <f t="array" ref="AA169">_xlfn.IFS(T169=Listes_deroulantes!$B$45,"Indisponible",T169=Listes_deroulantes!$B$43,-10%,T169=Listes_deroulantes!$B$42,-40%,T169=Listes_deroulantes!$B$41,-20%,T169=Listes_deroulantes!$B$40,-20%,T169=Listes_deroulantes!$C$35,"s. o.",T169=Listes_deroulantes!$B$44,-10%)</f>
        <v>s. o.</v>
      </c>
      <c r="AB169" s="62" t="str">
        <f t="shared" si="133"/>
        <v>s. o.</v>
      </c>
      <c r="AC169" s="309" t="str">
        <f t="shared" si="122"/>
        <v>s.o</v>
      </c>
      <c r="AD169" s="62" t="str" cm="1">
        <f t="array" ref="AD169">_xlfn.IFS(T169=Listes_deroulantes!$B$45,"Aucun",T169=Listes_deroulantes!$B$44,"Aucun",T169=Listes_deroulantes!$B$43,-10%,T169=Listes_deroulantes!$B$42,"Aucun",T169=Listes_deroulantes!$B$41,"Aucun",T169=Listes_deroulantes!$B$40,"Aucun",T169=Listes_deroulantes!$C$35,"s. o.")</f>
        <v>s. o.</v>
      </c>
      <c r="AE169" s="62" t="str">
        <f t="shared" si="134"/>
        <v>s. o.</v>
      </c>
      <c r="AF169" s="310"/>
      <c r="AG169" s="131" t="str">
        <f t="shared" si="123"/>
        <v/>
      </c>
      <c r="AH169" s="317">
        <f t="shared" si="126"/>
        <v>0</v>
      </c>
      <c r="AI169" s="177"/>
      <c r="AJ169" s="178"/>
      <c r="AK169" s="179"/>
      <c r="AL169" s="179"/>
      <c r="AM169" s="179"/>
      <c r="AN169" s="179"/>
      <c r="AO169" s="192">
        <f t="shared" si="115"/>
        <v>0</v>
      </c>
      <c r="AP169" s="181"/>
      <c r="AQ169" s="182">
        <f t="shared" si="135"/>
        <v>0</v>
      </c>
      <c r="AR169" s="183"/>
      <c r="AS169" s="182">
        <f t="shared" si="136"/>
        <v>0</v>
      </c>
      <c r="AT169" s="183"/>
      <c r="AU169" s="182">
        <f t="shared" si="137"/>
        <v>0</v>
      </c>
      <c r="AV169" s="183"/>
      <c r="AW169" s="192">
        <f t="shared" si="138"/>
        <v>0</v>
      </c>
      <c r="AX169" s="192">
        <f t="shared" si="139"/>
        <v>0</v>
      </c>
      <c r="AY169" s="182">
        <f t="shared" si="140"/>
        <v>0</v>
      </c>
      <c r="AZ169" s="116" t="str">
        <f t="shared" si="141"/>
        <v>s. o.</v>
      </c>
      <c r="BA169" s="294" t="str" cm="1">
        <f t="array" ref="BA169">_xlfn.IFS(L169&lt;Listes_deroulantes!$F$55,"s. o.",AND(L169&lt;datevigueur,M169=autre),Listes_deroulantes!$G$4,AND(L169&lt;datevigueur,M169=bureau),Listes_deroulantes!$G$5,AND(L169&lt;datevigueur,M169=cegep),Listes_deroulantes!$G$6,AND(L169&lt;datevigueur,M169=Centre),Listes_deroulantes!$G$7,AND(L169&lt;datevigueur,M169=CHSLD),Listes_deroulantes!$G$8,AND(L169&lt;datevigueur,M169=ecole),Listes_deroulantes!$G$9,AND(L169&lt;datevigueur,M169=ecolesec),Listes_deroulantes!$G$10,AND(L169&lt;datevigueur,M169=Universite),Listes_deroulantes!$G$11,AND(L169&gt;=datevigueur,L169&lt;=Listes_deroulantes!$F$48),New2025Avant,L169&lt;=Listes_deroulantes!$F$49,New2030Avant,L169&gt;Listes_deroulantes!$F$50,"0%")</f>
        <v>s. o.</v>
      </c>
      <c r="BB169" s="35" t="str" cm="1">
        <f t="array" ref="BB169">_xlfn.IFS(AZ169="Aucun combustible","Oui",AND(AZ169="s. o.",BA169="s. o."),"s. o.",AND(BA169="0%",OR(AZ169&lt;&gt;"Aucun combustible",AZ169&lt;&gt;"s. o.")),IF(AZ169&lt;=0%,"Oui","Non"),AND(BA169&lt;&gt;"0%",OR(AZ169&lt;&gt;"Aucun combustible",AZ169&lt;&gt;"s. o.")),IF(AZ169&lt;BA169,"Oui","Non"))</f>
        <v>s. o.</v>
      </c>
      <c r="BC169" s="35" t="str">
        <f t="shared" si="142"/>
        <v>Non</v>
      </c>
      <c r="BD169" s="132"/>
      <c r="BE169" s="313" t="str">
        <f t="shared" si="143"/>
        <v>s. o.</v>
      </c>
      <c r="BF169" s="313" t="str" cm="1">
        <f t="array" ref="BF169">IFERROR(_xlfn.IFS(AND(AO169&gt;0,OR(AY169=0,ISBLANK(AY169)),OR(AW169=0,ISBLANK(AW169))),"100% Énergie renouvelable",AND(OR(AY169=0,ISBLANK(AY169)),AW169&gt;0,),"Non disponible",AY169&gt;0,AY169,AND(AY169=0,AW169=0,AO169=0),"s. o."),"Erreur")</f>
        <v>s. o.</v>
      </c>
      <c r="BG169" s="312" t="str">
        <f t="shared" si="144"/>
        <v>s. o.</v>
      </c>
      <c r="BH169" s="133"/>
      <c r="BI169" s="330"/>
      <c r="BJ169" s="318"/>
      <c r="BK169" s="198"/>
      <c r="BL169" s="180"/>
      <c r="BM169" s="180"/>
      <c r="BN169" s="180"/>
      <c r="BO169" s="180"/>
      <c r="BP169" s="241"/>
      <c r="BQ169" s="199">
        <f t="shared" si="127"/>
        <v>0</v>
      </c>
      <c r="BR169" s="198"/>
      <c r="BS169" s="200">
        <f t="shared" si="128"/>
        <v>0</v>
      </c>
      <c r="BT169" s="198"/>
      <c r="BU169" s="200">
        <f t="shared" si="129"/>
        <v>0</v>
      </c>
      <c r="BV169" s="198"/>
      <c r="BW169" s="200">
        <f t="shared" si="130"/>
        <v>0</v>
      </c>
      <c r="BX169" s="198"/>
      <c r="BY169" s="200">
        <f t="shared" si="131"/>
        <v>0</v>
      </c>
      <c r="BZ169" s="117">
        <f t="shared" si="145"/>
        <v>0</v>
      </c>
      <c r="CA169" s="117">
        <f t="shared" si="146"/>
        <v>0</v>
      </c>
      <c r="CB169" s="154">
        <f t="shared" si="147"/>
        <v>0</v>
      </c>
      <c r="CC169" s="134" t="str">
        <f t="shared" si="148"/>
        <v/>
      </c>
      <c r="CD169" s="147" t="str">
        <f t="shared" si="149"/>
        <v/>
      </c>
      <c r="CE169" s="116" t="str">
        <f t="shared" si="150"/>
        <v>s. o.</v>
      </c>
      <c r="CF169" s="35" t="str" cm="1">
        <f t="array" ref="CF169">_xlfn.IFS(L169&lt;Listes_deroulantes!$F$55,"s. o.",AND(L169&lt;datevigueur,M169=autre),Listes_deroulantes!$H$4,AND(L169&lt;datevigueur,M169=bureau),Listes_deroulantes!$H$5,AND(L169&lt;datevigueur,M169=cegep),Listes_deroulantes!$H$6,AND(L169&lt;datevigueur,M169=Centre),Listes_deroulantes!$H$7,AND(L169&lt;datevigueur,M169=CHSLD),Listes_deroulantes!$H$8,AND(L169&lt;datevigueur,M169=ecole),Listes_deroulantes!$H$9,AND(L169&lt;datevigueur,M169=ecolesec),Listes_deroulantes!$H$10,AND(L169&lt;datevigueur,M169=Universite),Listes_deroulantes!$H$11,AND(L169&gt;=datevigueur,L169&lt;=Listes_deroulantes!$F$48),NEW2025Apres,L169&lt;=Listes_deroulantes!$F$49,New2030Apres,L169&gt;Listes_deroulantes!$F$50,"0%")</f>
        <v>s. o.</v>
      </c>
      <c r="CG169" s="35" t="str" cm="1">
        <f t="array" ref="CG169">_xlfn.IFS(CE169="Aucun combustible","Oui",AND(CE169="s. o.",CF169="s. o."),"s. o.",AND(CF169="0%",OR(CE169&lt;&gt;"Aucun combustible",CE169&lt;&gt;"s. o.")),IF(CE169&lt;=0%,"Oui","Non"),AND(CF169&lt;&gt;"0%",OR(CE169&lt;&gt;"Aucun combustible",CE169&lt;&gt;"s. o.")),IF(CE169&lt;=CF169,"Oui","Non"))</f>
        <v>s. o.</v>
      </c>
      <c r="CH169" s="257"/>
      <c r="CI169" s="314" t="str">
        <f t="shared" si="124"/>
        <v>s. o.</v>
      </c>
      <c r="CJ169" s="316" cm="1">
        <f t="array" ref="CJ169">_xlfn.IFS(CE169="s.o","Non disponible",CE169="Aucun combustible","0",CE169&gt;0,BY169)</f>
        <v>0</v>
      </c>
      <c r="CK169" s="315" t="str">
        <f t="shared" si="125"/>
        <v>Non disponible</v>
      </c>
      <c r="CL169" s="320"/>
    </row>
    <row r="170" spans="1:90" x14ac:dyDescent="0.25">
      <c r="A170" s="122"/>
      <c r="B170" s="33"/>
      <c r="F170" s="32"/>
      <c r="I170" s="41"/>
      <c r="J170" s="34"/>
      <c r="L170" s="278"/>
      <c r="M170" s="32"/>
      <c r="N170" s="32"/>
      <c r="O170" s="34"/>
      <c r="P170" s="339"/>
      <c r="Q170" s="338"/>
      <c r="R170" s="250"/>
      <c r="S170" s="270"/>
      <c r="T170" s="251"/>
      <c r="U170" s="113"/>
      <c r="V170" s="114"/>
      <c r="W170" s="273"/>
      <c r="X170" s="114"/>
      <c r="Y170" s="273"/>
      <c r="Z170" s="115" t="str">
        <f t="shared" si="132"/>
        <v>s.o</v>
      </c>
      <c r="AA170" s="35" t="str" cm="1">
        <f t="array" ref="AA170">_xlfn.IFS(T170=Listes_deroulantes!$B$45,"Indisponible",T170=Listes_deroulantes!$B$43,-10%,T170=Listes_deroulantes!$B$42,-40%,T170=Listes_deroulantes!$B$41,-20%,T170=Listes_deroulantes!$B$40,-20%,T170=Listes_deroulantes!$C$35,"s. o.",T170=Listes_deroulantes!$B$44,-10%)</f>
        <v>s. o.</v>
      </c>
      <c r="AB170" s="62" t="str">
        <f t="shared" si="133"/>
        <v>s. o.</v>
      </c>
      <c r="AC170" s="309" t="str">
        <f t="shared" si="122"/>
        <v>s.o</v>
      </c>
      <c r="AD170" s="62" t="str" cm="1">
        <f t="array" ref="AD170">_xlfn.IFS(T170=Listes_deroulantes!$B$45,"Aucun",T170=Listes_deroulantes!$B$44,"Aucun",T170=Listes_deroulantes!$B$43,-10%,T170=Listes_deroulantes!$B$42,"Aucun",T170=Listes_deroulantes!$B$41,"Aucun",T170=Listes_deroulantes!$B$40,"Aucun",T170=Listes_deroulantes!$C$35,"s. o.")</f>
        <v>s. o.</v>
      </c>
      <c r="AE170" s="62" t="str">
        <f t="shared" si="134"/>
        <v>s. o.</v>
      </c>
      <c r="AF170" s="310"/>
      <c r="AG170" s="131" t="str">
        <f t="shared" si="123"/>
        <v/>
      </c>
      <c r="AH170" s="317">
        <f t="shared" si="126"/>
        <v>0</v>
      </c>
      <c r="AI170" s="177"/>
      <c r="AJ170" s="178"/>
      <c r="AK170" s="179"/>
      <c r="AL170" s="179"/>
      <c r="AM170" s="179"/>
      <c r="AN170" s="179"/>
      <c r="AO170" s="192">
        <f t="shared" si="115"/>
        <v>0</v>
      </c>
      <c r="AP170" s="181"/>
      <c r="AQ170" s="182">
        <f t="shared" si="135"/>
        <v>0</v>
      </c>
      <c r="AR170" s="183"/>
      <c r="AS170" s="182">
        <f t="shared" si="136"/>
        <v>0</v>
      </c>
      <c r="AT170" s="183"/>
      <c r="AU170" s="182">
        <f t="shared" si="137"/>
        <v>0</v>
      </c>
      <c r="AV170" s="183"/>
      <c r="AW170" s="192">
        <f t="shared" si="138"/>
        <v>0</v>
      </c>
      <c r="AX170" s="192">
        <f t="shared" si="139"/>
        <v>0</v>
      </c>
      <c r="AY170" s="182">
        <f t="shared" si="140"/>
        <v>0</v>
      </c>
      <c r="AZ170" s="116" t="str">
        <f t="shared" si="141"/>
        <v>s. o.</v>
      </c>
      <c r="BA170" s="294" t="str" cm="1">
        <f t="array" ref="BA170">_xlfn.IFS(L170&lt;Listes_deroulantes!$F$55,"s. o.",AND(L170&lt;datevigueur,M170=autre),Listes_deroulantes!$G$4,AND(L170&lt;datevigueur,M170=bureau),Listes_deroulantes!$G$5,AND(L170&lt;datevigueur,M170=cegep),Listes_deroulantes!$G$6,AND(L170&lt;datevigueur,M170=Centre),Listes_deroulantes!$G$7,AND(L170&lt;datevigueur,M170=CHSLD),Listes_deroulantes!$G$8,AND(L170&lt;datevigueur,M170=ecole),Listes_deroulantes!$G$9,AND(L170&lt;datevigueur,M170=ecolesec),Listes_deroulantes!$G$10,AND(L170&lt;datevigueur,M170=Universite),Listes_deroulantes!$G$11,AND(L170&gt;=datevigueur,L170&lt;=Listes_deroulantes!$F$48),New2025Avant,L170&lt;=Listes_deroulantes!$F$49,New2030Avant,L170&gt;Listes_deroulantes!$F$50,"0%")</f>
        <v>s. o.</v>
      </c>
      <c r="BB170" s="35" t="str" cm="1">
        <f t="array" ref="BB170">_xlfn.IFS(AZ170="Aucun combustible","Oui",AND(AZ170="s. o.",BA170="s. o."),"s. o.",AND(BA170="0%",OR(AZ170&lt;&gt;"Aucun combustible",AZ170&lt;&gt;"s. o.")),IF(AZ170&lt;=0%,"Oui","Non"),AND(BA170&lt;&gt;"0%",OR(AZ170&lt;&gt;"Aucun combustible",AZ170&lt;&gt;"s. o.")),IF(AZ170&lt;BA170,"Oui","Non"))</f>
        <v>s. o.</v>
      </c>
      <c r="BC170" s="35" t="str">
        <f t="shared" si="142"/>
        <v>Non</v>
      </c>
      <c r="BD170" s="132"/>
      <c r="BE170" s="313" t="str">
        <f t="shared" si="143"/>
        <v>s. o.</v>
      </c>
      <c r="BF170" s="313" t="str" cm="1">
        <f t="array" ref="BF170">IFERROR(_xlfn.IFS(AND(AO170&gt;0,OR(AY170=0,ISBLANK(AY170)),OR(AW170=0,ISBLANK(AW170))),"100% Énergie renouvelable",AND(OR(AY170=0,ISBLANK(AY170)),AW170&gt;0,),"Non disponible",AY170&gt;0,AY170,AND(AY170=0,AW170=0,AO170=0),"s. o."),"Erreur")</f>
        <v>s. o.</v>
      </c>
      <c r="BG170" s="312" t="str">
        <f t="shared" si="144"/>
        <v>s. o.</v>
      </c>
      <c r="BH170" s="133"/>
      <c r="BI170" s="330"/>
      <c r="BJ170" s="318"/>
      <c r="BK170" s="198"/>
      <c r="BL170" s="180"/>
      <c r="BM170" s="180"/>
      <c r="BN170" s="180"/>
      <c r="BO170" s="180"/>
      <c r="BP170" s="241"/>
      <c r="BQ170" s="199">
        <f t="shared" si="127"/>
        <v>0</v>
      </c>
      <c r="BR170" s="198"/>
      <c r="BS170" s="200">
        <f t="shared" si="128"/>
        <v>0</v>
      </c>
      <c r="BT170" s="198"/>
      <c r="BU170" s="200">
        <f t="shared" si="129"/>
        <v>0</v>
      </c>
      <c r="BV170" s="198"/>
      <c r="BW170" s="200">
        <f t="shared" si="130"/>
        <v>0</v>
      </c>
      <c r="BX170" s="198"/>
      <c r="BY170" s="200">
        <f t="shared" si="131"/>
        <v>0</v>
      </c>
      <c r="BZ170" s="117">
        <f t="shared" si="145"/>
        <v>0</v>
      </c>
      <c r="CA170" s="117">
        <f t="shared" si="146"/>
        <v>0</v>
      </c>
      <c r="CB170" s="154">
        <f t="shared" si="147"/>
        <v>0</v>
      </c>
      <c r="CC170" s="134" t="str">
        <f t="shared" si="148"/>
        <v/>
      </c>
      <c r="CD170" s="147" t="str">
        <f t="shared" si="149"/>
        <v/>
      </c>
      <c r="CE170" s="116" t="str">
        <f t="shared" si="150"/>
        <v>s. o.</v>
      </c>
      <c r="CF170" s="35" t="str" cm="1">
        <f t="array" ref="CF170">_xlfn.IFS(L170&lt;Listes_deroulantes!$F$55,"s. o.",AND(L170&lt;datevigueur,M170=autre),Listes_deroulantes!$H$4,AND(L170&lt;datevigueur,M170=bureau),Listes_deroulantes!$H$5,AND(L170&lt;datevigueur,M170=cegep),Listes_deroulantes!$H$6,AND(L170&lt;datevigueur,M170=Centre),Listes_deroulantes!$H$7,AND(L170&lt;datevigueur,M170=CHSLD),Listes_deroulantes!$H$8,AND(L170&lt;datevigueur,M170=ecole),Listes_deroulantes!$H$9,AND(L170&lt;datevigueur,M170=ecolesec),Listes_deroulantes!$H$10,AND(L170&lt;datevigueur,M170=Universite),Listes_deroulantes!$H$11,AND(L170&gt;=datevigueur,L170&lt;=Listes_deroulantes!$F$48),NEW2025Apres,L170&lt;=Listes_deroulantes!$F$49,New2030Apres,L170&gt;Listes_deroulantes!$F$50,"0%")</f>
        <v>s. o.</v>
      </c>
      <c r="CG170" s="35" t="str" cm="1">
        <f t="array" ref="CG170">_xlfn.IFS(CE170="Aucun combustible","Oui",AND(CE170="s. o.",CF170="s. o."),"s. o.",AND(CF170="0%",OR(CE170&lt;&gt;"Aucun combustible",CE170&lt;&gt;"s. o.")),IF(CE170&lt;=0%,"Oui","Non"),AND(CF170&lt;&gt;"0%",OR(CE170&lt;&gt;"Aucun combustible",CE170&lt;&gt;"s. o.")),IF(CE170&lt;=CF170,"Oui","Non"))</f>
        <v>s. o.</v>
      </c>
      <c r="CH170" s="257"/>
      <c r="CI170" s="314" t="str">
        <f t="shared" si="124"/>
        <v>s. o.</v>
      </c>
      <c r="CJ170" s="316" cm="1">
        <f t="array" ref="CJ170">_xlfn.IFS(CE170="s.o","Non disponible",CE170="Aucun combustible","0",CE170&gt;0,BY170)</f>
        <v>0</v>
      </c>
      <c r="CK170" s="315" t="str">
        <f t="shared" si="125"/>
        <v>Non disponible</v>
      </c>
      <c r="CL170" s="320"/>
    </row>
    <row r="171" spans="1:90" x14ac:dyDescent="0.25">
      <c r="A171" s="122"/>
      <c r="B171" s="33"/>
      <c r="F171" s="32"/>
      <c r="I171" s="41"/>
      <c r="J171" s="34"/>
      <c r="L171" s="278"/>
      <c r="M171" s="32"/>
      <c r="N171" s="32"/>
      <c r="O171" s="34"/>
      <c r="P171" s="339"/>
      <c r="Q171" s="338"/>
      <c r="R171" s="250"/>
      <c r="S171" s="270"/>
      <c r="T171" s="251"/>
      <c r="U171" s="113"/>
      <c r="V171" s="114"/>
      <c r="W171" s="273"/>
      <c r="X171" s="114"/>
      <c r="Y171" s="273"/>
      <c r="Z171" s="115" t="str">
        <f t="shared" si="132"/>
        <v>s.o</v>
      </c>
      <c r="AA171" s="35" t="str" cm="1">
        <f t="array" ref="AA171">_xlfn.IFS(T171=Listes_deroulantes!$B$45,"Indisponible",T171=Listes_deroulantes!$B$43,-10%,T171=Listes_deroulantes!$B$42,-40%,T171=Listes_deroulantes!$B$41,-20%,T171=Listes_deroulantes!$B$40,-20%,T171=Listes_deroulantes!$C$35,"s. o.",T171=Listes_deroulantes!$B$44,-10%)</f>
        <v>s. o.</v>
      </c>
      <c r="AB171" s="62" t="str">
        <f t="shared" si="133"/>
        <v>s. o.</v>
      </c>
      <c r="AC171" s="309" t="str">
        <f t="shared" si="122"/>
        <v>s.o</v>
      </c>
      <c r="AD171" s="62" t="str" cm="1">
        <f t="array" ref="AD171">_xlfn.IFS(T171=Listes_deroulantes!$B$45,"Aucun",T171=Listes_deroulantes!$B$44,"Aucun",T171=Listes_deroulantes!$B$43,-10%,T171=Listes_deroulantes!$B$42,"Aucun",T171=Listes_deroulantes!$B$41,"Aucun",T171=Listes_deroulantes!$B$40,"Aucun",T171=Listes_deroulantes!$C$35,"s. o.")</f>
        <v>s. o.</v>
      </c>
      <c r="AE171" s="62" t="str">
        <f t="shared" si="134"/>
        <v>s. o.</v>
      </c>
      <c r="AF171" s="310"/>
      <c r="AG171" s="131" t="str">
        <f t="shared" si="123"/>
        <v/>
      </c>
      <c r="AH171" s="317">
        <f t="shared" si="126"/>
        <v>0</v>
      </c>
      <c r="AI171" s="177"/>
      <c r="AJ171" s="178"/>
      <c r="AK171" s="179"/>
      <c r="AL171" s="179"/>
      <c r="AM171" s="179"/>
      <c r="AN171" s="179"/>
      <c r="AO171" s="192">
        <f t="shared" si="115"/>
        <v>0</v>
      </c>
      <c r="AP171" s="181"/>
      <c r="AQ171" s="182">
        <f t="shared" si="135"/>
        <v>0</v>
      </c>
      <c r="AR171" s="183"/>
      <c r="AS171" s="182">
        <f t="shared" si="136"/>
        <v>0</v>
      </c>
      <c r="AT171" s="183"/>
      <c r="AU171" s="182">
        <f t="shared" si="137"/>
        <v>0</v>
      </c>
      <c r="AV171" s="183"/>
      <c r="AW171" s="192">
        <f t="shared" si="138"/>
        <v>0</v>
      </c>
      <c r="AX171" s="192">
        <f t="shared" si="139"/>
        <v>0</v>
      </c>
      <c r="AY171" s="182">
        <f t="shared" si="140"/>
        <v>0</v>
      </c>
      <c r="AZ171" s="116" t="str">
        <f t="shared" si="141"/>
        <v>s. o.</v>
      </c>
      <c r="BA171" s="294" t="str" cm="1">
        <f t="array" ref="BA171">_xlfn.IFS(L171&lt;Listes_deroulantes!$F$55,"s. o.",AND(L171&lt;datevigueur,M171=autre),Listes_deroulantes!$G$4,AND(L171&lt;datevigueur,M171=bureau),Listes_deroulantes!$G$5,AND(L171&lt;datevigueur,M171=cegep),Listes_deroulantes!$G$6,AND(L171&lt;datevigueur,M171=Centre),Listes_deroulantes!$G$7,AND(L171&lt;datevigueur,M171=CHSLD),Listes_deroulantes!$G$8,AND(L171&lt;datevigueur,M171=ecole),Listes_deroulantes!$G$9,AND(L171&lt;datevigueur,M171=ecolesec),Listes_deroulantes!$G$10,AND(L171&lt;datevigueur,M171=Universite),Listes_deroulantes!$G$11,AND(L171&gt;=datevigueur,L171&lt;=Listes_deroulantes!$F$48),New2025Avant,L171&lt;=Listes_deroulantes!$F$49,New2030Avant,L171&gt;Listes_deroulantes!$F$50,"0%")</f>
        <v>s. o.</v>
      </c>
      <c r="BB171" s="35" t="str" cm="1">
        <f t="array" ref="BB171">_xlfn.IFS(AZ171="Aucun combustible","Oui",AND(AZ171="s. o.",BA171="s. o."),"s. o.",AND(BA171="0%",OR(AZ171&lt;&gt;"Aucun combustible",AZ171&lt;&gt;"s. o.")),IF(AZ171&lt;=0%,"Oui","Non"),AND(BA171&lt;&gt;"0%",OR(AZ171&lt;&gt;"Aucun combustible",AZ171&lt;&gt;"s. o.")),IF(AZ171&lt;BA171,"Oui","Non"))</f>
        <v>s. o.</v>
      </c>
      <c r="BC171" s="35" t="str">
        <f t="shared" si="142"/>
        <v>Non</v>
      </c>
      <c r="BD171" s="132"/>
      <c r="BE171" s="313" t="str">
        <f t="shared" si="143"/>
        <v>s. o.</v>
      </c>
      <c r="BF171" s="313" t="str" cm="1">
        <f t="array" ref="BF171">IFERROR(_xlfn.IFS(AND(AO171&gt;0,OR(AY171=0,ISBLANK(AY171)),OR(AW171=0,ISBLANK(AW171))),"100% Énergie renouvelable",AND(OR(AY171=0,ISBLANK(AY171)),AW171&gt;0,),"Non disponible",AY171&gt;0,AY171,AND(AY171=0,AW171=0,AO171=0),"s. o."),"Erreur")</f>
        <v>s. o.</v>
      </c>
      <c r="BG171" s="312" t="str">
        <f t="shared" si="144"/>
        <v>s. o.</v>
      </c>
      <c r="BH171" s="133"/>
      <c r="BI171" s="330"/>
      <c r="BJ171" s="318"/>
      <c r="BK171" s="198"/>
      <c r="BL171" s="180"/>
      <c r="BM171" s="180"/>
      <c r="BN171" s="180"/>
      <c r="BO171" s="180"/>
      <c r="BP171" s="241"/>
      <c r="BQ171" s="199">
        <f t="shared" si="127"/>
        <v>0</v>
      </c>
      <c r="BR171" s="198"/>
      <c r="BS171" s="200">
        <f t="shared" si="128"/>
        <v>0</v>
      </c>
      <c r="BT171" s="198"/>
      <c r="BU171" s="200">
        <f t="shared" si="129"/>
        <v>0</v>
      </c>
      <c r="BV171" s="198"/>
      <c r="BW171" s="200">
        <f t="shared" si="130"/>
        <v>0</v>
      </c>
      <c r="BX171" s="198"/>
      <c r="BY171" s="200">
        <f t="shared" si="131"/>
        <v>0</v>
      </c>
      <c r="BZ171" s="117">
        <f t="shared" si="145"/>
        <v>0</v>
      </c>
      <c r="CA171" s="117">
        <f t="shared" si="146"/>
        <v>0</v>
      </c>
      <c r="CB171" s="154">
        <f t="shared" si="147"/>
        <v>0</v>
      </c>
      <c r="CC171" s="134" t="str">
        <f t="shared" si="148"/>
        <v/>
      </c>
      <c r="CD171" s="147" t="str">
        <f t="shared" si="149"/>
        <v/>
      </c>
      <c r="CE171" s="116" t="str">
        <f t="shared" si="150"/>
        <v>s. o.</v>
      </c>
      <c r="CF171" s="35" t="str" cm="1">
        <f t="array" ref="CF171">_xlfn.IFS(L171&lt;Listes_deroulantes!$F$55,"s. o.",AND(L171&lt;datevigueur,M171=autre),Listes_deroulantes!$H$4,AND(L171&lt;datevigueur,M171=bureau),Listes_deroulantes!$H$5,AND(L171&lt;datevigueur,M171=cegep),Listes_deroulantes!$H$6,AND(L171&lt;datevigueur,M171=Centre),Listes_deroulantes!$H$7,AND(L171&lt;datevigueur,M171=CHSLD),Listes_deroulantes!$H$8,AND(L171&lt;datevigueur,M171=ecole),Listes_deroulantes!$H$9,AND(L171&lt;datevigueur,M171=ecolesec),Listes_deroulantes!$H$10,AND(L171&lt;datevigueur,M171=Universite),Listes_deroulantes!$H$11,AND(L171&gt;=datevigueur,L171&lt;=Listes_deroulantes!$F$48),NEW2025Apres,L171&lt;=Listes_deroulantes!$F$49,New2030Apres,L171&gt;Listes_deroulantes!$F$50,"0%")</f>
        <v>s. o.</v>
      </c>
      <c r="CG171" s="35" t="str" cm="1">
        <f t="array" ref="CG171">_xlfn.IFS(CE171="Aucun combustible","Oui",AND(CE171="s. o.",CF171="s. o."),"s. o.",AND(CF171="0%",OR(CE171&lt;&gt;"Aucun combustible",CE171&lt;&gt;"s. o.")),IF(CE171&lt;=0%,"Oui","Non"),AND(CF171&lt;&gt;"0%",OR(CE171&lt;&gt;"Aucun combustible",CE171&lt;&gt;"s. o.")),IF(CE171&lt;=CF171,"Oui","Non"))</f>
        <v>s. o.</v>
      </c>
      <c r="CH171" s="257"/>
      <c r="CI171" s="314" t="str">
        <f t="shared" si="124"/>
        <v>s. o.</v>
      </c>
      <c r="CJ171" s="316" cm="1">
        <f t="array" ref="CJ171">_xlfn.IFS(CE171="s.o","Non disponible",CE171="Aucun combustible","0",CE171&gt;0,BY171)</f>
        <v>0</v>
      </c>
      <c r="CK171" s="315" t="str">
        <f t="shared" si="125"/>
        <v>Non disponible</v>
      </c>
      <c r="CL171" s="320"/>
    </row>
    <row r="172" spans="1:90" x14ac:dyDescent="0.25">
      <c r="A172" s="122"/>
      <c r="B172" s="33"/>
      <c r="F172" s="32"/>
      <c r="I172" s="41"/>
      <c r="J172" s="34"/>
      <c r="L172" s="278"/>
      <c r="M172" s="32"/>
      <c r="N172" s="32"/>
      <c r="O172" s="34"/>
      <c r="P172" s="339"/>
      <c r="Q172" s="338"/>
      <c r="R172" s="250"/>
      <c r="S172" s="270"/>
      <c r="T172" s="251"/>
      <c r="U172" s="113"/>
      <c r="V172" s="114"/>
      <c r="W172" s="273"/>
      <c r="X172" s="114"/>
      <c r="Y172" s="273"/>
      <c r="Z172" s="115" t="str">
        <f t="shared" si="132"/>
        <v>s.o</v>
      </c>
      <c r="AA172" s="35" t="str" cm="1">
        <f t="array" ref="AA172">_xlfn.IFS(T172=Listes_deroulantes!$B$45,"Indisponible",T172=Listes_deroulantes!$B$43,-10%,T172=Listes_deroulantes!$B$42,-40%,T172=Listes_deroulantes!$B$41,-20%,T172=Listes_deroulantes!$B$40,-20%,T172=Listes_deroulantes!$C$35,"s. o.",T172=Listes_deroulantes!$B$44,-10%)</f>
        <v>s. o.</v>
      </c>
      <c r="AB172" s="62" t="str">
        <f t="shared" si="133"/>
        <v>s. o.</v>
      </c>
      <c r="AC172" s="309" t="str">
        <f t="shared" si="122"/>
        <v>s.o</v>
      </c>
      <c r="AD172" s="62" t="str" cm="1">
        <f t="array" ref="AD172">_xlfn.IFS(T172=Listes_deroulantes!$B$45,"Aucun",T172=Listes_deroulantes!$B$44,"Aucun",T172=Listes_deroulantes!$B$43,-10%,T172=Listes_deroulantes!$B$42,"Aucun",T172=Listes_deroulantes!$B$41,"Aucun",T172=Listes_deroulantes!$B$40,"Aucun",T172=Listes_deroulantes!$C$35,"s. o.")</f>
        <v>s. o.</v>
      </c>
      <c r="AE172" s="62" t="str">
        <f t="shared" si="134"/>
        <v>s. o.</v>
      </c>
      <c r="AF172" s="310"/>
      <c r="AG172" s="131" t="str">
        <f t="shared" si="123"/>
        <v/>
      </c>
      <c r="AH172" s="317">
        <f t="shared" si="126"/>
        <v>0</v>
      </c>
      <c r="AI172" s="177"/>
      <c r="AJ172" s="178"/>
      <c r="AK172" s="179"/>
      <c r="AL172" s="179"/>
      <c r="AM172" s="179"/>
      <c r="AN172" s="179"/>
      <c r="AO172" s="192">
        <f t="shared" si="115"/>
        <v>0</v>
      </c>
      <c r="AP172" s="181"/>
      <c r="AQ172" s="182">
        <f t="shared" si="135"/>
        <v>0</v>
      </c>
      <c r="AR172" s="183"/>
      <c r="AS172" s="182">
        <f t="shared" si="136"/>
        <v>0</v>
      </c>
      <c r="AT172" s="183"/>
      <c r="AU172" s="182">
        <f t="shared" si="137"/>
        <v>0</v>
      </c>
      <c r="AV172" s="183"/>
      <c r="AW172" s="192">
        <f t="shared" si="138"/>
        <v>0</v>
      </c>
      <c r="AX172" s="192">
        <f t="shared" si="139"/>
        <v>0</v>
      </c>
      <c r="AY172" s="182">
        <f t="shared" si="140"/>
        <v>0</v>
      </c>
      <c r="AZ172" s="116" t="str">
        <f t="shared" si="141"/>
        <v>s. o.</v>
      </c>
      <c r="BA172" s="294" t="str" cm="1">
        <f t="array" ref="BA172">_xlfn.IFS(L172&lt;Listes_deroulantes!$F$55,"s. o.",AND(L172&lt;datevigueur,M172=autre),Listes_deroulantes!$G$4,AND(L172&lt;datevigueur,M172=bureau),Listes_deroulantes!$G$5,AND(L172&lt;datevigueur,M172=cegep),Listes_deroulantes!$G$6,AND(L172&lt;datevigueur,M172=Centre),Listes_deroulantes!$G$7,AND(L172&lt;datevigueur,M172=CHSLD),Listes_deroulantes!$G$8,AND(L172&lt;datevigueur,M172=ecole),Listes_deroulantes!$G$9,AND(L172&lt;datevigueur,M172=ecolesec),Listes_deroulantes!$G$10,AND(L172&lt;datevigueur,M172=Universite),Listes_deroulantes!$G$11,AND(L172&gt;=datevigueur,L172&lt;=Listes_deroulantes!$F$48),New2025Avant,L172&lt;=Listes_deroulantes!$F$49,New2030Avant,L172&gt;Listes_deroulantes!$F$50,"0%")</f>
        <v>s. o.</v>
      </c>
      <c r="BB172" s="35" t="str" cm="1">
        <f t="array" ref="BB172">_xlfn.IFS(AZ172="Aucun combustible","Oui",AND(AZ172="s. o.",BA172="s. o."),"s. o.",AND(BA172="0%",OR(AZ172&lt;&gt;"Aucun combustible",AZ172&lt;&gt;"s. o.")),IF(AZ172&lt;=0%,"Oui","Non"),AND(BA172&lt;&gt;"0%",OR(AZ172&lt;&gt;"Aucun combustible",AZ172&lt;&gt;"s. o.")),IF(AZ172&lt;BA172,"Oui","Non"))</f>
        <v>s. o.</v>
      </c>
      <c r="BC172" s="35" t="str">
        <f t="shared" si="142"/>
        <v>Non</v>
      </c>
      <c r="BD172" s="132"/>
      <c r="BE172" s="313" t="str">
        <f t="shared" si="143"/>
        <v>s. o.</v>
      </c>
      <c r="BF172" s="313" t="str" cm="1">
        <f t="array" ref="BF172">IFERROR(_xlfn.IFS(AND(AO172&gt;0,OR(AY172=0,ISBLANK(AY172)),OR(AW172=0,ISBLANK(AW172))),"100% Énergie renouvelable",AND(OR(AY172=0,ISBLANK(AY172)),AW172&gt;0,),"Non disponible",AY172&gt;0,AY172,AND(AY172=0,AW172=0,AO172=0),"s. o."),"Erreur")</f>
        <v>s. o.</v>
      </c>
      <c r="BG172" s="312" t="str">
        <f t="shared" si="144"/>
        <v>s. o.</v>
      </c>
      <c r="BH172" s="133"/>
      <c r="BI172" s="330"/>
      <c r="BJ172" s="318"/>
      <c r="BK172" s="198"/>
      <c r="BL172" s="180"/>
      <c r="BM172" s="180"/>
      <c r="BN172" s="180"/>
      <c r="BO172" s="180"/>
      <c r="BP172" s="241"/>
      <c r="BQ172" s="199">
        <f t="shared" si="127"/>
        <v>0</v>
      </c>
      <c r="BR172" s="198"/>
      <c r="BS172" s="200">
        <f t="shared" si="128"/>
        <v>0</v>
      </c>
      <c r="BT172" s="198"/>
      <c r="BU172" s="200">
        <f t="shared" si="129"/>
        <v>0</v>
      </c>
      <c r="BV172" s="198"/>
      <c r="BW172" s="200">
        <f t="shared" si="130"/>
        <v>0</v>
      </c>
      <c r="BX172" s="198"/>
      <c r="BY172" s="200">
        <f t="shared" si="131"/>
        <v>0</v>
      </c>
      <c r="BZ172" s="117">
        <f t="shared" si="145"/>
        <v>0</v>
      </c>
      <c r="CA172" s="117">
        <f t="shared" si="146"/>
        <v>0</v>
      </c>
      <c r="CB172" s="154">
        <f t="shared" si="147"/>
        <v>0</v>
      </c>
      <c r="CC172" s="134" t="str">
        <f t="shared" si="148"/>
        <v/>
      </c>
      <c r="CD172" s="147" t="str">
        <f t="shared" si="149"/>
        <v/>
      </c>
      <c r="CE172" s="116" t="str">
        <f t="shared" si="150"/>
        <v>s. o.</v>
      </c>
      <c r="CF172" s="35" t="str" cm="1">
        <f t="array" ref="CF172">_xlfn.IFS(L172&lt;Listes_deroulantes!$F$55,"s. o.",AND(L172&lt;datevigueur,M172=autre),Listes_deroulantes!$H$4,AND(L172&lt;datevigueur,M172=bureau),Listes_deroulantes!$H$5,AND(L172&lt;datevigueur,M172=cegep),Listes_deroulantes!$H$6,AND(L172&lt;datevigueur,M172=Centre),Listes_deroulantes!$H$7,AND(L172&lt;datevigueur,M172=CHSLD),Listes_deroulantes!$H$8,AND(L172&lt;datevigueur,M172=ecole),Listes_deroulantes!$H$9,AND(L172&lt;datevigueur,M172=ecolesec),Listes_deroulantes!$H$10,AND(L172&lt;datevigueur,M172=Universite),Listes_deroulantes!$H$11,AND(L172&gt;=datevigueur,L172&lt;=Listes_deroulantes!$F$48),NEW2025Apres,L172&lt;=Listes_deroulantes!$F$49,New2030Apres,L172&gt;Listes_deroulantes!$F$50,"0%")</f>
        <v>s. o.</v>
      </c>
      <c r="CG172" s="35" t="str" cm="1">
        <f t="array" ref="CG172">_xlfn.IFS(CE172="Aucun combustible","Oui",AND(CE172="s. o.",CF172="s. o."),"s. o.",AND(CF172="0%",OR(CE172&lt;&gt;"Aucun combustible",CE172&lt;&gt;"s. o.")),IF(CE172&lt;=0%,"Oui","Non"),AND(CF172&lt;&gt;"0%",OR(CE172&lt;&gt;"Aucun combustible",CE172&lt;&gt;"s. o.")),IF(CE172&lt;=CF172,"Oui","Non"))</f>
        <v>s. o.</v>
      </c>
      <c r="CH172" s="257"/>
      <c r="CI172" s="314" t="str">
        <f t="shared" si="124"/>
        <v>s. o.</v>
      </c>
      <c r="CJ172" s="316" cm="1">
        <f t="array" ref="CJ172">_xlfn.IFS(CE172="s.o","Non disponible",CE172="Aucun combustible","0",CE172&gt;0,BY172)</f>
        <v>0</v>
      </c>
      <c r="CK172" s="315" t="str">
        <f t="shared" si="125"/>
        <v>Non disponible</v>
      </c>
      <c r="CL172" s="320"/>
    </row>
    <row r="173" spans="1:90" x14ac:dyDescent="0.25">
      <c r="A173" s="122"/>
      <c r="B173" s="33"/>
      <c r="F173" s="32"/>
      <c r="I173" s="41"/>
      <c r="J173" s="34"/>
      <c r="L173" s="278"/>
      <c r="M173" s="32"/>
      <c r="N173" s="32"/>
      <c r="O173" s="34"/>
      <c r="P173" s="339"/>
      <c r="Q173" s="338"/>
      <c r="R173" s="250"/>
      <c r="S173" s="270"/>
      <c r="T173" s="251"/>
      <c r="U173" s="113"/>
      <c r="V173" s="114"/>
      <c r="W173" s="273"/>
      <c r="X173" s="114"/>
      <c r="Y173" s="273"/>
      <c r="Z173" s="115" t="str">
        <f t="shared" si="132"/>
        <v>s.o</v>
      </c>
      <c r="AA173" s="35" t="str" cm="1">
        <f t="array" ref="AA173">_xlfn.IFS(T173=Listes_deroulantes!$B$45,"Indisponible",T173=Listes_deroulantes!$B$43,-10%,T173=Listes_deroulantes!$B$42,-40%,T173=Listes_deroulantes!$B$41,-20%,T173=Listes_deroulantes!$B$40,-20%,T173=Listes_deroulantes!$C$35,"s. o.",T173=Listes_deroulantes!$B$44,-10%)</f>
        <v>s. o.</v>
      </c>
      <c r="AB173" s="62" t="str">
        <f t="shared" si="133"/>
        <v>s. o.</v>
      </c>
      <c r="AC173" s="309" t="str">
        <f t="shared" si="122"/>
        <v>s.o</v>
      </c>
      <c r="AD173" s="62" t="str" cm="1">
        <f t="array" ref="AD173">_xlfn.IFS(T173=Listes_deroulantes!$B$45,"Aucun",T173=Listes_deroulantes!$B$44,"Aucun",T173=Listes_deroulantes!$B$43,-10%,T173=Listes_deroulantes!$B$42,"Aucun",T173=Listes_deroulantes!$B$41,"Aucun",T173=Listes_deroulantes!$B$40,"Aucun",T173=Listes_deroulantes!$C$35,"s. o.")</f>
        <v>s. o.</v>
      </c>
      <c r="AE173" s="62" t="str">
        <f t="shared" si="134"/>
        <v>s. o.</v>
      </c>
      <c r="AF173" s="310"/>
      <c r="AG173" s="131" t="str">
        <f t="shared" si="123"/>
        <v/>
      </c>
      <c r="AH173" s="317">
        <f t="shared" si="126"/>
        <v>0</v>
      </c>
      <c r="AI173" s="177"/>
      <c r="AJ173" s="178"/>
      <c r="AK173" s="179"/>
      <c r="AL173" s="179"/>
      <c r="AM173" s="179"/>
      <c r="AN173" s="179"/>
      <c r="AO173" s="192">
        <f t="shared" si="115"/>
        <v>0</v>
      </c>
      <c r="AP173" s="181"/>
      <c r="AQ173" s="182">
        <f t="shared" si="135"/>
        <v>0</v>
      </c>
      <c r="AR173" s="183"/>
      <c r="AS173" s="182">
        <f t="shared" si="136"/>
        <v>0</v>
      </c>
      <c r="AT173" s="183"/>
      <c r="AU173" s="182">
        <f t="shared" si="137"/>
        <v>0</v>
      </c>
      <c r="AV173" s="183"/>
      <c r="AW173" s="192">
        <f t="shared" si="138"/>
        <v>0</v>
      </c>
      <c r="AX173" s="192">
        <f t="shared" si="139"/>
        <v>0</v>
      </c>
      <c r="AY173" s="182">
        <f t="shared" si="140"/>
        <v>0</v>
      </c>
      <c r="AZ173" s="116" t="str">
        <f t="shared" si="141"/>
        <v>s. o.</v>
      </c>
      <c r="BA173" s="294" t="str" cm="1">
        <f t="array" ref="BA173">_xlfn.IFS(L173&lt;Listes_deroulantes!$F$55,"s. o.",AND(L173&lt;datevigueur,M173=autre),Listes_deroulantes!$G$4,AND(L173&lt;datevigueur,M173=bureau),Listes_deroulantes!$G$5,AND(L173&lt;datevigueur,M173=cegep),Listes_deroulantes!$G$6,AND(L173&lt;datevigueur,M173=Centre),Listes_deroulantes!$G$7,AND(L173&lt;datevigueur,M173=CHSLD),Listes_deroulantes!$G$8,AND(L173&lt;datevigueur,M173=ecole),Listes_deroulantes!$G$9,AND(L173&lt;datevigueur,M173=ecolesec),Listes_deroulantes!$G$10,AND(L173&lt;datevigueur,M173=Universite),Listes_deroulantes!$G$11,AND(L173&gt;=datevigueur,L173&lt;=Listes_deroulantes!$F$48),New2025Avant,L173&lt;=Listes_deroulantes!$F$49,New2030Avant,L173&gt;Listes_deroulantes!$F$50,"0%")</f>
        <v>s. o.</v>
      </c>
      <c r="BB173" s="35" t="str" cm="1">
        <f t="array" ref="BB173">_xlfn.IFS(AZ173="Aucun combustible","Oui",AND(AZ173="s. o.",BA173="s. o."),"s. o.",AND(BA173="0%",OR(AZ173&lt;&gt;"Aucun combustible",AZ173&lt;&gt;"s. o.")),IF(AZ173&lt;=0%,"Oui","Non"),AND(BA173&lt;&gt;"0%",OR(AZ173&lt;&gt;"Aucun combustible",AZ173&lt;&gt;"s. o.")),IF(AZ173&lt;BA173,"Oui","Non"))</f>
        <v>s. o.</v>
      </c>
      <c r="BC173" s="35" t="str">
        <f t="shared" si="142"/>
        <v>Non</v>
      </c>
      <c r="BD173" s="132"/>
      <c r="BE173" s="313" t="str">
        <f t="shared" si="143"/>
        <v>s. o.</v>
      </c>
      <c r="BF173" s="313" t="str" cm="1">
        <f t="array" ref="BF173">IFERROR(_xlfn.IFS(AND(AO173&gt;0,OR(AY173=0,ISBLANK(AY173)),OR(AW173=0,ISBLANK(AW173))),"100% Énergie renouvelable",AND(OR(AY173=0,ISBLANK(AY173)),AW173&gt;0,),"Non disponible",AY173&gt;0,AY173,AND(AY173=0,AW173=0,AO173=0),"s. o."),"Erreur")</f>
        <v>s. o.</v>
      </c>
      <c r="BG173" s="312" t="str">
        <f t="shared" si="144"/>
        <v>s. o.</v>
      </c>
      <c r="BH173" s="133"/>
      <c r="BI173" s="330"/>
      <c r="BJ173" s="318"/>
      <c r="BK173" s="198"/>
      <c r="BL173" s="180"/>
      <c r="BM173" s="180"/>
      <c r="BN173" s="180"/>
      <c r="BO173" s="180"/>
      <c r="BP173" s="241"/>
      <c r="BQ173" s="199">
        <f t="shared" si="127"/>
        <v>0</v>
      </c>
      <c r="BR173" s="198"/>
      <c r="BS173" s="200">
        <f t="shared" si="128"/>
        <v>0</v>
      </c>
      <c r="BT173" s="198"/>
      <c r="BU173" s="200">
        <f t="shared" si="129"/>
        <v>0</v>
      </c>
      <c r="BV173" s="198"/>
      <c r="BW173" s="200">
        <f t="shared" si="130"/>
        <v>0</v>
      </c>
      <c r="BX173" s="198"/>
      <c r="BY173" s="200">
        <f t="shared" si="131"/>
        <v>0</v>
      </c>
      <c r="BZ173" s="117">
        <f t="shared" si="145"/>
        <v>0</v>
      </c>
      <c r="CA173" s="117">
        <f t="shared" si="146"/>
        <v>0</v>
      </c>
      <c r="CB173" s="154">
        <f t="shared" si="147"/>
        <v>0</v>
      </c>
      <c r="CC173" s="134" t="str">
        <f t="shared" si="148"/>
        <v/>
      </c>
      <c r="CD173" s="147" t="str">
        <f t="shared" si="149"/>
        <v/>
      </c>
      <c r="CE173" s="116" t="str">
        <f t="shared" si="150"/>
        <v>s. o.</v>
      </c>
      <c r="CF173" s="35" t="str" cm="1">
        <f t="array" ref="CF173">_xlfn.IFS(L173&lt;Listes_deroulantes!$F$55,"s. o.",AND(L173&lt;datevigueur,M173=autre),Listes_deroulantes!$H$4,AND(L173&lt;datevigueur,M173=bureau),Listes_deroulantes!$H$5,AND(L173&lt;datevigueur,M173=cegep),Listes_deroulantes!$H$6,AND(L173&lt;datevigueur,M173=Centre),Listes_deroulantes!$H$7,AND(L173&lt;datevigueur,M173=CHSLD),Listes_deroulantes!$H$8,AND(L173&lt;datevigueur,M173=ecole),Listes_deroulantes!$H$9,AND(L173&lt;datevigueur,M173=ecolesec),Listes_deroulantes!$H$10,AND(L173&lt;datevigueur,M173=Universite),Listes_deroulantes!$H$11,AND(L173&gt;=datevigueur,L173&lt;=Listes_deroulantes!$F$48),NEW2025Apres,L173&lt;=Listes_deroulantes!$F$49,New2030Apres,L173&gt;Listes_deroulantes!$F$50,"0%")</f>
        <v>s. o.</v>
      </c>
      <c r="CG173" s="35" t="str" cm="1">
        <f t="array" ref="CG173">_xlfn.IFS(CE173="Aucun combustible","Oui",AND(CE173="s. o.",CF173="s. o."),"s. o.",AND(CF173="0%",OR(CE173&lt;&gt;"Aucun combustible",CE173&lt;&gt;"s. o.")),IF(CE173&lt;=0%,"Oui","Non"),AND(CF173&lt;&gt;"0%",OR(CE173&lt;&gt;"Aucun combustible",CE173&lt;&gt;"s. o.")),IF(CE173&lt;=CF173,"Oui","Non"))</f>
        <v>s. o.</v>
      </c>
      <c r="CH173" s="257"/>
      <c r="CI173" s="314" t="str">
        <f t="shared" si="124"/>
        <v>s. o.</v>
      </c>
      <c r="CJ173" s="316" cm="1">
        <f t="array" ref="CJ173">_xlfn.IFS(CE173="s.o","Non disponible",CE173="Aucun combustible","0",CE173&gt;0,BY173)</f>
        <v>0</v>
      </c>
      <c r="CK173" s="315" t="str">
        <f t="shared" si="125"/>
        <v>Non disponible</v>
      </c>
      <c r="CL173" s="320"/>
    </row>
    <row r="174" spans="1:90" x14ac:dyDescent="0.25">
      <c r="A174" s="122"/>
      <c r="B174" s="33"/>
      <c r="F174" s="32"/>
      <c r="I174" s="41"/>
      <c r="J174" s="34"/>
      <c r="L174" s="278"/>
      <c r="M174" s="32"/>
      <c r="N174" s="32"/>
      <c r="O174" s="34"/>
      <c r="P174" s="339"/>
      <c r="Q174" s="338"/>
      <c r="R174" s="250"/>
      <c r="S174" s="270"/>
      <c r="T174" s="251"/>
      <c r="U174" s="113"/>
      <c r="V174" s="114"/>
      <c r="W174" s="273"/>
      <c r="X174" s="114"/>
      <c r="Y174" s="273"/>
      <c r="Z174" s="115" t="str">
        <f t="shared" si="132"/>
        <v>s.o</v>
      </c>
      <c r="AA174" s="35" t="str" cm="1">
        <f t="array" ref="AA174">_xlfn.IFS(T174=Listes_deroulantes!$B$45,"Indisponible",T174=Listes_deroulantes!$B$43,-10%,T174=Listes_deroulantes!$B$42,-40%,T174=Listes_deroulantes!$B$41,-20%,T174=Listes_deroulantes!$B$40,-20%,T174=Listes_deroulantes!$C$35,"s. o.",T174=Listes_deroulantes!$B$44,-10%)</f>
        <v>s. o.</v>
      </c>
      <c r="AB174" s="62" t="str">
        <f t="shared" si="133"/>
        <v>s. o.</v>
      </c>
      <c r="AC174" s="309" t="str">
        <f t="shared" si="122"/>
        <v>s.o</v>
      </c>
      <c r="AD174" s="62" t="str" cm="1">
        <f t="array" ref="AD174">_xlfn.IFS(T174=Listes_deroulantes!$B$45,"Aucun",T174=Listes_deroulantes!$B$44,"Aucun",T174=Listes_deroulantes!$B$43,-10%,T174=Listes_deroulantes!$B$42,"Aucun",T174=Listes_deroulantes!$B$41,"Aucun",T174=Listes_deroulantes!$B$40,"Aucun",T174=Listes_deroulantes!$C$35,"s. o.")</f>
        <v>s. o.</v>
      </c>
      <c r="AE174" s="62" t="str">
        <f t="shared" si="134"/>
        <v>s. o.</v>
      </c>
      <c r="AF174" s="310"/>
      <c r="AG174" s="131" t="str">
        <f t="shared" si="123"/>
        <v/>
      </c>
      <c r="AH174" s="317">
        <f t="shared" si="126"/>
        <v>0</v>
      </c>
      <c r="AI174" s="177"/>
      <c r="AJ174" s="178"/>
      <c r="AK174" s="179"/>
      <c r="AL174" s="179"/>
      <c r="AM174" s="179"/>
      <c r="AN174" s="179"/>
      <c r="AO174" s="192">
        <f t="shared" si="115"/>
        <v>0</v>
      </c>
      <c r="AP174" s="181"/>
      <c r="AQ174" s="182">
        <f t="shared" si="135"/>
        <v>0</v>
      </c>
      <c r="AR174" s="183"/>
      <c r="AS174" s="182">
        <f t="shared" si="136"/>
        <v>0</v>
      </c>
      <c r="AT174" s="183"/>
      <c r="AU174" s="182">
        <f t="shared" si="137"/>
        <v>0</v>
      </c>
      <c r="AV174" s="183"/>
      <c r="AW174" s="192">
        <f t="shared" si="138"/>
        <v>0</v>
      </c>
      <c r="AX174" s="192">
        <f t="shared" si="139"/>
        <v>0</v>
      </c>
      <c r="AY174" s="182">
        <f t="shared" si="140"/>
        <v>0</v>
      </c>
      <c r="AZ174" s="116" t="str">
        <f t="shared" si="141"/>
        <v>s. o.</v>
      </c>
      <c r="BA174" s="294" t="str" cm="1">
        <f t="array" ref="BA174">_xlfn.IFS(L174&lt;Listes_deroulantes!$F$55,"s. o.",AND(L174&lt;datevigueur,M174=autre),Listes_deroulantes!$G$4,AND(L174&lt;datevigueur,M174=bureau),Listes_deroulantes!$G$5,AND(L174&lt;datevigueur,M174=cegep),Listes_deroulantes!$G$6,AND(L174&lt;datevigueur,M174=Centre),Listes_deroulantes!$G$7,AND(L174&lt;datevigueur,M174=CHSLD),Listes_deroulantes!$G$8,AND(L174&lt;datevigueur,M174=ecole),Listes_deroulantes!$G$9,AND(L174&lt;datevigueur,M174=ecolesec),Listes_deroulantes!$G$10,AND(L174&lt;datevigueur,M174=Universite),Listes_deroulantes!$G$11,AND(L174&gt;=datevigueur,L174&lt;=Listes_deroulantes!$F$48),New2025Avant,L174&lt;=Listes_deroulantes!$F$49,New2030Avant,L174&gt;Listes_deroulantes!$F$50,"0%")</f>
        <v>s. o.</v>
      </c>
      <c r="BB174" s="35" t="str" cm="1">
        <f t="array" ref="BB174">_xlfn.IFS(AZ174="Aucun combustible","Oui",AND(AZ174="s. o.",BA174="s. o."),"s. o.",AND(BA174="0%",OR(AZ174&lt;&gt;"Aucun combustible",AZ174&lt;&gt;"s. o.")),IF(AZ174&lt;=0%,"Oui","Non"),AND(BA174&lt;&gt;"0%",OR(AZ174&lt;&gt;"Aucun combustible",AZ174&lt;&gt;"s. o.")),IF(AZ174&lt;BA174,"Oui","Non"))</f>
        <v>s. o.</v>
      </c>
      <c r="BC174" s="35" t="str">
        <f t="shared" si="142"/>
        <v>Non</v>
      </c>
      <c r="BD174" s="132"/>
      <c r="BE174" s="313" t="str">
        <f t="shared" si="143"/>
        <v>s. o.</v>
      </c>
      <c r="BF174" s="313" t="str" cm="1">
        <f t="array" ref="BF174">IFERROR(_xlfn.IFS(AND(AO174&gt;0,OR(AY174=0,ISBLANK(AY174)),OR(AW174=0,ISBLANK(AW174))),"100% Énergie renouvelable",AND(OR(AY174=0,ISBLANK(AY174)),AW174&gt;0,),"Non disponible",AY174&gt;0,AY174,AND(AY174=0,AW174=0,AO174=0),"s. o."),"Erreur")</f>
        <v>s. o.</v>
      </c>
      <c r="BG174" s="312" t="str">
        <f t="shared" si="144"/>
        <v>s. o.</v>
      </c>
      <c r="BH174" s="133"/>
      <c r="BI174" s="330"/>
      <c r="BJ174" s="318"/>
      <c r="BK174" s="198"/>
      <c r="BL174" s="180"/>
      <c r="BM174" s="180"/>
      <c r="BN174" s="180"/>
      <c r="BO174" s="180"/>
      <c r="BP174" s="241"/>
      <c r="BQ174" s="199">
        <f t="shared" si="127"/>
        <v>0</v>
      </c>
      <c r="BR174" s="198"/>
      <c r="BS174" s="200">
        <f t="shared" si="128"/>
        <v>0</v>
      </c>
      <c r="BT174" s="198"/>
      <c r="BU174" s="200">
        <f t="shared" si="129"/>
        <v>0</v>
      </c>
      <c r="BV174" s="198"/>
      <c r="BW174" s="200">
        <f t="shared" si="130"/>
        <v>0</v>
      </c>
      <c r="BX174" s="198"/>
      <c r="BY174" s="200">
        <f t="shared" si="131"/>
        <v>0</v>
      </c>
      <c r="BZ174" s="117">
        <f t="shared" si="145"/>
        <v>0</v>
      </c>
      <c r="CA174" s="117">
        <f t="shared" si="146"/>
        <v>0</v>
      </c>
      <c r="CB174" s="154">
        <f t="shared" si="147"/>
        <v>0</v>
      </c>
      <c r="CC174" s="134" t="str">
        <f t="shared" si="148"/>
        <v/>
      </c>
      <c r="CD174" s="147" t="str">
        <f t="shared" si="149"/>
        <v/>
      </c>
      <c r="CE174" s="116" t="str">
        <f t="shared" si="150"/>
        <v>s. o.</v>
      </c>
      <c r="CF174" s="35" t="str" cm="1">
        <f t="array" ref="CF174">_xlfn.IFS(L174&lt;Listes_deroulantes!$F$55,"s. o.",AND(L174&lt;datevigueur,M174=autre),Listes_deroulantes!$H$4,AND(L174&lt;datevigueur,M174=bureau),Listes_deroulantes!$H$5,AND(L174&lt;datevigueur,M174=cegep),Listes_deroulantes!$H$6,AND(L174&lt;datevigueur,M174=Centre),Listes_deroulantes!$H$7,AND(L174&lt;datevigueur,M174=CHSLD),Listes_deroulantes!$H$8,AND(L174&lt;datevigueur,M174=ecole),Listes_deroulantes!$H$9,AND(L174&lt;datevigueur,M174=ecolesec),Listes_deroulantes!$H$10,AND(L174&lt;datevigueur,M174=Universite),Listes_deroulantes!$H$11,AND(L174&gt;=datevigueur,L174&lt;=Listes_deroulantes!$F$48),NEW2025Apres,L174&lt;=Listes_deroulantes!$F$49,New2030Apres,L174&gt;Listes_deroulantes!$F$50,"0%")</f>
        <v>s. o.</v>
      </c>
      <c r="CG174" s="35" t="str" cm="1">
        <f t="array" ref="CG174">_xlfn.IFS(CE174="Aucun combustible","Oui",AND(CE174="s. o.",CF174="s. o."),"s. o.",AND(CF174="0%",OR(CE174&lt;&gt;"Aucun combustible",CE174&lt;&gt;"s. o.")),IF(CE174&lt;=0%,"Oui","Non"),AND(CF174&lt;&gt;"0%",OR(CE174&lt;&gt;"Aucun combustible",CE174&lt;&gt;"s. o.")),IF(CE174&lt;=CF174,"Oui","Non"))</f>
        <v>s. o.</v>
      </c>
      <c r="CH174" s="257"/>
      <c r="CI174" s="314" t="str">
        <f t="shared" si="124"/>
        <v>s. o.</v>
      </c>
      <c r="CJ174" s="316" cm="1">
        <f t="array" ref="CJ174">_xlfn.IFS(CE174="s.o","Non disponible",CE174="Aucun combustible","0",CE174&gt;0,BY174)</f>
        <v>0</v>
      </c>
      <c r="CK174" s="315" t="str">
        <f t="shared" si="125"/>
        <v>Non disponible</v>
      </c>
      <c r="CL174" s="320"/>
    </row>
    <row r="175" spans="1:90" x14ac:dyDescent="0.25">
      <c r="A175" s="122"/>
      <c r="B175" s="33"/>
      <c r="F175" s="32"/>
      <c r="I175" s="41"/>
      <c r="J175" s="34"/>
      <c r="L175" s="278"/>
      <c r="M175" s="32"/>
      <c r="N175" s="32"/>
      <c r="O175" s="34"/>
      <c r="P175" s="339"/>
      <c r="Q175" s="338"/>
      <c r="R175" s="250"/>
      <c r="S175" s="270"/>
      <c r="T175" s="251"/>
      <c r="U175" s="113"/>
      <c r="V175" s="114"/>
      <c r="W175" s="273"/>
      <c r="X175" s="114"/>
      <c r="Y175" s="273"/>
      <c r="Z175" s="115" t="str">
        <f t="shared" si="132"/>
        <v>s.o</v>
      </c>
      <c r="AA175" s="35" t="str" cm="1">
        <f t="array" ref="AA175">_xlfn.IFS(T175=Listes_deroulantes!$B$45,"Indisponible",T175=Listes_deroulantes!$B$43,-10%,T175=Listes_deroulantes!$B$42,-40%,T175=Listes_deroulantes!$B$41,-20%,T175=Listes_deroulantes!$B$40,-20%,T175=Listes_deroulantes!$C$35,"s. o.",T175=Listes_deroulantes!$B$44,-10%)</f>
        <v>s. o.</v>
      </c>
      <c r="AB175" s="62" t="str">
        <f t="shared" si="133"/>
        <v>s. o.</v>
      </c>
      <c r="AC175" s="309" t="str">
        <f t="shared" si="122"/>
        <v>s.o</v>
      </c>
      <c r="AD175" s="62" t="str" cm="1">
        <f t="array" ref="AD175">_xlfn.IFS(T175=Listes_deroulantes!$B$45,"Aucun",T175=Listes_deroulantes!$B$44,"Aucun",T175=Listes_deroulantes!$B$43,-10%,T175=Listes_deroulantes!$B$42,"Aucun",T175=Listes_deroulantes!$B$41,"Aucun",T175=Listes_deroulantes!$B$40,"Aucun",T175=Listes_deroulantes!$C$35,"s. o.")</f>
        <v>s. o.</v>
      </c>
      <c r="AE175" s="62" t="str">
        <f t="shared" si="134"/>
        <v>s. o.</v>
      </c>
      <c r="AF175" s="310"/>
      <c r="AG175" s="131" t="str">
        <f t="shared" si="123"/>
        <v/>
      </c>
      <c r="AH175" s="317">
        <f t="shared" si="126"/>
        <v>0</v>
      </c>
      <c r="AI175" s="177"/>
      <c r="AJ175" s="178"/>
      <c r="AK175" s="179"/>
      <c r="AL175" s="179"/>
      <c r="AM175" s="179"/>
      <c r="AN175" s="179"/>
      <c r="AO175" s="192">
        <f t="shared" si="115"/>
        <v>0</v>
      </c>
      <c r="AP175" s="181"/>
      <c r="AQ175" s="182">
        <f t="shared" si="135"/>
        <v>0</v>
      </c>
      <c r="AR175" s="183"/>
      <c r="AS175" s="182">
        <f t="shared" si="136"/>
        <v>0</v>
      </c>
      <c r="AT175" s="183"/>
      <c r="AU175" s="182">
        <f t="shared" si="137"/>
        <v>0</v>
      </c>
      <c r="AV175" s="183"/>
      <c r="AW175" s="192">
        <f t="shared" si="138"/>
        <v>0</v>
      </c>
      <c r="AX175" s="192">
        <f t="shared" si="139"/>
        <v>0</v>
      </c>
      <c r="AY175" s="182">
        <f t="shared" si="140"/>
        <v>0</v>
      </c>
      <c r="AZ175" s="116" t="str">
        <f t="shared" si="141"/>
        <v>s. o.</v>
      </c>
      <c r="BA175" s="294" t="str" cm="1">
        <f t="array" ref="BA175">_xlfn.IFS(L175&lt;Listes_deroulantes!$F$55,"s. o.",AND(L175&lt;datevigueur,M175=autre),Listes_deroulantes!$G$4,AND(L175&lt;datevigueur,M175=bureau),Listes_deroulantes!$G$5,AND(L175&lt;datevigueur,M175=cegep),Listes_deroulantes!$G$6,AND(L175&lt;datevigueur,M175=Centre),Listes_deroulantes!$G$7,AND(L175&lt;datevigueur,M175=CHSLD),Listes_deroulantes!$G$8,AND(L175&lt;datevigueur,M175=ecole),Listes_deroulantes!$G$9,AND(L175&lt;datevigueur,M175=ecolesec),Listes_deroulantes!$G$10,AND(L175&lt;datevigueur,M175=Universite),Listes_deroulantes!$G$11,AND(L175&gt;=datevigueur,L175&lt;=Listes_deroulantes!$F$48),New2025Avant,L175&lt;=Listes_deroulantes!$F$49,New2030Avant,L175&gt;Listes_deroulantes!$F$50,"0%")</f>
        <v>s. o.</v>
      </c>
      <c r="BB175" s="35" t="str" cm="1">
        <f t="array" ref="BB175">_xlfn.IFS(AZ175="Aucun combustible","Oui",AND(AZ175="s. o.",BA175="s. o."),"s. o.",AND(BA175="0%",OR(AZ175&lt;&gt;"Aucun combustible",AZ175&lt;&gt;"s. o.")),IF(AZ175&lt;=0%,"Oui","Non"),AND(BA175&lt;&gt;"0%",OR(AZ175&lt;&gt;"Aucun combustible",AZ175&lt;&gt;"s. o.")),IF(AZ175&lt;BA175,"Oui","Non"))</f>
        <v>s. o.</v>
      </c>
      <c r="BC175" s="35" t="str">
        <f t="shared" si="142"/>
        <v>Non</v>
      </c>
      <c r="BD175" s="132"/>
      <c r="BE175" s="313" t="str">
        <f t="shared" si="143"/>
        <v>s. o.</v>
      </c>
      <c r="BF175" s="313" t="str" cm="1">
        <f t="array" ref="BF175">IFERROR(_xlfn.IFS(AND(AO175&gt;0,OR(AY175=0,ISBLANK(AY175)),OR(AW175=0,ISBLANK(AW175))),"100% Énergie renouvelable",AND(OR(AY175=0,ISBLANK(AY175)),AW175&gt;0,),"Non disponible",AY175&gt;0,AY175,AND(AY175=0,AW175=0,AO175=0),"s. o."),"Erreur")</f>
        <v>s. o.</v>
      </c>
      <c r="BG175" s="312" t="str">
        <f t="shared" si="144"/>
        <v>s. o.</v>
      </c>
      <c r="BH175" s="133"/>
      <c r="BI175" s="330"/>
      <c r="BJ175" s="318"/>
      <c r="BK175" s="198"/>
      <c r="BL175" s="180"/>
      <c r="BM175" s="180"/>
      <c r="BN175" s="180"/>
      <c r="BO175" s="180"/>
      <c r="BP175" s="241"/>
      <c r="BQ175" s="199">
        <f t="shared" si="127"/>
        <v>0</v>
      </c>
      <c r="BR175" s="198"/>
      <c r="BS175" s="200">
        <f t="shared" si="128"/>
        <v>0</v>
      </c>
      <c r="BT175" s="198"/>
      <c r="BU175" s="200">
        <f t="shared" si="129"/>
        <v>0</v>
      </c>
      <c r="BV175" s="198"/>
      <c r="BW175" s="200">
        <f t="shared" si="130"/>
        <v>0</v>
      </c>
      <c r="BX175" s="198"/>
      <c r="BY175" s="200">
        <f t="shared" si="131"/>
        <v>0</v>
      </c>
      <c r="BZ175" s="117">
        <f t="shared" si="145"/>
        <v>0</v>
      </c>
      <c r="CA175" s="117">
        <f t="shared" si="146"/>
        <v>0</v>
      </c>
      <c r="CB175" s="154">
        <f t="shared" si="147"/>
        <v>0</v>
      </c>
      <c r="CC175" s="134" t="str">
        <f t="shared" si="148"/>
        <v/>
      </c>
      <c r="CD175" s="147" t="str">
        <f t="shared" si="149"/>
        <v/>
      </c>
      <c r="CE175" s="116" t="str">
        <f t="shared" si="150"/>
        <v>s. o.</v>
      </c>
      <c r="CF175" s="35" t="str" cm="1">
        <f t="array" ref="CF175">_xlfn.IFS(L175&lt;Listes_deroulantes!$F$55,"s. o.",AND(L175&lt;datevigueur,M175=autre),Listes_deroulantes!$H$4,AND(L175&lt;datevigueur,M175=bureau),Listes_deroulantes!$H$5,AND(L175&lt;datevigueur,M175=cegep),Listes_deroulantes!$H$6,AND(L175&lt;datevigueur,M175=Centre),Listes_deroulantes!$H$7,AND(L175&lt;datevigueur,M175=CHSLD),Listes_deroulantes!$H$8,AND(L175&lt;datevigueur,M175=ecole),Listes_deroulantes!$H$9,AND(L175&lt;datevigueur,M175=ecolesec),Listes_deroulantes!$H$10,AND(L175&lt;datevigueur,M175=Universite),Listes_deroulantes!$H$11,AND(L175&gt;=datevigueur,L175&lt;=Listes_deroulantes!$F$48),NEW2025Apres,L175&lt;=Listes_deroulantes!$F$49,New2030Apres,L175&gt;Listes_deroulantes!$F$50,"0%")</f>
        <v>s. o.</v>
      </c>
      <c r="CG175" s="35" t="str" cm="1">
        <f t="array" ref="CG175">_xlfn.IFS(CE175="Aucun combustible","Oui",AND(CE175="s. o.",CF175="s. o."),"s. o.",AND(CF175="0%",OR(CE175&lt;&gt;"Aucun combustible",CE175&lt;&gt;"s. o.")),IF(CE175&lt;=0%,"Oui","Non"),AND(CF175&lt;&gt;"0%",OR(CE175&lt;&gt;"Aucun combustible",CE175&lt;&gt;"s. o.")),IF(CE175&lt;=CF175,"Oui","Non"))</f>
        <v>s. o.</v>
      </c>
      <c r="CH175" s="257"/>
      <c r="CI175" s="314" t="str">
        <f t="shared" si="124"/>
        <v>s. o.</v>
      </c>
      <c r="CJ175" s="316" cm="1">
        <f t="array" ref="CJ175">_xlfn.IFS(CE175="s.o","Non disponible",CE175="Aucun combustible","0",CE175&gt;0,BY175)</f>
        <v>0</v>
      </c>
      <c r="CK175" s="315" t="str">
        <f t="shared" si="125"/>
        <v>Non disponible</v>
      </c>
      <c r="CL175" s="320"/>
    </row>
    <row r="176" spans="1:90" x14ac:dyDescent="0.25">
      <c r="A176" s="122"/>
      <c r="B176" s="33"/>
      <c r="F176" s="32"/>
      <c r="I176" s="41"/>
      <c r="J176" s="34"/>
      <c r="L176" s="278"/>
      <c r="M176" s="32"/>
      <c r="N176" s="32"/>
      <c r="O176" s="34"/>
      <c r="P176" s="339"/>
      <c r="Q176" s="338"/>
      <c r="R176" s="250"/>
      <c r="S176" s="270"/>
      <c r="T176" s="251"/>
      <c r="U176" s="113"/>
      <c r="V176" s="114"/>
      <c r="W176" s="273"/>
      <c r="X176" s="114"/>
      <c r="Y176" s="273"/>
      <c r="Z176" s="115" t="str">
        <f t="shared" si="132"/>
        <v>s.o</v>
      </c>
      <c r="AA176" s="35" t="str" cm="1">
        <f t="array" ref="AA176">_xlfn.IFS(T176=Listes_deroulantes!$B$45,"Indisponible",T176=Listes_deroulantes!$B$43,-10%,T176=Listes_deroulantes!$B$42,-40%,T176=Listes_deroulantes!$B$41,-20%,T176=Listes_deroulantes!$B$40,-20%,T176=Listes_deroulantes!$C$35,"s. o.",T176=Listes_deroulantes!$B$44,-10%)</f>
        <v>s. o.</v>
      </c>
      <c r="AB176" s="62" t="str">
        <f t="shared" si="133"/>
        <v>s. o.</v>
      </c>
      <c r="AC176" s="309" t="str">
        <f t="shared" si="122"/>
        <v>s.o</v>
      </c>
      <c r="AD176" s="62" t="str" cm="1">
        <f t="array" ref="AD176">_xlfn.IFS(T176=Listes_deroulantes!$B$45,"Aucun",T176=Listes_deroulantes!$B$44,"Aucun",T176=Listes_deroulantes!$B$43,-10%,T176=Listes_deroulantes!$B$42,"Aucun",T176=Listes_deroulantes!$B$41,"Aucun",T176=Listes_deroulantes!$B$40,"Aucun",T176=Listes_deroulantes!$C$35,"s. o.")</f>
        <v>s. o.</v>
      </c>
      <c r="AE176" s="62" t="str">
        <f t="shared" si="134"/>
        <v>s. o.</v>
      </c>
      <c r="AF176" s="310"/>
      <c r="AG176" s="131" t="str">
        <f t="shared" si="123"/>
        <v/>
      </c>
      <c r="AH176" s="317">
        <f t="shared" si="126"/>
        <v>0</v>
      </c>
      <c r="AI176" s="177"/>
      <c r="AJ176" s="178"/>
      <c r="AK176" s="179"/>
      <c r="AL176" s="179"/>
      <c r="AM176" s="179"/>
      <c r="AN176" s="179"/>
      <c r="AO176" s="192">
        <f t="shared" si="115"/>
        <v>0</v>
      </c>
      <c r="AP176" s="181"/>
      <c r="AQ176" s="182">
        <f t="shared" si="135"/>
        <v>0</v>
      </c>
      <c r="AR176" s="183"/>
      <c r="AS176" s="182">
        <f t="shared" si="136"/>
        <v>0</v>
      </c>
      <c r="AT176" s="183"/>
      <c r="AU176" s="182">
        <f t="shared" si="137"/>
        <v>0</v>
      </c>
      <c r="AV176" s="183"/>
      <c r="AW176" s="192">
        <f t="shared" si="138"/>
        <v>0</v>
      </c>
      <c r="AX176" s="192">
        <f t="shared" si="139"/>
        <v>0</v>
      </c>
      <c r="AY176" s="182">
        <f t="shared" si="140"/>
        <v>0</v>
      </c>
      <c r="AZ176" s="116" t="str">
        <f t="shared" si="141"/>
        <v>s. o.</v>
      </c>
      <c r="BA176" s="294" t="str" cm="1">
        <f t="array" ref="BA176">_xlfn.IFS(L176&lt;Listes_deroulantes!$F$55,"s. o.",AND(L176&lt;datevigueur,M176=autre),Listes_deroulantes!$G$4,AND(L176&lt;datevigueur,M176=bureau),Listes_deroulantes!$G$5,AND(L176&lt;datevigueur,M176=cegep),Listes_deroulantes!$G$6,AND(L176&lt;datevigueur,M176=Centre),Listes_deroulantes!$G$7,AND(L176&lt;datevigueur,M176=CHSLD),Listes_deroulantes!$G$8,AND(L176&lt;datevigueur,M176=ecole),Listes_deroulantes!$G$9,AND(L176&lt;datevigueur,M176=ecolesec),Listes_deroulantes!$G$10,AND(L176&lt;datevigueur,M176=Universite),Listes_deroulantes!$G$11,AND(L176&gt;=datevigueur,L176&lt;=Listes_deroulantes!$F$48),New2025Avant,L176&lt;=Listes_deroulantes!$F$49,New2030Avant,L176&gt;Listes_deroulantes!$F$50,"0%")</f>
        <v>s. o.</v>
      </c>
      <c r="BB176" s="35" t="str" cm="1">
        <f t="array" ref="BB176">_xlfn.IFS(AZ176="Aucun combustible","Oui",AND(AZ176="s. o.",BA176="s. o."),"s. o.",AND(BA176="0%",OR(AZ176&lt;&gt;"Aucun combustible",AZ176&lt;&gt;"s. o.")),IF(AZ176&lt;=0%,"Oui","Non"),AND(BA176&lt;&gt;"0%",OR(AZ176&lt;&gt;"Aucun combustible",AZ176&lt;&gt;"s. o.")),IF(AZ176&lt;BA176,"Oui","Non"))</f>
        <v>s. o.</v>
      </c>
      <c r="BC176" s="35" t="str">
        <f t="shared" si="142"/>
        <v>Non</v>
      </c>
      <c r="BD176" s="132"/>
      <c r="BE176" s="313" t="str">
        <f t="shared" si="143"/>
        <v>s. o.</v>
      </c>
      <c r="BF176" s="313" t="str" cm="1">
        <f t="array" ref="BF176">IFERROR(_xlfn.IFS(AND(AO176&gt;0,OR(AY176=0,ISBLANK(AY176)),OR(AW176=0,ISBLANK(AW176))),"100% Énergie renouvelable",AND(OR(AY176=0,ISBLANK(AY176)),AW176&gt;0,),"Non disponible",AY176&gt;0,AY176,AND(AY176=0,AW176=0,AO176=0),"s. o."),"Erreur")</f>
        <v>s. o.</v>
      </c>
      <c r="BG176" s="312" t="str">
        <f t="shared" si="144"/>
        <v>s. o.</v>
      </c>
      <c r="BH176" s="133"/>
      <c r="BI176" s="330"/>
      <c r="BJ176" s="318"/>
      <c r="BK176" s="198"/>
      <c r="BL176" s="180"/>
      <c r="BM176" s="180"/>
      <c r="BN176" s="180"/>
      <c r="BO176" s="180"/>
      <c r="BP176" s="241"/>
      <c r="BQ176" s="199">
        <f t="shared" si="127"/>
        <v>0</v>
      </c>
      <c r="BR176" s="198"/>
      <c r="BS176" s="200">
        <f t="shared" si="128"/>
        <v>0</v>
      </c>
      <c r="BT176" s="198"/>
      <c r="BU176" s="200">
        <f t="shared" si="129"/>
        <v>0</v>
      </c>
      <c r="BV176" s="198"/>
      <c r="BW176" s="200">
        <f t="shared" si="130"/>
        <v>0</v>
      </c>
      <c r="BX176" s="198"/>
      <c r="BY176" s="200">
        <f t="shared" si="131"/>
        <v>0</v>
      </c>
      <c r="BZ176" s="117">
        <f t="shared" si="145"/>
        <v>0</v>
      </c>
      <c r="CA176" s="117">
        <f t="shared" si="146"/>
        <v>0</v>
      </c>
      <c r="CB176" s="154">
        <f t="shared" si="147"/>
        <v>0</v>
      </c>
      <c r="CC176" s="134" t="str">
        <f t="shared" si="148"/>
        <v/>
      </c>
      <c r="CD176" s="147" t="str">
        <f t="shared" si="149"/>
        <v/>
      </c>
      <c r="CE176" s="116" t="str">
        <f t="shared" si="150"/>
        <v>s. o.</v>
      </c>
      <c r="CF176" s="35" t="str" cm="1">
        <f t="array" ref="CF176">_xlfn.IFS(L176&lt;Listes_deroulantes!$F$55,"s. o.",AND(L176&lt;datevigueur,M176=autre),Listes_deroulantes!$H$4,AND(L176&lt;datevigueur,M176=bureau),Listes_deroulantes!$H$5,AND(L176&lt;datevigueur,M176=cegep),Listes_deroulantes!$H$6,AND(L176&lt;datevigueur,M176=Centre),Listes_deroulantes!$H$7,AND(L176&lt;datevigueur,M176=CHSLD),Listes_deroulantes!$H$8,AND(L176&lt;datevigueur,M176=ecole),Listes_deroulantes!$H$9,AND(L176&lt;datevigueur,M176=ecolesec),Listes_deroulantes!$H$10,AND(L176&lt;datevigueur,M176=Universite),Listes_deroulantes!$H$11,AND(L176&gt;=datevigueur,L176&lt;=Listes_deroulantes!$F$48),NEW2025Apres,L176&lt;=Listes_deroulantes!$F$49,New2030Apres,L176&gt;Listes_deroulantes!$F$50,"0%")</f>
        <v>s. o.</v>
      </c>
      <c r="CG176" s="35" t="str" cm="1">
        <f t="array" ref="CG176">_xlfn.IFS(CE176="Aucun combustible","Oui",AND(CE176="s. o.",CF176="s. o."),"s. o.",AND(CF176="0%",OR(CE176&lt;&gt;"Aucun combustible",CE176&lt;&gt;"s. o.")),IF(CE176&lt;=0%,"Oui","Non"),AND(CF176&lt;&gt;"0%",OR(CE176&lt;&gt;"Aucun combustible",CE176&lt;&gt;"s. o.")),IF(CE176&lt;=CF176,"Oui","Non"))</f>
        <v>s. o.</v>
      </c>
      <c r="CH176" s="257"/>
      <c r="CI176" s="314" t="str">
        <f t="shared" si="124"/>
        <v>s. o.</v>
      </c>
      <c r="CJ176" s="316" cm="1">
        <f t="array" ref="CJ176">_xlfn.IFS(CE176="s.o","Non disponible",CE176="Aucun combustible","0",CE176&gt;0,BY176)</f>
        <v>0</v>
      </c>
      <c r="CK176" s="315" t="str">
        <f t="shared" si="125"/>
        <v>Non disponible</v>
      </c>
      <c r="CL176" s="320"/>
    </row>
    <row r="177" spans="1:90" x14ac:dyDescent="0.25">
      <c r="A177" s="122"/>
      <c r="B177" s="33"/>
      <c r="F177" s="32"/>
      <c r="I177" s="41"/>
      <c r="J177" s="34"/>
      <c r="L177" s="278"/>
      <c r="M177" s="32"/>
      <c r="N177" s="32"/>
      <c r="O177" s="34"/>
      <c r="P177" s="339"/>
      <c r="Q177" s="338"/>
      <c r="R177" s="250"/>
      <c r="S177" s="270"/>
      <c r="T177" s="251"/>
      <c r="U177" s="113"/>
      <c r="V177" s="114"/>
      <c r="W177" s="273"/>
      <c r="X177" s="114"/>
      <c r="Y177" s="273"/>
      <c r="Z177" s="115" t="str">
        <f t="shared" si="132"/>
        <v>s.o</v>
      </c>
      <c r="AA177" s="35" t="str" cm="1">
        <f t="array" ref="AA177">_xlfn.IFS(T177=Listes_deroulantes!$B$45,"Indisponible",T177=Listes_deroulantes!$B$43,-10%,T177=Listes_deroulantes!$B$42,-40%,T177=Listes_deroulantes!$B$41,-20%,T177=Listes_deroulantes!$B$40,-20%,T177=Listes_deroulantes!$C$35,"s. o.",T177=Listes_deroulantes!$B$44,-10%)</f>
        <v>s. o.</v>
      </c>
      <c r="AB177" s="62" t="str">
        <f t="shared" si="133"/>
        <v>s. o.</v>
      </c>
      <c r="AC177" s="309" t="str">
        <f t="shared" si="122"/>
        <v>s.o</v>
      </c>
      <c r="AD177" s="62" t="str" cm="1">
        <f t="array" ref="AD177">_xlfn.IFS(T177=Listes_deroulantes!$B$45,"Aucun",T177=Listes_deroulantes!$B$44,"Aucun",T177=Listes_deroulantes!$B$43,-10%,T177=Listes_deroulantes!$B$42,"Aucun",T177=Listes_deroulantes!$B$41,"Aucun",T177=Listes_deroulantes!$B$40,"Aucun",T177=Listes_deroulantes!$C$35,"s. o.")</f>
        <v>s. o.</v>
      </c>
      <c r="AE177" s="62" t="str">
        <f t="shared" si="134"/>
        <v>s. o.</v>
      </c>
      <c r="AF177" s="310"/>
      <c r="AG177" s="131" t="str">
        <f t="shared" si="123"/>
        <v/>
      </c>
      <c r="AH177" s="317">
        <f t="shared" si="126"/>
        <v>0</v>
      </c>
      <c r="AI177" s="177"/>
      <c r="AJ177" s="178"/>
      <c r="AK177" s="179"/>
      <c r="AL177" s="179"/>
      <c r="AM177" s="179"/>
      <c r="AN177" s="179"/>
      <c r="AO177" s="192">
        <f t="shared" si="115"/>
        <v>0</v>
      </c>
      <c r="AP177" s="181"/>
      <c r="AQ177" s="182">
        <f t="shared" si="135"/>
        <v>0</v>
      </c>
      <c r="AR177" s="183"/>
      <c r="AS177" s="182">
        <f t="shared" si="136"/>
        <v>0</v>
      </c>
      <c r="AT177" s="183"/>
      <c r="AU177" s="182">
        <f t="shared" si="137"/>
        <v>0</v>
      </c>
      <c r="AV177" s="183"/>
      <c r="AW177" s="192">
        <f t="shared" si="138"/>
        <v>0</v>
      </c>
      <c r="AX177" s="192">
        <f t="shared" si="139"/>
        <v>0</v>
      </c>
      <c r="AY177" s="182">
        <f t="shared" si="140"/>
        <v>0</v>
      </c>
      <c r="AZ177" s="116" t="str">
        <f t="shared" si="141"/>
        <v>s. o.</v>
      </c>
      <c r="BA177" s="294" t="str" cm="1">
        <f t="array" ref="BA177">_xlfn.IFS(L177&lt;Listes_deroulantes!$F$55,"s. o.",AND(L177&lt;datevigueur,M177=autre),Listes_deroulantes!$G$4,AND(L177&lt;datevigueur,M177=bureau),Listes_deroulantes!$G$5,AND(L177&lt;datevigueur,M177=cegep),Listes_deroulantes!$G$6,AND(L177&lt;datevigueur,M177=Centre),Listes_deroulantes!$G$7,AND(L177&lt;datevigueur,M177=CHSLD),Listes_deroulantes!$G$8,AND(L177&lt;datevigueur,M177=ecole),Listes_deroulantes!$G$9,AND(L177&lt;datevigueur,M177=ecolesec),Listes_deroulantes!$G$10,AND(L177&lt;datevigueur,M177=Universite),Listes_deroulantes!$G$11,AND(L177&gt;=datevigueur,L177&lt;=Listes_deroulantes!$F$48),New2025Avant,L177&lt;=Listes_deroulantes!$F$49,New2030Avant,L177&gt;Listes_deroulantes!$F$50,"0%")</f>
        <v>s. o.</v>
      </c>
      <c r="BB177" s="35" t="str" cm="1">
        <f t="array" ref="BB177">_xlfn.IFS(AZ177="Aucun combustible","Oui",AND(AZ177="s. o.",BA177="s. o."),"s. o.",AND(BA177="0%",OR(AZ177&lt;&gt;"Aucun combustible",AZ177&lt;&gt;"s. o.")),IF(AZ177&lt;=0%,"Oui","Non"),AND(BA177&lt;&gt;"0%",OR(AZ177&lt;&gt;"Aucun combustible",AZ177&lt;&gt;"s. o.")),IF(AZ177&lt;BA177,"Oui","Non"))</f>
        <v>s. o.</v>
      </c>
      <c r="BC177" s="35" t="str">
        <f t="shared" si="142"/>
        <v>Non</v>
      </c>
      <c r="BD177" s="132"/>
      <c r="BE177" s="313" t="str">
        <f t="shared" si="143"/>
        <v>s. o.</v>
      </c>
      <c r="BF177" s="313" t="str" cm="1">
        <f t="array" ref="BF177">IFERROR(_xlfn.IFS(AND(AO177&gt;0,OR(AY177=0,ISBLANK(AY177)),OR(AW177=0,ISBLANK(AW177))),"100% Énergie renouvelable",AND(OR(AY177=0,ISBLANK(AY177)),AW177&gt;0,),"Non disponible",AY177&gt;0,AY177,AND(AY177=0,AW177=0,AO177=0),"s. o."),"Erreur")</f>
        <v>s. o.</v>
      </c>
      <c r="BG177" s="312" t="str">
        <f t="shared" si="144"/>
        <v>s. o.</v>
      </c>
      <c r="BH177" s="133"/>
      <c r="BI177" s="330"/>
      <c r="BJ177" s="318"/>
      <c r="BK177" s="198"/>
      <c r="BL177" s="180"/>
      <c r="BM177" s="180"/>
      <c r="BN177" s="180"/>
      <c r="BO177" s="180"/>
      <c r="BP177" s="241"/>
      <c r="BQ177" s="199">
        <f t="shared" si="127"/>
        <v>0</v>
      </c>
      <c r="BR177" s="198"/>
      <c r="BS177" s="200">
        <f t="shared" si="128"/>
        <v>0</v>
      </c>
      <c r="BT177" s="198"/>
      <c r="BU177" s="200">
        <f t="shared" si="129"/>
        <v>0</v>
      </c>
      <c r="BV177" s="198"/>
      <c r="BW177" s="200">
        <f t="shared" si="130"/>
        <v>0</v>
      </c>
      <c r="BX177" s="198"/>
      <c r="BY177" s="200">
        <f t="shared" si="131"/>
        <v>0</v>
      </c>
      <c r="BZ177" s="117">
        <f t="shared" si="145"/>
        <v>0</v>
      </c>
      <c r="CA177" s="117">
        <f t="shared" si="146"/>
        <v>0</v>
      </c>
      <c r="CB177" s="154">
        <f t="shared" si="147"/>
        <v>0</v>
      </c>
      <c r="CC177" s="134" t="str">
        <f t="shared" si="148"/>
        <v/>
      </c>
      <c r="CD177" s="147" t="str">
        <f t="shared" si="149"/>
        <v/>
      </c>
      <c r="CE177" s="116" t="str">
        <f t="shared" si="150"/>
        <v>s. o.</v>
      </c>
      <c r="CF177" s="35" t="str" cm="1">
        <f t="array" ref="CF177">_xlfn.IFS(L177&lt;Listes_deroulantes!$F$55,"s. o.",AND(L177&lt;datevigueur,M177=autre),Listes_deroulantes!$H$4,AND(L177&lt;datevigueur,M177=bureau),Listes_deroulantes!$H$5,AND(L177&lt;datevigueur,M177=cegep),Listes_deroulantes!$H$6,AND(L177&lt;datevigueur,M177=Centre),Listes_deroulantes!$H$7,AND(L177&lt;datevigueur,M177=CHSLD),Listes_deroulantes!$H$8,AND(L177&lt;datevigueur,M177=ecole),Listes_deroulantes!$H$9,AND(L177&lt;datevigueur,M177=ecolesec),Listes_deroulantes!$H$10,AND(L177&lt;datevigueur,M177=Universite),Listes_deroulantes!$H$11,AND(L177&gt;=datevigueur,L177&lt;=Listes_deroulantes!$F$48),NEW2025Apres,L177&lt;=Listes_deroulantes!$F$49,New2030Apres,L177&gt;Listes_deroulantes!$F$50,"0%")</f>
        <v>s. o.</v>
      </c>
      <c r="CG177" s="35" t="str" cm="1">
        <f t="array" ref="CG177">_xlfn.IFS(CE177="Aucun combustible","Oui",AND(CE177="s. o.",CF177="s. o."),"s. o.",AND(CF177="0%",OR(CE177&lt;&gt;"Aucun combustible",CE177&lt;&gt;"s. o.")),IF(CE177&lt;=0%,"Oui","Non"),AND(CF177&lt;&gt;"0%",OR(CE177&lt;&gt;"Aucun combustible",CE177&lt;&gt;"s. o.")),IF(CE177&lt;=CF177,"Oui","Non"))</f>
        <v>s. o.</v>
      </c>
      <c r="CH177" s="257"/>
      <c r="CI177" s="314" t="str">
        <f t="shared" si="124"/>
        <v>s. o.</v>
      </c>
      <c r="CJ177" s="316" cm="1">
        <f t="array" ref="CJ177">_xlfn.IFS(CE177="s.o","Non disponible",CE177="Aucun combustible","0",CE177&gt;0,BY177)</f>
        <v>0</v>
      </c>
      <c r="CK177" s="315" t="str">
        <f t="shared" si="125"/>
        <v>Non disponible</v>
      </c>
      <c r="CL177" s="320"/>
    </row>
    <row r="178" spans="1:90" x14ac:dyDescent="0.25">
      <c r="A178" s="122"/>
      <c r="B178" s="33"/>
      <c r="F178" s="32"/>
      <c r="I178" s="41"/>
      <c r="J178" s="34"/>
      <c r="L178" s="278"/>
      <c r="M178" s="32"/>
      <c r="N178" s="32"/>
      <c r="O178" s="34"/>
      <c r="P178" s="339"/>
      <c r="Q178" s="338"/>
      <c r="R178" s="250"/>
      <c r="S178" s="270"/>
      <c r="T178" s="251"/>
      <c r="U178" s="113"/>
      <c r="V178" s="114"/>
      <c r="W178" s="273"/>
      <c r="X178" s="114"/>
      <c r="Y178" s="273"/>
      <c r="Z178" s="115" t="str">
        <f t="shared" si="132"/>
        <v>s.o</v>
      </c>
      <c r="AA178" s="35" t="str" cm="1">
        <f t="array" ref="AA178">_xlfn.IFS(T178=Listes_deroulantes!$B$45,"Indisponible",T178=Listes_deroulantes!$B$43,-10%,T178=Listes_deroulantes!$B$42,-40%,T178=Listes_deroulantes!$B$41,-20%,T178=Listes_deroulantes!$B$40,-20%,T178=Listes_deroulantes!$C$35,"s. o.",T178=Listes_deroulantes!$B$44,-10%)</f>
        <v>s. o.</v>
      </c>
      <c r="AB178" s="62" t="str">
        <f t="shared" si="133"/>
        <v>s. o.</v>
      </c>
      <c r="AC178" s="309" t="str">
        <f t="shared" si="122"/>
        <v>s.o</v>
      </c>
      <c r="AD178" s="62" t="str" cm="1">
        <f t="array" ref="AD178">_xlfn.IFS(T178=Listes_deroulantes!$B$45,"Aucun",T178=Listes_deroulantes!$B$44,"Aucun",T178=Listes_deroulantes!$B$43,-10%,T178=Listes_deroulantes!$B$42,"Aucun",T178=Listes_deroulantes!$B$41,"Aucun",T178=Listes_deroulantes!$B$40,"Aucun",T178=Listes_deroulantes!$C$35,"s. o.")</f>
        <v>s. o.</v>
      </c>
      <c r="AE178" s="62" t="str">
        <f t="shared" si="134"/>
        <v>s. o.</v>
      </c>
      <c r="AF178" s="310"/>
      <c r="AG178" s="131" t="str">
        <f t="shared" si="123"/>
        <v/>
      </c>
      <c r="AH178" s="317">
        <f t="shared" si="126"/>
        <v>0</v>
      </c>
      <c r="AI178" s="177"/>
      <c r="AJ178" s="178"/>
      <c r="AK178" s="179"/>
      <c r="AL178" s="179"/>
      <c r="AM178" s="179"/>
      <c r="AN178" s="179"/>
      <c r="AO178" s="192">
        <f t="shared" si="115"/>
        <v>0</v>
      </c>
      <c r="AP178" s="181"/>
      <c r="AQ178" s="182">
        <f t="shared" si="135"/>
        <v>0</v>
      </c>
      <c r="AR178" s="183"/>
      <c r="AS178" s="182">
        <f t="shared" si="136"/>
        <v>0</v>
      </c>
      <c r="AT178" s="183"/>
      <c r="AU178" s="182">
        <f t="shared" si="137"/>
        <v>0</v>
      </c>
      <c r="AV178" s="183"/>
      <c r="AW178" s="192">
        <f t="shared" si="138"/>
        <v>0</v>
      </c>
      <c r="AX178" s="192">
        <f t="shared" si="139"/>
        <v>0</v>
      </c>
      <c r="AY178" s="182">
        <f t="shared" si="140"/>
        <v>0</v>
      </c>
      <c r="AZ178" s="116" t="str">
        <f t="shared" si="141"/>
        <v>s. o.</v>
      </c>
      <c r="BA178" s="294" t="str" cm="1">
        <f t="array" ref="BA178">_xlfn.IFS(L178&lt;Listes_deroulantes!$F$55,"s. o.",AND(L178&lt;datevigueur,M178=autre),Listes_deroulantes!$G$4,AND(L178&lt;datevigueur,M178=bureau),Listes_deroulantes!$G$5,AND(L178&lt;datevigueur,M178=cegep),Listes_deroulantes!$G$6,AND(L178&lt;datevigueur,M178=Centre),Listes_deroulantes!$G$7,AND(L178&lt;datevigueur,M178=CHSLD),Listes_deroulantes!$G$8,AND(L178&lt;datevigueur,M178=ecole),Listes_deroulantes!$G$9,AND(L178&lt;datevigueur,M178=ecolesec),Listes_deroulantes!$G$10,AND(L178&lt;datevigueur,M178=Universite),Listes_deroulantes!$G$11,AND(L178&gt;=datevigueur,L178&lt;=Listes_deroulantes!$F$48),New2025Avant,L178&lt;=Listes_deroulantes!$F$49,New2030Avant,L178&gt;Listes_deroulantes!$F$50,"0%")</f>
        <v>s. o.</v>
      </c>
      <c r="BB178" s="35" t="str" cm="1">
        <f t="array" ref="BB178">_xlfn.IFS(AZ178="Aucun combustible","Oui",AND(AZ178="s. o.",BA178="s. o."),"s. o.",AND(BA178="0%",OR(AZ178&lt;&gt;"Aucun combustible",AZ178&lt;&gt;"s. o.")),IF(AZ178&lt;=0%,"Oui","Non"),AND(BA178&lt;&gt;"0%",OR(AZ178&lt;&gt;"Aucun combustible",AZ178&lt;&gt;"s. o.")),IF(AZ178&lt;BA178,"Oui","Non"))</f>
        <v>s. o.</v>
      </c>
      <c r="BC178" s="35" t="str">
        <f t="shared" si="142"/>
        <v>Non</v>
      </c>
      <c r="BD178" s="132"/>
      <c r="BE178" s="313" t="str">
        <f t="shared" si="143"/>
        <v>s. o.</v>
      </c>
      <c r="BF178" s="313" t="str" cm="1">
        <f t="array" ref="BF178">IFERROR(_xlfn.IFS(AND(AO178&gt;0,OR(AY178=0,ISBLANK(AY178)),OR(AW178=0,ISBLANK(AW178))),"100% Énergie renouvelable",AND(OR(AY178=0,ISBLANK(AY178)),AW178&gt;0,),"Non disponible",AY178&gt;0,AY178,AND(AY178=0,AW178=0,AO178=0),"s. o."),"Erreur")</f>
        <v>s. o.</v>
      </c>
      <c r="BG178" s="312" t="str">
        <f t="shared" si="144"/>
        <v>s. o.</v>
      </c>
      <c r="BH178" s="133"/>
      <c r="BI178" s="330"/>
      <c r="BJ178" s="318"/>
      <c r="BK178" s="198"/>
      <c r="BL178" s="180"/>
      <c r="BM178" s="180"/>
      <c r="BN178" s="180"/>
      <c r="BO178" s="180"/>
      <c r="BP178" s="241"/>
      <c r="BQ178" s="199">
        <f t="shared" si="127"/>
        <v>0</v>
      </c>
      <c r="BR178" s="198"/>
      <c r="BS178" s="200">
        <f t="shared" si="128"/>
        <v>0</v>
      </c>
      <c r="BT178" s="198"/>
      <c r="BU178" s="200">
        <f t="shared" si="129"/>
        <v>0</v>
      </c>
      <c r="BV178" s="198"/>
      <c r="BW178" s="200">
        <f t="shared" si="130"/>
        <v>0</v>
      </c>
      <c r="BX178" s="198"/>
      <c r="BY178" s="200">
        <f t="shared" si="131"/>
        <v>0</v>
      </c>
      <c r="BZ178" s="117">
        <f t="shared" si="145"/>
        <v>0</v>
      </c>
      <c r="CA178" s="117">
        <f t="shared" si="146"/>
        <v>0</v>
      </c>
      <c r="CB178" s="154">
        <f t="shared" si="147"/>
        <v>0</v>
      </c>
      <c r="CC178" s="134" t="str">
        <f t="shared" si="148"/>
        <v/>
      </c>
      <c r="CD178" s="147" t="str">
        <f t="shared" si="149"/>
        <v/>
      </c>
      <c r="CE178" s="116" t="str">
        <f t="shared" si="150"/>
        <v>s. o.</v>
      </c>
      <c r="CF178" s="35" t="str" cm="1">
        <f t="array" ref="CF178">_xlfn.IFS(L178&lt;Listes_deroulantes!$F$55,"s. o.",AND(L178&lt;datevigueur,M178=autre),Listes_deroulantes!$H$4,AND(L178&lt;datevigueur,M178=bureau),Listes_deroulantes!$H$5,AND(L178&lt;datevigueur,M178=cegep),Listes_deroulantes!$H$6,AND(L178&lt;datevigueur,M178=Centre),Listes_deroulantes!$H$7,AND(L178&lt;datevigueur,M178=CHSLD),Listes_deroulantes!$H$8,AND(L178&lt;datevigueur,M178=ecole),Listes_deroulantes!$H$9,AND(L178&lt;datevigueur,M178=ecolesec),Listes_deroulantes!$H$10,AND(L178&lt;datevigueur,M178=Universite),Listes_deroulantes!$H$11,AND(L178&gt;=datevigueur,L178&lt;=Listes_deroulantes!$F$48),NEW2025Apres,L178&lt;=Listes_deroulantes!$F$49,New2030Apres,L178&gt;Listes_deroulantes!$F$50,"0%")</f>
        <v>s. o.</v>
      </c>
      <c r="CG178" s="35" t="str" cm="1">
        <f t="array" ref="CG178">_xlfn.IFS(CE178="Aucun combustible","Oui",AND(CE178="s. o.",CF178="s. o."),"s. o.",AND(CF178="0%",OR(CE178&lt;&gt;"Aucun combustible",CE178&lt;&gt;"s. o.")),IF(CE178&lt;=0%,"Oui","Non"),AND(CF178&lt;&gt;"0%",OR(CE178&lt;&gt;"Aucun combustible",CE178&lt;&gt;"s. o.")),IF(CE178&lt;=CF178,"Oui","Non"))</f>
        <v>s. o.</v>
      </c>
      <c r="CH178" s="257"/>
      <c r="CI178" s="314" t="str">
        <f t="shared" si="124"/>
        <v>s. o.</v>
      </c>
      <c r="CJ178" s="316" cm="1">
        <f t="array" ref="CJ178">_xlfn.IFS(CE178="s.o","Non disponible",CE178="Aucun combustible","0",CE178&gt;0,BY178)</f>
        <v>0</v>
      </c>
      <c r="CK178" s="315" t="str">
        <f t="shared" si="125"/>
        <v>Non disponible</v>
      </c>
      <c r="CL178" s="320"/>
    </row>
    <row r="179" spans="1:90" x14ac:dyDescent="0.25">
      <c r="A179" s="122"/>
      <c r="B179" s="33"/>
      <c r="F179" s="32"/>
      <c r="I179" s="41"/>
      <c r="J179" s="34"/>
      <c r="L179" s="278"/>
      <c r="M179" s="32"/>
      <c r="N179" s="32"/>
      <c r="O179" s="34"/>
      <c r="P179" s="339"/>
      <c r="Q179" s="338"/>
      <c r="R179" s="250"/>
      <c r="S179" s="270"/>
      <c r="T179" s="251"/>
      <c r="U179" s="113"/>
      <c r="V179" s="114"/>
      <c r="W179" s="273"/>
      <c r="X179" s="114"/>
      <c r="Y179" s="273"/>
      <c r="Z179" s="115" t="str">
        <f t="shared" si="132"/>
        <v>s.o</v>
      </c>
      <c r="AA179" s="35" t="str" cm="1">
        <f t="array" ref="AA179">_xlfn.IFS(T179=Listes_deroulantes!$B$45,"Indisponible",T179=Listes_deroulantes!$B$43,-10%,T179=Listes_deroulantes!$B$42,-40%,T179=Listes_deroulantes!$B$41,-20%,T179=Listes_deroulantes!$B$40,-20%,T179=Listes_deroulantes!$C$35,"s. o.",T179=Listes_deroulantes!$B$44,-10%)</f>
        <v>s. o.</v>
      </c>
      <c r="AB179" s="62" t="str">
        <f t="shared" si="133"/>
        <v>s. o.</v>
      </c>
      <c r="AC179" s="309" t="str">
        <f t="shared" si="122"/>
        <v>s.o</v>
      </c>
      <c r="AD179" s="62" t="str" cm="1">
        <f t="array" ref="AD179">_xlfn.IFS(T179=Listes_deroulantes!$B$45,"Aucun",T179=Listes_deroulantes!$B$44,"Aucun",T179=Listes_deroulantes!$B$43,-10%,T179=Listes_deroulantes!$B$42,"Aucun",T179=Listes_deroulantes!$B$41,"Aucun",T179=Listes_deroulantes!$B$40,"Aucun",T179=Listes_deroulantes!$C$35,"s. o.")</f>
        <v>s. o.</v>
      </c>
      <c r="AE179" s="62" t="str">
        <f t="shared" si="134"/>
        <v>s. o.</v>
      </c>
      <c r="AF179" s="310"/>
      <c r="AG179" s="131" t="str">
        <f t="shared" si="123"/>
        <v/>
      </c>
      <c r="AH179" s="317">
        <f t="shared" si="126"/>
        <v>0</v>
      </c>
      <c r="AI179" s="177"/>
      <c r="AJ179" s="178"/>
      <c r="AK179" s="179"/>
      <c r="AL179" s="179"/>
      <c r="AM179" s="179"/>
      <c r="AN179" s="179"/>
      <c r="AO179" s="192">
        <f t="shared" si="115"/>
        <v>0</v>
      </c>
      <c r="AP179" s="181"/>
      <c r="AQ179" s="182">
        <f t="shared" si="135"/>
        <v>0</v>
      </c>
      <c r="AR179" s="183"/>
      <c r="AS179" s="182">
        <f t="shared" si="136"/>
        <v>0</v>
      </c>
      <c r="AT179" s="183"/>
      <c r="AU179" s="182">
        <f t="shared" si="137"/>
        <v>0</v>
      </c>
      <c r="AV179" s="183"/>
      <c r="AW179" s="192">
        <f t="shared" si="138"/>
        <v>0</v>
      </c>
      <c r="AX179" s="192">
        <f t="shared" si="139"/>
        <v>0</v>
      </c>
      <c r="AY179" s="182">
        <f t="shared" si="140"/>
        <v>0</v>
      </c>
      <c r="AZ179" s="116" t="str">
        <f t="shared" si="141"/>
        <v>s. o.</v>
      </c>
      <c r="BA179" s="294" t="str" cm="1">
        <f t="array" ref="BA179">_xlfn.IFS(L179&lt;Listes_deroulantes!$F$55,"s. o.",AND(L179&lt;datevigueur,M179=autre),Listes_deroulantes!$G$4,AND(L179&lt;datevigueur,M179=bureau),Listes_deroulantes!$G$5,AND(L179&lt;datevigueur,M179=cegep),Listes_deroulantes!$G$6,AND(L179&lt;datevigueur,M179=Centre),Listes_deroulantes!$G$7,AND(L179&lt;datevigueur,M179=CHSLD),Listes_deroulantes!$G$8,AND(L179&lt;datevigueur,M179=ecole),Listes_deroulantes!$G$9,AND(L179&lt;datevigueur,M179=ecolesec),Listes_deroulantes!$G$10,AND(L179&lt;datevigueur,M179=Universite),Listes_deroulantes!$G$11,AND(L179&gt;=datevigueur,L179&lt;=Listes_deroulantes!$F$48),New2025Avant,L179&lt;=Listes_deroulantes!$F$49,New2030Avant,L179&gt;Listes_deroulantes!$F$50,"0%")</f>
        <v>s. o.</v>
      </c>
      <c r="BB179" s="35" t="str" cm="1">
        <f t="array" ref="BB179">_xlfn.IFS(AZ179="Aucun combustible","Oui",AND(AZ179="s. o.",BA179="s. o."),"s. o.",AND(BA179="0%",OR(AZ179&lt;&gt;"Aucun combustible",AZ179&lt;&gt;"s. o.")),IF(AZ179&lt;=0%,"Oui","Non"),AND(BA179&lt;&gt;"0%",OR(AZ179&lt;&gt;"Aucun combustible",AZ179&lt;&gt;"s. o.")),IF(AZ179&lt;BA179,"Oui","Non"))</f>
        <v>s. o.</v>
      </c>
      <c r="BC179" s="35" t="str">
        <f t="shared" si="142"/>
        <v>Non</v>
      </c>
      <c r="BD179" s="132"/>
      <c r="BE179" s="313" t="str">
        <f t="shared" si="143"/>
        <v>s. o.</v>
      </c>
      <c r="BF179" s="313" t="str" cm="1">
        <f t="array" ref="BF179">IFERROR(_xlfn.IFS(AND(AO179&gt;0,OR(AY179=0,ISBLANK(AY179)),OR(AW179=0,ISBLANK(AW179))),"100% Énergie renouvelable",AND(OR(AY179=0,ISBLANK(AY179)),AW179&gt;0,),"Non disponible",AY179&gt;0,AY179,AND(AY179=0,AW179=0,AO179=0),"s. o."),"Erreur")</f>
        <v>s. o.</v>
      </c>
      <c r="BG179" s="312" t="str">
        <f t="shared" si="144"/>
        <v>s. o.</v>
      </c>
      <c r="BH179" s="133"/>
      <c r="BI179" s="330"/>
      <c r="BJ179" s="318"/>
      <c r="BK179" s="198"/>
      <c r="BL179" s="180"/>
      <c r="BM179" s="180"/>
      <c r="BN179" s="180"/>
      <c r="BO179" s="180"/>
      <c r="BP179" s="241"/>
      <c r="BQ179" s="199">
        <f t="shared" si="127"/>
        <v>0</v>
      </c>
      <c r="BR179" s="198"/>
      <c r="BS179" s="200">
        <f t="shared" si="128"/>
        <v>0</v>
      </c>
      <c r="BT179" s="198"/>
      <c r="BU179" s="200">
        <f t="shared" si="129"/>
        <v>0</v>
      </c>
      <c r="BV179" s="198"/>
      <c r="BW179" s="200">
        <f t="shared" si="130"/>
        <v>0</v>
      </c>
      <c r="BX179" s="198"/>
      <c r="BY179" s="200">
        <f t="shared" si="131"/>
        <v>0</v>
      </c>
      <c r="BZ179" s="117">
        <f t="shared" si="145"/>
        <v>0</v>
      </c>
      <c r="CA179" s="117">
        <f t="shared" si="146"/>
        <v>0</v>
      </c>
      <c r="CB179" s="154">
        <f t="shared" si="147"/>
        <v>0</v>
      </c>
      <c r="CC179" s="134" t="str">
        <f t="shared" si="148"/>
        <v/>
      </c>
      <c r="CD179" s="147" t="str">
        <f t="shared" si="149"/>
        <v/>
      </c>
      <c r="CE179" s="116" t="str">
        <f t="shared" si="150"/>
        <v>s. o.</v>
      </c>
      <c r="CF179" s="35" t="str" cm="1">
        <f t="array" ref="CF179">_xlfn.IFS(L179&lt;Listes_deroulantes!$F$55,"s. o.",AND(L179&lt;datevigueur,M179=autre),Listes_deroulantes!$H$4,AND(L179&lt;datevigueur,M179=bureau),Listes_deroulantes!$H$5,AND(L179&lt;datevigueur,M179=cegep),Listes_deroulantes!$H$6,AND(L179&lt;datevigueur,M179=Centre),Listes_deroulantes!$H$7,AND(L179&lt;datevigueur,M179=CHSLD),Listes_deroulantes!$H$8,AND(L179&lt;datevigueur,M179=ecole),Listes_deroulantes!$H$9,AND(L179&lt;datevigueur,M179=ecolesec),Listes_deroulantes!$H$10,AND(L179&lt;datevigueur,M179=Universite),Listes_deroulantes!$H$11,AND(L179&gt;=datevigueur,L179&lt;=Listes_deroulantes!$F$48),NEW2025Apres,L179&lt;=Listes_deroulantes!$F$49,New2030Apres,L179&gt;Listes_deroulantes!$F$50,"0%")</f>
        <v>s. o.</v>
      </c>
      <c r="CG179" s="35" t="str" cm="1">
        <f t="array" ref="CG179">_xlfn.IFS(CE179="Aucun combustible","Oui",AND(CE179="s. o.",CF179="s. o."),"s. o.",AND(CF179="0%",OR(CE179&lt;&gt;"Aucun combustible",CE179&lt;&gt;"s. o.")),IF(CE179&lt;=0%,"Oui","Non"),AND(CF179&lt;&gt;"0%",OR(CE179&lt;&gt;"Aucun combustible",CE179&lt;&gt;"s. o.")),IF(CE179&lt;=CF179,"Oui","Non"))</f>
        <v>s. o.</v>
      </c>
      <c r="CH179" s="257"/>
      <c r="CI179" s="314" t="str">
        <f t="shared" si="124"/>
        <v>s. o.</v>
      </c>
      <c r="CJ179" s="316" cm="1">
        <f t="array" ref="CJ179">_xlfn.IFS(CE179="s.o","Non disponible",CE179="Aucun combustible","0",CE179&gt;0,BY179)</f>
        <v>0</v>
      </c>
      <c r="CK179" s="315" t="str">
        <f t="shared" si="125"/>
        <v>Non disponible</v>
      </c>
      <c r="CL179" s="320"/>
    </row>
    <row r="180" spans="1:90" x14ac:dyDescent="0.25">
      <c r="A180" s="122"/>
      <c r="B180" s="33"/>
      <c r="F180" s="32"/>
      <c r="I180" s="41"/>
      <c r="J180" s="34"/>
      <c r="L180" s="278"/>
      <c r="M180" s="32"/>
      <c r="N180" s="32"/>
      <c r="O180" s="34"/>
      <c r="P180" s="339"/>
      <c r="Q180" s="338"/>
      <c r="R180" s="250"/>
      <c r="S180" s="270"/>
      <c r="T180" s="251"/>
      <c r="U180" s="113"/>
      <c r="V180" s="114"/>
      <c r="W180" s="273"/>
      <c r="X180" s="114"/>
      <c r="Y180" s="273"/>
      <c r="Z180" s="115" t="str">
        <f t="shared" si="132"/>
        <v>s.o</v>
      </c>
      <c r="AA180" s="35" t="str" cm="1">
        <f t="array" ref="AA180">_xlfn.IFS(T180=Listes_deroulantes!$B$45,"Indisponible",T180=Listes_deroulantes!$B$43,-10%,T180=Listes_deroulantes!$B$42,-40%,T180=Listes_deroulantes!$B$41,-20%,T180=Listes_deroulantes!$B$40,-20%,T180=Listes_deroulantes!$C$35,"s. o.",T180=Listes_deroulantes!$B$44,-10%)</f>
        <v>s. o.</v>
      </c>
      <c r="AB180" s="62" t="str">
        <f t="shared" si="133"/>
        <v>s. o.</v>
      </c>
      <c r="AC180" s="309" t="str">
        <f t="shared" si="122"/>
        <v>s.o</v>
      </c>
      <c r="AD180" s="62" t="str" cm="1">
        <f t="array" ref="AD180">_xlfn.IFS(T180=Listes_deroulantes!$B$45,"Aucun",T180=Listes_deroulantes!$B$44,"Aucun",T180=Listes_deroulantes!$B$43,-10%,T180=Listes_deroulantes!$B$42,"Aucun",T180=Listes_deroulantes!$B$41,"Aucun",T180=Listes_deroulantes!$B$40,"Aucun",T180=Listes_deroulantes!$C$35,"s. o.")</f>
        <v>s. o.</v>
      </c>
      <c r="AE180" s="62" t="str">
        <f t="shared" si="134"/>
        <v>s. o.</v>
      </c>
      <c r="AF180" s="310"/>
      <c r="AG180" s="131" t="str">
        <f t="shared" si="123"/>
        <v/>
      </c>
      <c r="AH180" s="317">
        <f t="shared" si="126"/>
        <v>0</v>
      </c>
      <c r="AI180" s="177"/>
      <c r="AJ180" s="178"/>
      <c r="AK180" s="179"/>
      <c r="AL180" s="179"/>
      <c r="AM180" s="179"/>
      <c r="AN180" s="179"/>
      <c r="AO180" s="192">
        <f t="shared" si="115"/>
        <v>0</v>
      </c>
      <c r="AP180" s="181"/>
      <c r="AQ180" s="182">
        <f t="shared" si="135"/>
        <v>0</v>
      </c>
      <c r="AR180" s="183"/>
      <c r="AS180" s="182">
        <f t="shared" si="136"/>
        <v>0</v>
      </c>
      <c r="AT180" s="183"/>
      <c r="AU180" s="182">
        <f t="shared" si="137"/>
        <v>0</v>
      </c>
      <c r="AV180" s="183"/>
      <c r="AW180" s="192">
        <f t="shared" si="138"/>
        <v>0</v>
      </c>
      <c r="AX180" s="192">
        <f t="shared" si="139"/>
        <v>0</v>
      </c>
      <c r="AY180" s="182">
        <f t="shared" si="140"/>
        <v>0</v>
      </c>
      <c r="AZ180" s="116" t="str">
        <f t="shared" si="141"/>
        <v>s. o.</v>
      </c>
      <c r="BA180" s="294" t="str" cm="1">
        <f t="array" ref="BA180">_xlfn.IFS(L180&lt;Listes_deroulantes!$F$55,"s. o.",AND(L180&lt;datevigueur,M180=autre),Listes_deroulantes!$G$4,AND(L180&lt;datevigueur,M180=bureau),Listes_deroulantes!$G$5,AND(L180&lt;datevigueur,M180=cegep),Listes_deroulantes!$G$6,AND(L180&lt;datevigueur,M180=Centre),Listes_deroulantes!$G$7,AND(L180&lt;datevigueur,M180=CHSLD),Listes_deroulantes!$G$8,AND(L180&lt;datevigueur,M180=ecole),Listes_deroulantes!$G$9,AND(L180&lt;datevigueur,M180=ecolesec),Listes_deroulantes!$G$10,AND(L180&lt;datevigueur,M180=Universite),Listes_deroulantes!$G$11,AND(L180&gt;=datevigueur,L180&lt;=Listes_deroulantes!$F$48),New2025Avant,L180&lt;=Listes_deroulantes!$F$49,New2030Avant,L180&gt;Listes_deroulantes!$F$50,"0%")</f>
        <v>s. o.</v>
      </c>
      <c r="BB180" s="35" t="str" cm="1">
        <f t="array" ref="BB180">_xlfn.IFS(AZ180="Aucun combustible","Oui",AND(AZ180="s. o.",BA180="s. o."),"s. o.",AND(BA180="0%",OR(AZ180&lt;&gt;"Aucun combustible",AZ180&lt;&gt;"s. o.")),IF(AZ180&lt;=0%,"Oui","Non"),AND(BA180&lt;&gt;"0%",OR(AZ180&lt;&gt;"Aucun combustible",AZ180&lt;&gt;"s. o.")),IF(AZ180&lt;BA180,"Oui","Non"))</f>
        <v>s. o.</v>
      </c>
      <c r="BC180" s="35" t="str">
        <f t="shared" si="142"/>
        <v>Non</v>
      </c>
      <c r="BD180" s="132"/>
      <c r="BE180" s="313" t="str">
        <f t="shared" si="143"/>
        <v>s. o.</v>
      </c>
      <c r="BF180" s="313" t="str" cm="1">
        <f t="array" ref="BF180">IFERROR(_xlfn.IFS(AND(AO180&gt;0,OR(AY180=0,ISBLANK(AY180)),OR(AW180=0,ISBLANK(AW180))),"100% Énergie renouvelable",AND(OR(AY180=0,ISBLANK(AY180)),AW180&gt;0,),"Non disponible",AY180&gt;0,AY180,AND(AY180=0,AW180=0,AO180=0),"s. o."),"Erreur")</f>
        <v>s. o.</v>
      </c>
      <c r="BG180" s="312" t="str">
        <f t="shared" si="144"/>
        <v>s. o.</v>
      </c>
      <c r="BH180" s="133"/>
      <c r="BI180" s="330"/>
      <c r="BJ180" s="318"/>
      <c r="BK180" s="198"/>
      <c r="BL180" s="180"/>
      <c r="BM180" s="180"/>
      <c r="BN180" s="180"/>
      <c r="BO180" s="180"/>
      <c r="BP180" s="241"/>
      <c r="BQ180" s="199">
        <f t="shared" si="127"/>
        <v>0</v>
      </c>
      <c r="BR180" s="198"/>
      <c r="BS180" s="200">
        <f t="shared" si="128"/>
        <v>0</v>
      </c>
      <c r="BT180" s="198"/>
      <c r="BU180" s="200">
        <f t="shared" si="129"/>
        <v>0</v>
      </c>
      <c r="BV180" s="198"/>
      <c r="BW180" s="200">
        <f t="shared" si="130"/>
        <v>0</v>
      </c>
      <c r="BX180" s="198"/>
      <c r="BY180" s="200">
        <f t="shared" si="131"/>
        <v>0</v>
      </c>
      <c r="BZ180" s="117">
        <f t="shared" si="145"/>
        <v>0</v>
      </c>
      <c r="CA180" s="117">
        <f t="shared" si="146"/>
        <v>0</v>
      </c>
      <c r="CB180" s="154">
        <f t="shared" si="147"/>
        <v>0</v>
      </c>
      <c r="CC180" s="134" t="str">
        <f t="shared" si="148"/>
        <v/>
      </c>
      <c r="CD180" s="147" t="str">
        <f t="shared" si="149"/>
        <v/>
      </c>
      <c r="CE180" s="116" t="str">
        <f t="shared" si="150"/>
        <v>s. o.</v>
      </c>
      <c r="CF180" s="35" t="str" cm="1">
        <f t="array" ref="CF180">_xlfn.IFS(L180&lt;Listes_deroulantes!$F$55,"s. o.",AND(L180&lt;datevigueur,M180=autre),Listes_deroulantes!$H$4,AND(L180&lt;datevigueur,M180=bureau),Listes_deroulantes!$H$5,AND(L180&lt;datevigueur,M180=cegep),Listes_deroulantes!$H$6,AND(L180&lt;datevigueur,M180=Centre),Listes_deroulantes!$H$7,AND(L180&lt;datevigueur,M180=CHSLD),Listes_deroulantes!$H$8,AND(L180&lt;datevigueur,M180=ecole),Listes_deroulantes!$H$9,AND(L180&lt;datevigueur,M180=ecolesec),Listes_deroulantes!$H$10,AND(L180&lt;datevigueur,M180=Universite),Listes_deroulantes!$H$11,AND(L180&gt;=datevigueur,L180&lt;=Listes_deroulantes!$F$48),NEW2025Apres,L180&lt;=Listes_deroulantes!$F$49,New2030Apres,L180&gt;Listes_deroulantes!$F$50,"0%")</f>
        <v>s. o.</v>
      </c>
      <c r="CG180" s="35" t="str" cm="1">
        <f t="array" ref="CG180">_xlfn.IFS(CE180="Aucun combustible","Oui",AND(CE180="s. o.",CF180="s. o."),"s. o.",AND(CF180="0%",OR(CE180&lt;&gt;"Aucun combustible",CE180&lt;&gt;"s. o.")),IF(CE180&lt;=0%,"Oui","Non"),AND(CF180&lt;&gt;"0%",OR(CE180&lt;&gt;"Aucun combustible",CE180&lt;&gt;"s. o.")),IF(CE180&lt;=CF180,"Oui","Non"))</f>
        <v>s. o.</v>
      </c>
      <c r="CH180" s="257"/>
      <c r="CI180" s="314" t="str">
        <f t="shared" si="124"/>
        <v>s. o.</v>
      </c>
      <c r="CJ180" s="316" cm="1">
        <f t="array" ref="CJ180">_xlfn.IFS(CE180="s.o","Non disponible",CE180="Aucun combustible","0",CE180&gt;0,BY180)</f>
        <v>0</v>
      </c>
      <c r="CK180" s="315" t="str">
        <f t="shared" si="125"/>
        <v>Non disponible</v>
      </c>
      <c r="CL180" s="320"/>
    </row>
    <row r="181" spans="1:90" x14ac:dyDescent="0.25">
      <c r="A181" s="122"/>
      <c r="B181" s="33"/>
      <c r="F181" s="32"/>
      <c r="I181" s="41"/>
      <c r="J181" s="34"/>
      <c r="L181" s="278"/>
      <c r="M181" s="32"/>
      <c r="N181" s="32"/>
      <c r="O181" s="34"/>
      <c r="P181" s="339"/>
      <c r="Q181" s="338"/>
      <c r="R181" s="250"/>
      <c r="S181" s="270"/>
      <c r="T181" s="251"/>
      <c r="U181" s="113"/>
      <c r="V181" s="114"/>
      <c r="W181" s="273"/>
      <c r="X181" s="114"/>
      <c r="Y181" s="273"/>
      <c r="Z181" s="115" t="str">
        <f t="shared" si="132"/>
        <v>s.o</v>
      </c>
      <c r="AA181" s="35" t="str" cm="1">
        <f t="array" ref="AA181">_xlfn.IFS(T181=Listes_deroulantes!$B$45,"Indisponible",T181=Listes_deroulantes!$B$43,-10%,T181=Listes_deroulantes!$B$42,-40%,T181=Listes_deroulantes!$B$41,-20%,T181=Listes_deroulantes!$B$40,-20%,T181=Listes_deroulantes!$C$35,"s. o.",T181=Listes_deroulantes!$B$44,-10%)</f>
        <v>s. o.</v>
      </c>
      <c r="AB181" s="62" t="str">
        <f t="shared" si="133"/>
        <v>s. o.</v>
      </c>
      <c r="AC181" s="309" t="str">
        <f t="shared" si="122"/>
        <v>s.o</v>
      </c>
      <c r="AD181" s="62" t="str" cm="1">
        <f t="array" ref="AD181">_xlfn.IFS(T181=Listes_deroulantes!$B$45,"Aucun",T181=Listes_deroulantes!$B$44,"Aucun",T181=Listes_deroulantes!$B$43,-10%,T181=Listes_deroulantes!$B$42,"Aucun",T181=Listes_deroulantes!$B$41,"Aucun",T181=Listes_deroulantes!$B$40,"Aucun",T181=Listes_deroulantes!$C$35,"s. o.")</f>
        <v>s. o.</v>
      </c>
      <c r="AE181" s="62" t="str">
        <f t="shared" si="134"/>
        <v>s. o.</v>
      </c>
      <c r="AF181" s="310"/>
      <c r="AG181" s="131" t="str">
        <f t="shared" si="123"/>
        <v/>
      </c>
      <c r="AH181" s="317">
        <f t="shared" si="126"/>
        <v>0</v>
      </c>
      <c r="AI181" s="177"/>
      <c r="AJ181" s="178"/>
      <c r="AK181" s="179"/>
      <c r="AL181" s="179"/>
      <c r="AM181" s="179"/>
      <c r="AN181" s="179"/>
      <c r="AO181" s="192">
        <f t="shared" si="115"/>
        <v>0</v>
      </c>
      <c r="AP181" s="181"/>
      <c r="AQ181" s="182">
        <f t="shared" si="135"/>
        <v>0</v>
      </c>
      <c r="AR181" s="183"/>
      <c r="AS181" s="182">
        <f t="shared" si="136"/>
        <v>0</v>
      </c>
      <c r="AT181" s="183"/>
      <c r="AU181" s="182">
        <f t="shared" si="137"/>
        <v>0</v>
      </c>
      <c r="AV181" s="183"/>
      <c r="AW181" s="192">
        <f t="shared" si="138"/>
        <v>0</v>
      </c>
      <c r="AX181" s="192">
        <f t="shared" si="139"/>
        <v>0</v>
      </c>
      <c r="AY181" s="182">
        <f t="shared" si="140"/>
        <v>0</v>
      </c>
      <c r="AZ181" s="116" t="str">
        <f t="shared" si="141"/>
        <v>s. o.</v>
      </c>
      <c r="BA181" s="294" t="str" cm="1">
        <f t="array" ref="BA181">_xlfn.IFS(L181&lt;Listes_deroulantes!$F$55,"s. o.",AND(L181&lt;datevigueur,M181=autre),Listes_deroulantes!$G$4,AND(L181&lt;datevigueur,M181=bureau),Listes_deroulantes!$G$5,AND(L181&lt;datevigueur,M181=cegep),Listes_deroulantes!$G$6,AND(L181&lt;datevigueur,M181=Centre),Listes_deroulantes!$G$7,AND(L181&lt;datevigueur,M181=CHSLD),Listes_deroulantes!$G$8,AND(L181&lt;datevigueur,M181=ecole),Listes_deroulantes!$G$9,AND(L181&lt;datevigueur,M181=ecolesec),Listes_deroulantes!$G$10,AND(L181&lt;datevigueur,M181=Universite),Listes_deroulantes!$G$11,AND(L181&gt;=datevigueur,L181&lt;=Listes_deroulantes!$F$48),New2025Avant,L181&lt;=Listes_deroulantes!$F$49,New2030Avant,L181&gt;Listes_deroulantes!$F$50,"0%")</f>
        <v>s. o.</v>
      </c>
      <c r="BB181" s="35" t="str" cm="1">
        <f t="array" ref="BB181">_xlfn.IFS(AZ181="Aucun combustible","Oui",AND(AZ181="s. o.",BA181="s. o."),"s. o.",AND(BA181="0%",OR(AZ181&lt;&gt;"Aucun combustible",AZ181&lt;&gt;"s. o.")),IF(AZ181&lt;=0%,"Oui","Non"),AND(BA181&lt;&gt;"0%",OR(AZ181&lt;&gt;"Aucun combustible",AZ181&lt;&gt;"s. o.")),IF(AZ181&lt;BA181,"Oui","Non"))</f>
        <v>s. o.</v>
      </c>
      <c r="BC181" s="35" t="str">
        <f t="shared" si="142"/>
        <v>Non</v>
      </c>
      <c r="BD181" s="132"/>
      <c r="BE181" s="313" t="str">
        <f t="shared" si="143"/>
        <v>s. o.</v>
      </c>
      <c r="BF181" s="313" t="str" cm="1">
        <f t="array" ref="BF181">IFERROR(_xlfn.IFS(AND(AO181&gt;0,OR(AY181=0,ISBLANK(AY181)),OR(AW181=0,ISBLANK(AW181))),"100% Énergie renouvelable",AND(OR(AY181=0,ISBLANK(AY181)),AW181&gt;0,),"Non disponible",AY181&gt;0,AY181,AND(AY181=0,AW181=0,AO181=0),"s. o."),"Erreur")</f>
        <v>s. o.</v>
      </c>
      <c r="BG181" s="312" t="str">
        <f t="shared" si="144"/>
        <v>s. o.</v>
      </c>
      <c r="BH181" s="133"/>
      <c r="BI181" s="330"/>
      <c r="BJ181" s="318"/>
      <c r="BK181" s="198"/>
      <c r="BL181" s="180"/>
      <c r="BM181" s="180"/>
      <c r="BN181" s="180"/>
      <c r="BO181" s="180"/>
      <c r="BP181" s="241"/>
      <c r="BQ181" s="199">
        <f t="shared" si="127"/>
        <v>0</v>
      </c>
      <c r="BR181" s="198"/>
      <c r="BS181" s="200">
        <f t="shared" si="128"/>
        <v>0</v>
      </c>
      <c r="BT181" s="198"/>
      <c r="BU181" s="200">
        <f t="shared" si="129"/>
        <v>0</v>
      </c>
      <c r="BV181" s="198"/>
      <c r="BW181" s="200">
        <f t="shared" si="130"/>
        <v>0</v>
      </c>
      <c r="BX181" s="198"/>
      <c r="BY181" s="200">
        <f t="shared" si="131"/>
        <v>0</v>
      </c>
      <c r="BZ181" s="117">
        <f t="shared" si="145"/>
        <v>0</v>
      </c>
      <c r="CA181" s="117">
        <f t="shared" si="146"/>
        <v>0</v>
      </c>
      <c r="CB181" s="154">
        <f t="shared" si="147"/>
        <v>0</v>
      </c>
      <c r="CC181" s="134" t="str">
        <f t="shared" si="148"/>
        <v/>
      </c>
      <c r="CD181" s="147" t="str">
        <f t="shared" si="149"/>
        <v/>
      </c>
      <c r="CE181" s="116" t="str">
        <f t="shared" si="150"/>
        <v>s. o.</v>
      </c>
      <c r="CF181" s="35" t="str" cm="1">
        <f t="array" ref="CF181">_xlfn.IFS(L181&lt;Listes_deroulantes!$F$55,"s. o.",AND(L181&lt;datevigueur,M181=autre),Listes_deroulantes!$H$4,AND(L181&lt;datevigueur,M181=bureau),Listes_deroulantes!$H$5,AND(L181&lt;datevigueur,M181=cegep),Listes_deroulantes!$H$6,AND(L181&lt;datevigueur,M181=Centre),Listes_deroulantes!$H$7,AND(L181&lt;datevigueur,M181=CHSLD),Listes_deroulantes!$H$8,AND(L181&lt;datevigueur,M181=ecole),Listes_deroulantes!$H$9,AND(L181&lt;datevigueur,M181=ecolesec),Listes_deroulantes!$H$10,AND(L181&lt;datevigueur,M181=Universite),Listes_deroulantes!$H$11,AND(L181&gt;=datevigueur,L181&lt;=Listes_deroulantes!$F$48),NEW2025Apres,L181&lt;=Listes_deroulantes!$F$49,New2030Apres,L181&gt;Listes_deroulantes!$F$50,"0%")</f>
        <v>s. o.</v>
      </c>
      <c r="CG181" s="35" t="str" cm="1">
        <f t="array" ref="CG181">_xlfn.IFS(CE181="Aucun combustible","Oui",AND(CE181="s. o.",CF181="s. o."),"s. o.",AND(CF181="0%",OR(CE181&lt;&gt;"Aucun combustible",CE181&lt;&gt;"s. o.")),IF(CE181&lt;=0%,"Oui","Non"),AND(CF181&lt;&gt;"0%",OR(CE181&lt;&gt;"Aucun combustible",CE181&lt;&gt;"s. o.")),IF(CE181&lt;=CF181,"Oui","Non"))</f>
        <v>s. o.</v>
      </c>
      <c r="CH181" s="257"/>
      <c r="CI181" s="314" t="str">
        <f t="shared" si="124"/>
        <v>s. o.</v>
      </c>
      <c r="CJ181" s="316" cm="1">
        <f t="array" ref="CJ181">_xlfn.IFS(CE181="s.o","Non disponible",CE181="Aucun combustible","0",CE181&gt;0,BY181)</f>
        <v>0</v>
      </c>
      <c r="CK181" s="315" t="str">
        <f t="shared" si="125"/>
        <v>Non disponible</v>
      </c>
      <c r="CL181" s="320"/>
    </row>
    <row r="182" spans="1:90" x14ac:dyDescent="0.25">
      <c r="A182" s="122"/>
      <c r="B182" s="33"/>
      <c r="F182" s="32"/>
      <c r="I182" s="41"/>
      <c r="J182" s="34"/>
      <c r="L182" s="278"/>
      <c r="M182" s="32"/>
      <c r="N182" s="32"/>
      <c r="O182" s="34"/>
      <c r="P182" s="339"/>
      <c r="Q182" s="338"/>
      <c r="R182" s="250"/>
      <c r="S182" s="270"/>
      <c r="T182" s="251"/>
      <c r="U182" s="113"/>
      <c r="V182" s="114"/>
      <c r="W182" s="273"/>
      <c r="X182" s="114"/>
      <c r="Y182" s="273"/>
      <c r="Z182" s="115" t="str">
        <f t="shared" si="132"/>
        <v>s.o</v>
      </c>
      <c r="AA182" s="35" t="str" cm="1">
        <f t="array" ref="AA182">_xlfn.IFS(T182=Listes_deroulantes!$B$45,"Indisponible",T182=Listes_deroulantes!$B$43,-10%,T182=Listes_deroulantes!$B$42,-40%,T182=Listes_deroulantes!$B$41,-20%,T182=Listes_deroulantes!$B$40,-20%,T182=Listes_deroulantes!$C$35,"s. o.",T182=Listes_deroulantes!$B$44,-10%)</f>
        <v>s. o.</v>
      </c>
      <c r="AB182" s="62" t="str">
        <f t="shared" si="133"/>
        <v>s. o.</v>
      </c>
      <c r="AC182" s="309" t="str">
        <f t="shared" si="122"/>
        <v>s.o</v>
      </c>
      <c r="AD182" s="62" t="str" cm="1">
        <f t="array" ref="AD182">_xlfn.IFS(T182=Listes_deroulantes!$B$45,"Aucun",T182=Listes_deroulantes!$B$44,"Aucun",T182=Listes_deroulantes!$B$43,-10%,T182=Listes_deroulantes!$B$42,"Aucun",T182=Listes_deroulantes!$B$41,"Aucun",T182=Listes_deroulantes!$B$40,"Aucun",T182=Listes_deroulantes!$C$35,"s. o.")</f>
        <v>s. o.</v>
      </c>
      <c r="AE182" s="62" t="str">
        <f t="shared" si="134"/>
        <v>s. o.</v>
      </c>
      <c r="AF182" s="310"/>
      <c r="AG182" s="131" t="str">
        <f t="shared" si="123"/>
        <v/>
      </c>
      <c r="AH182" s="317">
        <f t="shared" si="126"/>
        <v>0</v>
      </c>
      <c r="AI182" s="177"/>
      <c r="AJ182" s="178"/>
      <c r="AK182" s="179"/>
      <c r="AL182" s="179"/>
      <c r="AM182" s="179"/>
      <c r="AN182" s="179"/>
      <c r="AO182" s="192">
        <f t="shared" si="115"/>
        <v>0</v>
      </c>
      <c r="AP182" s="181"/>
      <c r="AQ182" s="182">
        <f t="shared" si="135"/>
        <v>0</v>
      </c>
      <c r="AR182" s="183"/>
      <c r="AS182" s="182">
        <f t="shared" si="136"/>
        <v>0</v>
      </c>
      <c r="AT182" s="183"/>
      <c r="AU182" s="182">
        <f t="shared" si="137"/>
        <v>0</v>
      </c>
      <c r="AV182" s="183"/>
      <c r="AW182" s="192">
        <f t="shared" si="138"/>
        <v>0</v>
      </c>
      <c r="AX182" s="192">
        <f t="shared" si="139"/>
        <v>0</v>
      </c>
      <c r="AY182" s="182">
        <f t="shared" si="140"/>
        <v>0</v>
      </c>
      <c r="AZ182" s="116" t="str">
        <f t="shared" si="141"/>
        <v>s. o.</v>
      </c>
      <c r="BA182" s="294" t="str" cm="1">
        <f t="array" ref="BA182">_xlfn.IFS(L182&lt;Listes_deroulantes!$F$55,"s. o.",AND(L182&lt;datevigueur,M182=autre),Listes_deroulantes!$G$4,AND(L182&lt;datevigueur,M182=bureau),Listes_deroulantes!$G$5,AND(L182&lt;datevigueur,M182=cegep),Listes_deroulantes!$G$6,AND(L182&lt;datevigueur,M182=Centre),Listes_deroulantes!$G$7,AND(L182&lt;datevigueur,M182=CHSLD),Listes_deroulantes!$G$8,AND(L182&lt;datevigueur,M182=ecole),Listes_deroulantes!$G$9,AND(L182&lt;datevigueur,M182=ecolesec),Listes_deroulantes!$G$10,AND(L182&lt;datevigueur,M182=Universite),Listes_deroulantes!$G$11,AND(L182&gt;=datevigueur,L182&lt;=Listes_deroulantes!$F$48),New2025Avant,L182&lt;=Listes_deroulantes!$F$49,New2030Avant,L182&gt;Listes_deroulantes!$F$50,"0%")</f>
        <v>s. o.</v>
      </c>
      <c r="BB182" s="35" t="str" cm="1">
        <f t="array" ref="BB182">_xlfn.IFS(AZ182="Aucun combustible","Oui",AND(AZ182="s. o.",BA182="s. o."),"s. o.",AND(BA182="0%",OR(AZ182&lt;&gt;"Aucun combustible",AZ182&lt;&gt;"s. o.")),IF(AZ182&lt;=0%,"Oui","Non"),AND(BA182&lt;&gt;"0%",OR(AZ182&lt;&gt;"Aucun combustible",AZ182&lt;&gt;"s. o.")),IF(AZ182&lt;BA182,"Oui","Non"))</f>
        <v>s. o.</v>
      </c>
      <c r="BC182" s="35" t="str">
        <f t="shared" si="142"/>
        <v>Non</v>
      </c>
      <c r="BD182" s="132"/>
      <c r="BE182" s="313" t="str">
        <f t="shared" si="143"/>
        <v>s. o.</v>
      </c>
      <c r="BF182" s="313" t="str" cm="1">
        <f t="array" ref="BF182">IFERROR(_xlfn.IFS(AND(AO182&gt;0,OR(AY182=0,ISBLANK(AY182)),OR(AW182=0,ISBLANK(AW182))),"100% Énergie renouvelable",AND(OR(AY182=0,ISBLANK(AY182)),AW182&gt;0,),"Non disponible",AY182&gt;0,AY182,AND(AY182=0,AW182=0,AO182=0),"s. o."),"Erreur")</f>
        <v>s. o.</v>
      </c>
      <c r="BG182" s="312" t="str">
        <f t="shared" si="144"/>
        <v>s. o.</v>
      </c>
      <c r="BH182" s="133"/>
      <c r="BI182" s="330"/>
      <c r="BJ182" s="318"/>
      <c r="BK182" s="198"/>
      <c r="BL182" s="180"/>
      <c r="BM182" s="180"/>
      <c r="BN182" s="180"/>
      <c r="BO182" s="180"/>
      <c r="BP182" s="241"/>
      <c r="BQ182" s="199">
        <f t="shared" si="127"/>
        <v>0</v>
      </c>
      <c r="BR182" s="198"/>
      <c r="BS182" s="200">
        <f t="shared" si="128"/>
        <v>0</v>
      </c>
      <c r="BT182" s="198"/>
      <c r="BU182" s="200">
        <f t="shared" si="129"/>
        <v>0</v>
      </c>
      <c r="BV182" s="198"/>
      <c r="BW182" s="200">
        <f t="shared" si="130"/>
        <v>0</v>
      </c>
      <c r="BX182" s="198"/>
      <c r="BY182" s="200">
        <f t="shared" si="131"/>
        <v>0</v>
      </c>
      <c r="BZ182" s="117">
        <f t="shared" si="145"/>
        <v>0</v>
      </c>
      <c r="CA182" s="117">
        <f t="shared" si="146"/>
        <v>0</v>
      </c>
      <c r="CB182" s="154">
        <f t="shared" si="147"/>
        <v>0</v>
      </c>
      <c r="CC182" s="134" t="str">
        <f t="shared" si="148"/>
        <v/>
      </c>
      <c r="CD182" s="147" t="str">
        <f t="shared" si="149"/>
        <v/>
      </c>
      <c r="CE182" s="116" t="str">
        <f t="shared" si="150"/>
        <v>s. o.</v>
      </c>
      <c r="CF182" s="35" t="str" cm="1">
        <f t="array" ref="CF182">_xlfn.IFS(L182&lt;Listes_deroulantes!$F$55,"s. o.",AND(L182&lt;datevigueur,M182=autre),Listes_deroulantes!$H$4,AND(L182&lt;datevigueur,M182=bureau),Listes_deroulantes!$H$5,AND(L182&lt;datevigueur,M182=cegep),Listes_deroulantes!$H$6,AND(L182&lt;datevigueur,M182=Centre),Listes_deroulantes!$H$7,AND(L182&lt;datevigueur,M182=CHSLD),Listes_deroulantes!$H$8,AND(L182&lt;datevigueur,M182=ecole),Listes_deroulantes!$H$9,AND(L182&lt;datevigueur,M182=ecolesec),Listes_deroulantes!$H$10,AND(L182&lt;datevigueur,M182=Universite),Listes_deroulantes!$H$11,AND(L182&gt;=datevigueur,L182&lt;=Listes_deroulantes!$F$48),NEW2025Apres,L182&lt;=Listes_deroulantes!$F$49,New2030Apres,L182&gt;Listes_deroulantes!$F$50,"0%")</f>
        <v>s. o.</v>
      </c>
      <c r="CG182" s="35" t="str" cm="1">
        <f t="array" ref="CG182">_xlfn.IFS(CE182="Aucun combustible","Oui",AND(CE182="s. o.",CF182="s. o."),"s. o.",AND(CF182="0%",OR(CE182&lt;&gt;"Aucun combustible",CE182&lt;&gt;"s. o.")),IF(CE182&lt;=0%,"Oui","Non"),AND(CF182&lt;&gt;"0%",OR(CE182&lt;&gt;"Aucun combustible",CE182&lt;&gt;"s. o.")),IF(CE182&lt;=CF182,"Oui","Non"))</f>
        <v>s. o.</v>
      </c>
      <c r="CH182" s="257"/>
      <c r="CI182" s="314" t="str">
        <f t="shared" si="124"/>
        <v>s. o.</v>
      </c>
      <c r="CJ182" s="316" cm="1">
        <f t="array" ref="CJ182">_xlfn.IFS(CE182="s.o","Non disponible",CE182="Aucun combustible","0",CE182&gt;0,BY182)</f>
        <v>0</v>
      </c>
      <c r="CK182" s="315" t="str">
        <f t="shared" si="125"/>
        <v>Non disponible</v>
      </c>
      <c r="CL182" s="320"/>
    </row>
    <row r="183" spans="1:90" x14ac:dyDescent="0.25">
      <c r="A183" s="122"/>
      <c r="B183" s="33"/>
      <c r="F183" s="32"/>
      <c r="I183" s="41"/>
      <c r="J183" s="34"/>
      <c r="L183" s="278"/>
      <c r="M183" s="32"/>
      <c r="N183" s="32"/>
      <c r="O183" s="34"/>
      <c r="P183" s="339"/>
      <c r="Q183" s="338"/>
      <c r="R183" s="250"/>
      <c r="S183" s="270"/>
      <c r="T183" s="251"/>
      <c r="U183" s="113"/>
      <c r="V183" s="114"/>
      <c r="W183" s="273"/>
      <c r="X183" s="114"/>
      <c r="Y183" s="273"/>
      <c r="Z183" s="115" t="str">
        <f t="shared" si="132"/>
        <v>s.o</v>
      </c>
      <c r="AA183" s="35" t="str" cm="1">
        <f t="array" ref="AA183">_xlfn.IFS(T183=Listes_deroulantes!$B$45,"Indisponible",T183=Listes_deroulantes!$B$43,-10%,T183=Listes_deroulantes!$B$42,-40%,T183=Listes_deroulantes!$B$41,-20%,T183=Listes_deroulantes!$B$40,-20%,T183=Listes_deroulantes!$C$35,"s. o.",T183=Listes_deroulantes!$B$44,-10%)</f>
        <v>s. o.</v>
      </c>
      <c r="AB183" s="62" t="str">
        <f t="shared" si="133"/>
        <v>s. o.</v>
      </c>
      <c r="AC183" s="309" t="str">
        <f t="shared" si="122"/>
        <v>s.o</v>
      </c>
      <c r="AD183" s="62" t="str" cm="1">
        <f t="array" ref="AD183">_xlfn.IFS(T183=Listes_deroulantes!$B$45,"Aucun",T183=Listes_deroulantes!$B$44,"Aucun",T183=Listes_deroulantes!$B$43,-10%,T183=Listes_deroulantes!$B$42,"Aucun",T183=Listes_deroulantes!$B$41,"Aucun",T183=Listes_deroulantes!$B$40,"Aucun",T183=Listes_deroulantes!$C$35,"s. o.")</f>
        <v>s. o.</v>
      </c>
      <c r="AE183" s="62" t="str">
        <f t="shared" si="134"/>
        <v>s. o.</v>
      </c>
      <c r="AF183" s="310"/>
      <c r="AG183" s="131" t="str">
        <f t="shared" si="123"/>
        <v/>
      </c>
      <c r="AH183" s="317">
        <f t="shared" si="126"/>
        <v>0</v>
      </c>
      <c r="AI183" s="177"/>
      <c r="AJ183" s="178"/>
      <c r="AK183" s="179"/>
      <c r="AL183" s="179"/>
      <c r="AM183" s="179"/>
      <c r="AN183" s="179"/>
      <c r="AO183" s="192">
        <f t="shared" si="115"/>
        <v>0</v>
      </c>
      <c r="AP183" s="181"/>
      <c r="AQ183" s="182">
        <f t="shared" si="135"/>
        <v>0</v>
      </c>
      <c r="AR183" s="183"/>
      <c r="AS183" s="182">
        <f t="shared" si="136"/>
        <v>0</v>
      </c>
      <c r="AT183" s="183"/>
      <c r="AU183" s="182">
        <f t="shared" si="137"/>
        <v>0</v>
      </c>
      <c r="AV183" s="183"/>
      <c r="AW183" s="192">
        <f t="shared" si="138"/>
        <v>0</v>
      </c>
      <c r="AX183" s="192">
        <f t="shared" si="139"/>
        <v>0</v>
      </c>
      <c r="AY183" s="182">
        <f t="shared" si="140"/>
        <v>0</v>
      </c>
      <c r="AZ183" s="116" t="str">
        <f t="shared" si="141"/>
        <v>s. o.</v>
      </c>
      <c r="BA183" s="294" t="str" cm="1">
        <f t="array" ref="BA183">_xlfn.IFS(L183&lt;Listes_deroulantes!$F$55,"s. o.",AND(L183&lt;datevigueur,M183=autre),Listes_deroulantes!$G$4,AND(L183&lt;datevigueur,M183=bureau),Listes_deroulantes!$G$5,AND(L183&lt;datevigueur,M183=cegep),Listes_deroulantes!$G$6,AND(L183&lt;datevigueur,M183=Centre),Listes_deroulantes!$G$7,AND(L183&lt;datevigueur,M183=CHSLD),Listes_deroulantes!$G$8,AND(L183&lt;datevigueur,M183=ecole),Listes_deroulantes!$G$9,AND(L183&lt;datevigueur,M183=ecolesec),Listes_deroulantes!$G$10,AND(L183&lt;datevigueur,M183=Universite),Listes_deroulantes!$G$11,AND(L183&gt;=datevigueur,L183&lt;=Listes_deroulantes!$F$48),New2025Avant,L183&lt;=Listes_deroulantes!$F$49,New2030Avant,L183&gt;Listes_deroulantes!$F$50,"0%")</f>
        <v>s. o.</v>
      </c>
      <c r="BB183" s="35" t="str" cm="1">
        <f t="array" ref="BB183">_xlfn.IFS(AZ183="Aucun combustible","Oui",AND(AZ183="s. o.",BA183="s. o."),"s. o.",AND(BA183="0%",OR(AZ183&lt;&gt;"Aucun combustible",AZ183&lt;&gt;"s. o.")),IF(AZ183&lt;=0%,"Oui","Non"),AND(BA183&lt;&gt;"0%",OR(AZ183&lt;&gt;"Aucun combustible",AZ183&lt;&gt;"s. o.")),IF(AZ183&lt;BA183,"Oui","Non"))</f>
        <v>s. o.</v>
      </c>
      <c r="BC183" s="35" t="str">
        <f t="shared" si="142"/>
        <v>Non</v>
      </c>
      <c r="BD183" s="132"/>
      <c r="BE183" s="313" t="str">
        <f t="shared" si="143"/>
        <v>s. o.</v>
      </c>
      <c r="BF183" s="313" t="str" cm="1">
        <f t="array" ref="BF183">IFERROR(_xlfn.IFS(AND(AO183&gt;0,OR(AY183=0,ISBLANK(AY183)),OR(AW183=0,ISBLANK(AW183))),"100% Énergie renouvelable",AND(OR(AY183=0,ISBLANK(AY183)),AW183&gt;0,),"Non disponible",AY183&gt;0,AY183,AND(AY183=0,AW183=0,AO183=0),"s. o."),"Erreur")</f>
        <v>s. o.</v>
      </c>
      <c r="BG183" s="312" t="str">
        <f t="shared" si="144"/>
        <v>s. o.</v>
      </c>
      <c r="BH183" s="133"/>
      <c r="BI183" s="330"/>
      <c r="BJ183" s="318"/>
      <c r="BK183" s="198"/>
      <c r="BL183" s="180"/>
      <c r="BM183" s="180"/>
      <c r="BN183" s="180"/>
      <c r="BO183" s="180"/>
      <c r="BP183" s="241"/>
      <c r="BQ183" s="199">
        <f t="shared" si="127"/>
        <v>0</v>
      </c>
      <c r="BR183" s="198"/>
      <c r="BS183" s="200">
        <f t="shared" si="128"/>
        <v>0</v>
      </c>
      <c r="BT183" s="198"/>
      <c r="BU183" s="200">
        <f t="shared" si="129"/>
        <v>0</v>
      </c>
      <c r="BV183" s="198"/>
      <c r="BW183" s="200">
        <f t="shared" si="130"/>
        <v>0</v>
      </c>
      <c r="BX183" s="198"/>
      <c r="BY183" s="200">
        <f t="shared" si="131"/>
        <v>0</v>
      </c>
      <c r="BZ183" s="117">
        <f t="shared" si="145"/>
        <v>0</v>
      </c>
      <c r="CA183" s="117">
        <f t="shared" si="146"/>
        <v>0</v>
      </c>
      <c r="CB183" s="154">
        <f t="shared" si="147"/>
        <v>0</v>
      </c>
      <c r="CC183" s="134" t="str">
        <f t="shared" si="148"/>
        <v/>
      </c>
      <c r="CD183" s="147" t="str">
        <f t="shared" si="149"/>
        <v/>
      </c>
      <c r="CE183" s="116" t="str">
        <f t="shared" si="150"/>
        <v>s. o.</v>
      </c>
      <c r="CF183" s="35" t="str" cm="1">
        <f t="array" ref="CF183">_xlfn.IFS(L183&lt;Listes_deroulantes!$F$55,"s. o.",AND(L183&lt;datevigueur,M183=autre),Listes_deroulantes!$H$4,AND(L183&lt;datevigueur,M183=bureau),Listes_deroulantes!$H$5,AND(L183&lt;datevigueur,M183=cegep),Listes_deroulantes!$H$6,AND(L183&lt;datevigueur,M183=Centre),Listes_deroulantes!$H$7,AND(L183&lt;datevigueur,M183=CHSLD),Listes_deroulantes!$H$8,AND(L183&lt;datevigueur,M183=ecole),Listes_deroulantes!$H$9,AND(L183&lt;datevigueur,M183=ecolesec),Listes_deroulantes!$H$10,AND(L183&lt;datevigueur,M183=Universite),Listes_deroulantes!$H$11,AND(L183&gt;=datevigueur,L183&lt;=Listes_deroulantes!$F$48),NEW2025Apres,L183&lt;=Listes_deroulantes!$F$49,New2030Apres,L183&gt;Listes_deroulantes!$F$50,"0%")</f>
        <v>s. o.</v>
      </c>
      <c r="CG183" s="35" t="str" cm="1">
        <f t="array" ref="CG183">_xlfn.IFS(CE183="Aucun combustible","Oui",AND(CE183="s. o.",CF183="s. o."),"s. o.",AND(CF183="0%",OR(CE183&lt;&gt;"Aucun combustible",CE183&lt;&gt;"s. o.")),IF(CE183&lt;=0%,"Oui","Non"),AND(CF183&lt;&gt;"0%",OR(CE183&lt;&gt;"Aucun combustible",CE183&lt;&gt;"s. o.")),IF(CE183&lt;=CF183,"Oui","Non"))</f>
        <v>s. o.</v>
      </c>
      <c r="CH183" s="257"/>
      <c r="CI183" s="314" t="str">
        <f t="shared" si="124"/>
        <v>s. o.</v>
      </c>
      <c r="CJ183" s="316" cm="1">
        <f t="array" ref="CJ183">_xlfn.IFS(CE183="s.o","Non disponible",CE183="Aucun combustible","0",CE183&gt;0,BY183)</f>
        <v>0</v>
      </c>
      <c r="CK183" s="315" t="str">
        <f t="shared" si="125"/>
        <v>Non disponible</v>
      </c>
      <c r="CL183" s="320"/>
    </row>
    <row r="184" spans="1:90" x14ac:dyDescent="0.25">
      <c r="A184" s="122"/>
      <c r="B184" s="33"/>
      <c r="F184" s="32"/>
      <c r="I184" s="41"/>
      <c r="J184" s="34"/>
      <c r="L184" s="278"/>
      <c r="M184" s="32"/>
      <c r="N184" s="32"/>
      <c r="O184" s="34"/>
      <c r="P184" s="339"/>
      <c r="Q184" s="338"/>
      <c r="R184" s="250"/>
      <c r="S184" s="270"/>
      <c r="T184" s="251"/>
      <c r="U184" s="113"/>
      <c r="V184" s="114"/>
      <c r="W184" s="273"/>
      <c r="X184" s="114"/>
      <c r="Y184" s="273"/>
      <c r="Z184" s="115" t="str">
        <f t="shared" si="132"/>
        <v>s.o</v>
      </c>
      <c r="AA184" s="35" t="str" cm="1">
        <f t="array" ref="AA184">_xlfn.IFS(T184=Listes_deroulantes!$B$45,"Indisponible",T184=Listes_deroulantes!$B$43,-10%,T184=Listes_deroulantes!$B$42,-40%,T184=Listes_deroulantes!$B$41,-20%,T184=Listes_deroulantes!$B$40,-20%,T184=Listes_deroulantes!$C$35,"s. o.",T184=Listes_deroulantes!$B$44,-10%)</f>
        <v>s. o.</v>
      </c>
      <c r="AB184" s="62" t="str">
        <f t="shared" si="133"/>
        <v>s. o.</v>
      </c>
      <c r="AC184" s="309" t="str">
        <f t="shared" si="122"/>
        <v>s.o</v>
      </c>
      <c r="AD184" s="62" t="str" cm="1">
        <f t="array" ref="AD184">_xlfn.IFS(T184=Listes_deroulantes!$B$45,"Aucun",T184=Listes_deroulantes!$B$44,"Aucun",T184=Listes_deroulantes!$B$43,-10%,T184=Listes_deroulantes!$B$42,"Aucun",T184=Listes_deroulantes!$B$41,"Aucun",T184=Listes_deroulantes!$B$40,"Aucun",T184=Listes_deroulantes!$C$35,"s. o.")</f>
        <v>s. o.</v>
      </c>
      <c r="AE184" s="62" t="str">
        <f t="shared" si="134"/>
        <v>s. o.</v>
      </c>
      <c r="AF184" s="310"/>
      <c r="AG184" s="131" t="str">
        <f t="shared" si="123"/>
        <v/>
      </c>
      <c r="AH184" s="317">
        <f t="shared" si="126"/>
        <v>0</v>
      </c>
      <c r="AI184" s="177"/>
      <c r="AJ184" s="178"/>
      <c r="AK184" s="179"/>
      <c r="AL184" s="179"/>
      <c r="AM184" s="179"/>
      <c r="AN184" s="179"/>
      <c r="AO184" s="192">
        <f t="shared" si="115"/>
        <v>0</v>
      </c>
      <c r="AP184" s="181"/>
      <c r="AQ184" s="182">
        <f t="shared" si="135"/>
        <v>0</v>
      </c>
      <c r="AR184" s="183"/>
      <c r="AS184" s="182">
        <f t="shared" si="136"/>
        <v>0</v>
      </c>
      <c r="AT184" s="183"/>
      <c r="AU184" s="182">
        <f t="shared" si="137"/>
        <v>0</v>
      </c>
      <c r="AV184" s="183"/>
      <c r="AW184" s="192">
        <f t="shared" si="138"/>
        <v>0</v>
      </c>
      <c r="AX184" s="192">
        <f t="shared" si="139"/>
        <v>0</v>
      </c>
      <c r="AY184" s="182">
        <f t="shared" si="140"/>
        <v>0</v>
      </c>
      <c r="AZ184" s="116" t="str">
        <f t="shared" si="141"/>
        <v>s. o.</v>
      </c>
      <c r="BA184" s="294" t="str" cm="1">
        <f t="array" ref="BA184">_xlfn.IFS(L184&lt;Listes_deroulantes!$F$55,"s. o.",AND(L184&lt;datevigueur,M184=autre),Listes_deroulantes!$G$4,AND(L184&lt;datevigueur,M184=bureau),Listes_deroulantes!$G$5,AND(L184&lt;datevigueur,M184=cegep),Listes_deroulantes!$G$6,AND(L184&lt;datevigueur,M184=Centre),Listes_deroulantes!$G$7,AND(L184&lt;datevigueur,M184=CHSLD),Listes_deroulantes!$G$8,AND(L184&lt;datevigueur,M184=ecole),Listes_deroulantes!$G$9,AND(L184&lt;datevigueur,M184=ecolesec),Listes_deroulantes!$G$10,AND(L184&lt;datevigueur,M184=Universite),Listes_deroulantes!$G$11,AND(L184&gt;=datevigueur,L184&lt;=Listes_deroulantes!$F$48),New2025Avant,L184&lt;=Listes_deroulantes!$F$49,New2030Avant,L184&gt;Listes_deroulantes!$F$50,"0%")</f>
        <v>s. o.</v>
      </c>
      <c r="BB184" s="35" t="str" cm="1">
        <f t="array" ref="BB184">_xlfn.IFS(AZ184="Aucun combustible","Oui",AND(AZ184="s. o.",BA184="s. o."),"s. o.",AND(BA184="0%",OR(AZ184&lt;&gt;"Aucun combustible",AZ184&lt;&gt;"s. o.")),IF(AZ184&lt;=0%,"Oui","Non"),AND(BA184&lt;&gt;"0%",OR(AZ184&lt;&gt;"Aucun combustible",AZ184&lt;&gt;"s. o.")),IF(AZ184&lt;BA184,"Oui","Non"))</f>
        <v>s. o.</v>
      </c>
      <c r="BC184" s="35" t="str">
        <f t="shared" si="142"/>
        <v>Non</v>
      </c>
      <c r="BD184" s="132"/>
      <c r="BE184" s="313" t="str">
        <f t="shared" si="143"/>
        <v>s. o.</v>
      </c>
      <c r="BF184" s="313" t="str" cm="1">
        <f t="array" ref="BF184">IFERROR(_xlfn.IFS(AND(AO184&gt;0,OR(AY184=0,ISBLANK(AY184)),OR(AW184=0,ISBLANK(AW184))),"100% Énergie renouvelable",AND(OR(AY184=0,ISBLANK(AY184)),AW184&gt;0,),"Non disponible",AY184&gt;0,AY184,AND(AY184=0,AW184=0,AO184=0),"s. o."),"Erreur")</f>
        <v>s. o.</v>
      </c>
      <c r="BG184" s="312" t="str">
        <f t="shared" si="144"/>
        <v>s. o.</v>
      </c>
      <c r="BH184" s="133"/>
      <c r="BI184" s="330"/>
      <c r="BJ184" s="318"/>
      <c r="BK184" s="198"/>
      <c r="BL184" s="180"/>
      <c r="BM184" s="180"/>
      <c r="BN184" s="180"/>
      <c r="BO184" s="180"/>
      <c r="BP184" s="241"/>
      <c r="BQ184" s="199">
        <f t="shared" si="127"/>
        <v>0</v>
      </c>
      <c r="BR184" s="198"/>
      <c r="BS184" s="200">
        <f t="shared" si="128"/>
        <v>0</v>
      </c>
      <c r="BT184" s="198"/>
      <c r="BU184" s="200">
        <f t="shared" si="129"/>
        <v>0</v>
      </c>
      <c r="BV184" s="198"/>
      <c r="BW184" s="200">
        <f t="shared" si="130"/>
        <v>0</v>
      </c>
      <c r="BX184" s="198"/>
      <c r="BY184" s="200">
        <f t="shared" si="131"/>
        <v>0</v>
      </c>
      <c r="BZ184" s="117">
        <f t="shared" si="145"/>
        <v>0</v>
      </c>
      <c r="CA184" s="117">
        <f t="shared" si="146"/>
        <v>0</v>
      </c>
      <c r="CB184" s="154">
        <f t="shared" si="147"/>
        <v>0</v>
      </c>
      <c r="CC184" s="134" t="str">
        <f t="shared" si="148"/>
        <v/>
      </c>
      <c r="CD184" s="147" t="str">
        <f t="shared" si="149"/>
        <v/>
      </c>
      <c r="CE184" s="116" t="str">
        <f t="shared" si="150"/>
        <v>s. o.</v>
      </c>
      <c r="CF184" s="35" t="str" cm="1">
        <f t="array" ref="CF184">_xlfn.IFS(L184&lt;Listes_deroulantes!$F$55,"s. o.",AND(L184&lt;datevigueur,M184=autre),Listes_deroulantes!$H$4,AND(L184&lt;datevigueur,M184=bureau),Listes_deroulantes!$H$5,AND(L184&lt;datevigueur,M184=cegep),Listes_deroulantes!$H$6,AND(L184&lt;datevigueur,M184=Centre),Listes_deroulantes!$H$7,AND(L184&lt;datevigueur,M184=CHSLD),Listes_deroulantes!$H$8,AND(L184&lt;datevigueur,M184=ecole),Listes_deroulantes!$H$9,AND(L184&lt;datevigueur,M184=ecolesec),Listes_deroulantes!$H$10,AND(L184&lt;datevigueur,M184=Universite),Listes_deroulantes!$H$11,AND(L184&gt;=datevigueur,L184&lt;=Listes_deroulantes!$F$48),NEW2025Apres,L184&lt;=Listes_deroulantes!$F$49,New2030Apres,L184&gt;Listes_deroulantes!$F$50,"0%")</f>
        <v>s. o.</v>
      </c>
      <c r="CG184" s="35" t="str" cm="1">
        <f t="array" ref="CG184">_xlfn.IFS(CE184="Aucun combustible","Oui",AND(CE184="s. o.",CF184="s. o."),"s. o.",AND(CF184="0%",OR(CE184&lt;&gt;"Aucun combustible",CE184&lt;&gt;"s. o.")),IF(CE184&lt;=0%,"Oui","Non"),AND(CF184&lt;&gt;"0%",OR(CE184&lt;&gt;"Aucun combustible",CE184&lt;&gt;"s. o.")),IF(CE184&lt;=CF184,"Oui","Non"))</f>
        <v>s. o.</v>
      </c>
      <c r="CH184" s="257"/>
      <c r="CI184" s="314" t="str">
        <f t="shared" si="124"/>
        <v>s. o.</v>
      </c>
      <c r="CJ184" s="316" cm="1">
        <f t="array" ref="CJ184">_xlfn.IFS(CE184="s.o","Non disponible",CE184="Aucun combustible","0",CE184&gt;0,BY184)</f>
        <v>0</v>
      </c>
      <c r="CK184" s="315" t="str">
        <f t="shared" si="125"/>
        <v>Non disponible</v>
      </c>
      <c r="CL184" s="320"/>
    </row>
    <row r="185" spans="1:90" x14ac:dyDescent="0.25">
      <c r="A185" s="122"/>
      <c r="B185" s="33"/>
      <c r="F185" s="32"/>
      <c r="I185" s="41"/>
      <c r="J185" s="34"/>
      <c r="L185" s="278"/>
      <c r="M185" s="32"/>
      <c r="N185" s="32"/>
      <c r="O185" s="34"/>
      <c r="P185" s="339"/>
      <c r="Q185" s="338"/>
      <c r="R185" s="250"/>
      <c r="S185" s="270"/>
      <c r="T185" s="251"/>
      <c r="U185" s="113"/>
      <c r="V185" s="114"/>
      <c r="W185" s="273"/>
      <c r="X185" s="114"/>
      <c r="Y185" s="273"/>
      <c r="Z185" s="115" t="str">
        <f t="shared" si="132"/>
        <v>s.o</v>
      </c>
      <c r="AA185" s="35" t="str" cm="1">
        <f t="array" ref="AA185">_xlfn.IFS(T185=Listes_deroulantes!$B$45,"Indisponible",T185=Listes_deroulantes!$B$43,-10%,T185=Listes_deroulantes!$B$42,-40%,T185=Listes_deroulantes!$B$41,-20%,T185=Listes_deroulantes!$B$40,-20%,T185=Listes_deroulantes!$C$35,"s. o.",T185=Listes_deroulantes!$B$44,-10%)</f>
        <v>s. o.</v>
      </c>
      <c r="AB185" s="62" t="str">
        <f t="shared" si="133"/>
        <v>s. o.</v>
      </c>
      <c r="AC185" s="309" t="str">
        <f t="shared" si="122"/>
        <v>s.o</v>
      </c>
      <c r="AD185" s="62" t="str" cm="1">
        <f t="array" ref="AD185">_xlfn.IFS(T185=Listes_deroulantes!$B$45,"Aucun",T185=Listes_deroulantes!$B$44,"Aucun",T185=Listes_deroulantes!$B$43,-10%,T185=Listes_deroulantes!$B$42,"Aucun",T185=Listes_deroulantes!$B$41,"Aucun",T185=Listes_deroulantes!$B$40,"Aucun",T185=Listes_deroulantes!$C$35,"s. o.")</f>
        <v>s. o.</v>
      </c>
      <c r="AE185" s="62" t="str">
        <f t="shared" si="134"/>
        <v>s. o.</v>
      </c>
      <c r="AF185" s="310"/>
      <c r="AG185" s="131" t="str">
        <f t="shared" si="123"/>
        <v/>
      </c>
      <c r="AH185" s="317">
        <f t="shared" si="126"/>
        <v>0</v>
      </c>
      <c r="AI185" s="177"/>
      <c r="AJ185" s="178"/>
      <c r="AK185" s="179"/>
      <c r="AL185" s="179"/>
      <c r="AM185" s="179"/>
      <c r="AN185" s="179"/>
      <c r="AO185" s="192">
        <f t="shared" si="115"/>
        <v>0</v>
      </c>
      <c r="AP185" s="181"/>
      <c r="AQ185" s="182">
        <f t="shared" si="135"/>
        <v>0</v>
      </c>
      <c r="AR185" s="183"/>
      <c r="AS185" s="182">
        <f t="shared" si="136"/>
        <v>0</v>
      </c>
      <c r="AT185" s="183"/>
      <c r="AU185" s="182">
        <f t="shared" si="137"/>
        <v>0</v>
      </c>
      <c r="AV185" s="183"/>
      <c r="AW185" s="192">
        <f t="shared" si="138"/>
        <v>0</v>
      </c>
      <c r="AX185" s="192">
        <f t="shared" si="139"/>
        <v>0</v>
      </c>
      <c r="AY185" s="182">
        <f t="shared" si="140"/>
        <v>0</v>
      </c>
      <c r="AZ185" s="116" t="str">
        <f t="shared" si="141"/>
        <v>s. o.</v>
      </c>
      <c r="BA185" s="294" t="str" cm="1">
        <f t="array" ref="BA185">_xlfn.IFS(L185&lt;Listes_deroulantes!$F$55,"s. o.",AND(L185&lt;datevigueur,M185=autre),Listes_deroulantes!$G$4,AND(L185&lt;datevigueur,M185=bureau),Listes_deroulantes!$G$5,AND(L185&lt;datevigueur,M185=cegep),Listes_deroulantes!$G$6,AND(L185&lt;datevigueur,M185=Centre),Listes_deroulantes!$G$7,AND(L185&lt;datevigueur,M185=CHSLD),Listes_deroulantes!$G$8,AND(L185&lt;datevigueur,M185=ecole),Listes_deroulantes!$G$9,AND(L185&lt;datevigueur,M185=ecolesec),Listes_deroulantes!$G$10,AND(L185&lt;datevigueur,M185=Universite),Listes_deroulantes!$G$11,AND(L185&gt;=datevigueur,L185&lt;=Listes_deroulantes!$F$48),New2025Avant,L185&lt;=Listes_deroulantes!$F$49,New2030Avant,L185&gt;Listes_deroulantes!$F$50,"0%")</f>
        <v>s. o.</v>
      </c>
      <c r="BB185" s="35" t="str" cm="1">
        <f t="array" ref="BB185">_xlfn.IFS(AZ185="Aucun combustible","Oui",AND(AZ185="s. o.",BA185="s. o."),"s. o.",AND(BA185="0%",OR(AZ185&lt;&gt;"Aucun combustible",AZ185&lt;&gt;"s. o.")),IF(AZ185&lt;=0%,"Oui","Non"),AND(BA185&lt;&gt;"0%",OR(AZ185&lt;&gt;"Aucun combustible",AZ185&lt;&gt;"s. o.")),IF(AZ185&lt;BA185,"Oui","Non"))</f>
        <v>s. o.</v>
      </c>
      <c r="BC185" s="35" t="str">
        <f t="shared" si="142"/>
        <v>Non</v>
      </c>
      <c r="BD185" s="132"/>
      <c r="BE185" s="313" t="str">
        <f t="shared" si="143"/>
        <v>s. o.</v>
      </c>
      <c r="BF185" s="313" t="str" cm="1">
        <f t="array" ref="BF185">IFERROR(_xlfn.IFS(AND(AO185&gt;0,OR(AY185=0,ISBLANK(AY185)),OR(AW185=0,ISBLANK(AW185))),"100% Énergie renouvelable",AND(OR(AY185=0,ISBLANK(AY185)),AW185&gt;0,),"Non disponible",AY185&gt;0,AY185,AND(AY185=0,AW185=0,AO185=0),"s. o."),"Erreur")</f>
        <v>s. o.</v>
      </c>
      <c r="BG185" s="312" t="str">
        <f t="shared" si="144"/>
        <v>s. o.</v>
      </c>
      <c r="BH185" s="133"/>
      <c r="BI185" s="330"/>
      <c r="BJ185" s="318"/>
      <c r="BK185" s="198"/>
      <c r="BL185" s="180"/>
      <c r="BM185" s="180"/>
      <c r="BN185" s="180"/>
      <c r="BO185" s="180"/>
      <c r="BP185" s="241"/>
      <c r="BQ185" s="199">
        <f t="shared" si="127"/>
        <v>0</v>
      </c>
      <c r="BR185" s="198"/>
      <c r="BS185" s="200">
        <f t="shared" si="128"/>
        <v>0</v>
      </c>
      <c r="BT185" s="198"/>
      <c r="BU185" s="200">
        <f t="shared" si="129"/>
        <v>0</v>
      </c>
      <c r="BV185" s="198"/>
      <c r="BW185" s="200">
        <f t="shared" si="130"/>
        <v>0</v>
      </c>
      <c r="BX185" s="198"/>
      <c r="BY185" s="200">
        <f t="shared" si="131"/>
        <v>0</v>
      </c>
      <c r="BZ185" s="117">
        <f t="shared" si="145"/>
        <v>0</v>
      </c>
      <c r="CA185" s="117">
        <f t="shared" si="146"/>
        <v>0</v>
      </c>
      <c r="CB185" s="154">
        <f t="shared" si="147"/>
        <v>0</v>
      </c>
      <c r="CC185" s="134" t="str">
        <f t="shared" si="148"/>
        <v/>
      </c>
      <c r="CD185" s="147" t="str">
        <f t="shared" si="149"/>
        <v/>
      </c>
      <c r="CE185" s="116" t="str">
        <f t="shared" si="150"/>
        <v>s. o.</v>
      </c>
      <c r="CF185" s="35" t="str" cm="1">
        <f t="array" ref="CF185">_xlfn.IFS(L185&lt;Listes_deroulantes!$F$55,"s. o.",AND(L185&lt;datevigueur,M185=autre),Listes_deroulantes!$H$4,AND(L185&lt;datevigueur,M185=bureau),Listes_deroulantes!$H$5,AND(L185&lt;datevigueur,M185=cegep),Listes_deroulantes!$H$6,AND(L185&lt;datevigueur,M185=Centre),Listes_deroulantes!$H$7,AND(L185&lt;datevigueur,M185=CHSLD),Listes_deroulantes!$H$8,AND(L185&lt;datevigueur,M185=ecole),Listes_deroulantes!$H$9,AND(L185&lt;datevigueur,M185=ecolesec),Listes_deroulantes!$H$10,AND(L185&lt;datevigueur,M185=Universite),Listes_deroulantes!$H$11,AND(L185&gt;=datevigueur,L185&lt;=Listes_deroulantes!$F$48),NEW2025Apres,L185&lt;=Listes_deroulantes!$F$49,New2030Apres,L185&gt;Listes_deroulantes!$F$50,"0%")</f>
        <v>s. o.</v>
      </c>
      <c r="CG185" s="35" t="str" cm="1">
        <f t="array" ref="CG185">_xlfn.IFS(CE185="Aucun combustible","Oui",AND(CE185="s. o.",CF185="s. o."),"s. o.",AND(CF185="0%",OR(CE185&lt;&gt;"Aucun combustible",CE185&lt;&gt;"s. o.")),IF(CE185&lt;=0%,"Oui","Non"),AND(CF185&lt;&gt;"0%",OR(CE185&lt;&gt;"Aucun combustible",CE185&lt;&gt;"s. o.")),IF(CE185&lt;=CF185,"Oui","Non"))</f>
        <v>s. o.</v>
      </c>
      <c r="CH185" s="257"/>
      <c r="CI185" s="314" t="str">
        <f t="shared" si="124"/>
        <v>s. o.</v>
      </c>
      <c r="CJ185" s="316" cm="1">
        <f t="array" ref="CJ185">_xlfn.IFS(CE185="s.o","Non disponible",CE185="Aucun combustible","0",CE185&gt;0,BY185)</f>
        <v>0</v>
      </c>
      <c r="CK185" s="315" t="str">
        <f t="shared" si="125"/>
        <v>Non disponible</v>
      </c>
      <c r="CL185" s="320"/>
    </row>
    <row r="186" spans="1:90" x14ac:dyDescent="0.25">
      <c r="A186" s="122"/>
      <c r="B186" s="33"/>
      <c r="F186" s="32"/>
      <c r="I186" s="41"/>
      <c r="J186" s="34"/>
      <c r="L186" s="278"/>
      <c r="M186" s="32"/>
      <c r="N186" s="32"/>
      <c r="O186" s="34"/>
      <c r="P186" s="339"/>
      <c r="Q186" s="338"/>
      <c r="R186" s="250"/>
      <c r="S186" s="270"/>
      <c r="T186" s="251"/>
      <c r="U186" s="113"/>
      <c r="V186" s="114"/>
      <c r="W186" s="273"/>
      <c r="X186" s="114"/>
      <c r="Y186" s="273"/>
      <c r="Z186" s="115" t="str">
        <f t="shared" si="132"/>
        <v>s.o</v>
      </c>
      <c r="AA186" s="35" t="str" cm="1">
        <f t="array" ref="AA186">_xlfn.IFS(T186=Listes_deroulantes!$B$45,"Indisponible",T186=Listes_deroulantes!$B$43,-10%,T186=Listes_deroulantes!$B$42,-40%,T186=Listes_deroulantes!$B$41,-20%,T186=Listes_deroulantes!$B$40,-20%,T186=Listes_deroulantes!$C$35,"s. o.",T186=Listes_deroulantes!$B$44,-10%)</f>
        <v>s. o.</v>
      </c>
      <c r="AB186" s="62" t="str">
        <f t="shared" si="133"/>
        <v>s. o.</v>
      </c>
      <c r="AC186" s="309" t="str">
        <f t="shared" si="122"/>
        <v>s.o</v>
      </c>
      <c r="AD186" s="62" t="str" cm="1">
        <f t="array" ref="AD186">_xlfn.IFS(T186=Listes_deroulantes!$B$45,"Aucun",T186=Listes_deroulantes!$B$44,"Aucun",T186=Listes_deroulantes!$B$43,-10%,T186=Listes_deroulantes!$B$42,"Aucun",T186=Listes_deroulantes!$B$41,"Aucun",T186=Listes_deroulantes!$B$40,"Aucun",T186=Listes_deroulantes!$C$35,"s. o.")</f>
        <v>s. o.</v>
      </c>
      <c r="AE186" s="62" t="str">
        <f t="shared" si="134"/>
        <v>s. o.</v>
      </c>
      <c r="AF186" s="310"/>
      <c r="AG186" s="131" t="str">
        <f t="shared" si="123"/>
        <v/>
      </c>
      <c r="AH186" s="317">
        <f t="shared" si="126"/>
        <v>0</v>
      </c>
      <c r="AI186" s="177"/>
      <c r="AJ186" s="178"/>
      <c r="AK186" s="179"/>
      <c r="AL186" s="179"/>
      <c r="AM186" s="179"/>
      <c r="AN186" s="179"/>
      <c r="AO186" s="192">
        <f t="shared" si="115"/>
        <v>0</v>
      </c>
      <c r="AP186" s="181"/>
      <c r="AQ186" s="182">
        <f t="shared" si="135"/>
        <v>0</v>
      </c>
      <c r="AR186" s="183"/>
      <c r="AS186" s="182">
        <f t="shared" si="136"/>
        <v>0</v>
      </c>
      <c r="AT186" s="183"/>
      <c r="AU186" s="182">
        <f t="shared" si="137"/>
        <v>0</v>
      </c>
      <c r="AV186" s="183"/>
      <c r="AW186" s="192">
        <f t="shared" si="138"/>
        <v>0</v>
      </c>
      <c r="AX186" s="192">
        <f t="shared" si="139"/>
        <v>0</v>
      </c>
      <c r="AY186" s="182">
        <f t="shared" si="140"/>
        <v>0</v>
      </c>
      <c r="AZ186" s="116" t="str">
        <f t="shared" si="141"/>
        <v>s. o.</v>
      </c>
      <c r="BA186" s="294" t="str" cm="1">
        <f t="array" ref="BA186">_xlfn.IFS(L186&lt;Listes_deroulantes!$F$55,"s. o.",AND(L186&lt;datevigueur,M186=autre),Listes_deroulantes!$G$4,AND(L186&lt;datevigueur,M186=bureau),Listes_deroulantes!$G$5,AND(L186&lt;datevigueur,M186=cegep),Listes_deroulantes!$G$6,AND(L186&lt;datevigueur,M186=Centre),Listes_deroulantes!$G$7,AND(L186&lt;datevigueur,M186=CHSLD),Listes_deroulantes!$G$8,AND(L186&lt;datevigueur,M186=ecole),Listes_deroulantes!$G$9,AND(L186&lt;datevigueur,M186=ecolesec),Listes_deroulantes!$G$10,AND(L186&lt;datevigueur,M186=Universite),Listes_deroulantes!$G$11,AND(L186&gt;=datevigueur,L186&lt;=Listes_deroulantes!$F$48),New2025Avant,L186&lt;=Listes_deroulantes!$F$49,New2030Avant,L186&gt;Listes_deroulantes!$F$50,"0%")</f>
        <v>s. o.</v>
      </c>
      <c r="BB186" s="35" t="str" cm="1">
        <f t="array" ref="BB186">_xlfn.IFS(AZ186="Aucun combustible","Oui",AND(AZ186="s. o.",BA186="s. o."),"s. o.",AND(BA186="0%",OR(AZ186&lt;&gt;"Aucun combustible",AZ186&lt;&gt;"s. o.")),IF(AZ186&lt;=0%,"Oui","Non"),AND(BA186&lt;&gt;"0%",OR(AZ186&lt;&gt;"Aucun combustible",AZ186&lt;&gt;"s. o.")),IF(AZ186&lt;BA186,"Oui","Non"))</f>
        <v>s. o.</v>
      </c>
      <c r="BC186" s="35" t="str">
        <f t="shared" si="142"/>
        <v>Non</v>
      </c>
      <c r="BD186" s="132"/>
      <c r="BE186" s="313" t="str">
        <f t="shared" si="143"/>
        <v>s. o.</v>
      </c>
      <c r="BF186" s="313" t="str" cm="1">
        <f t="array" ref="BF186">IFERROR(_xlfn.IFS(AND(AO186&gt;0,OR(AY186=0,ISBLANK(AY186)),OR(AW186=0,ISBLANK(AW186))),"100% Énergie renouvelable",AND(OR(AY186=0,ISBLANK(AY186)),AW186&gt;0,),"Non disponible",AY186&gt;0,AY186,AND(AY186=0,AW186=0,AO186=0),"s. o."),"Erreur")</f>
        <v>s. o.</v>
      </c>
      <c r="BG186" s="312" t="str">
        <f t="shared" si="144"/>
        <v>s. o.</v>
      </c>
      <c r="BH186" s="133"/>
      <c r="BI186" s="330"/>
      <c r="BJ186" s="318"/>
      <c r="BK186" s="198"/>
      <c r="BL186" s="180"/>
      <c r="BM186" s="180"/>
      <c r="BN186" s="180"/>
      <c r="BO186" s="180"/>
      <c r="BP186" s="241"/>
      <c r="BQ186" s="199">
        <f t="shared" si="127"/>
        <v>0</v>
      </c>
      <c r="BR186" s="198"/>
      <c r="BS186" s="200">
        <f t="shared" si="128"/>
        <v>0</v>
      </c>
      <c r="BT186" s="198"/>
      <c r="BU186" s="200">
        <f t="shared" si="129"/>
        <v>0</v>
      </c>
      <c r="BV186" s="198"/>
      <c r="BW186" s="200">
        <f t="shared" si="130"/>
        <v>0</v>
      </c>
      <c r="BX186" s="198"/>
      <c r="BY186" s="200">
        <f t="shared" si="131"/>
        <v>0</v>
      </c>
      <c r="BZ186" s="117">
        <f t="shared" si="145"/>
        <v>0</v>
      </c>
      <c r="CA186" s="117">
        <f t="shared" si="146"/>
        <v>0</v>
      </c>
      <c r="CB186" s="154">
        <f t="shared" si="147"/>
        <v>0</v>
      </c>
      <c r="CC186" s="134" t="str">
        <f t="shared" si="148"/>
        <v/>
      </c>
      <c r="CD186" s="147" t="str">
        <f t="shared" si="149"/>
        <v/>
      </c>
      <c r="CE186" s="116" t="str">
        <f t="shared" si="150"/>
        <v>s. o.</v>
      </c>
      <c r="CF186" s="35" t="str" cm="1">
        <f t="array" ref="CF186">_xlfn.IFS(L186&lt;Listes_deroulantes!$F$55,"s. o.",AND(L186&lt;datevigueur,M186=autre),Listes_deroulantes!$H$4,AND(L186&lt;datevigueur,M186=bureau),Listes_deroulantes!$H$5,AND(L186&lt;datevigueur,M186=cegep),Listes_deroulantes!$H$6,AND(L186&lt;datevigueur,M186=Centre),Listes_deroulantes!$H$7,AND(L186&lt;datevigueur,M186=CHSLD),Listes_deroulantes!$H$8,AND(L186&lt;datevigueur,M186=ecole),Listes_deroulantes!$H$9,AND(L186&lt;datevigueur,M186=ecolesec),Listes_deroulantes!$H$10,AND(L186&lt;datevigueur,M186=Universite),Listes_deroulantes!$H$11,AND(L186&gt;=datevigueur,L186&lt;=Listes_deroulantes!$F$48),NEW2025Apres,L186&lt;=Listes_deroulantes!$F$49,New2030Apres,L186&gt;Listes_deroulantes!$F$50,"0%")</f>
        <v>s. o.</v>
      </c>
      <c r="CG186" s="35" t="str" cm="1">
        <f t="array" ref="CG186">_xlfn.IFS(CE186="Aucun combustible","Oui",AND(CE186="s. o.",CF186="s. o."),"s. o.",AND(CF186="0%",OR(CE186&lt;&gt;"Aucun combustible",CE186&lt;&gt;"s. o.")),IF(CE186&lt;=0%,"Oui","Non"),AND(CF186&lt;&gt;"0%",OR(CE186&lt;&gt;"Aucun combustible",CE186&lt;&gt;"s. o.")),IF(CE186&lt;=CF186,"Oui","Non"))</f>
        <v>s. o.</v>
      </c>
      <c r="CH186" s="257"/>
      <c r="CI186" s="314" t="str">
        <f t="shared" si="124"/>
        <v>s. o.</v>
      </c>
      <c r="CJ186" s="316" cm="1">
        <f t="array" ref="CJ186">_xlfn.IFS(CE186="s.o","Non disponible",CE186="Aucun combustible","0",CE186&gt;0,BY186)</f>
        <v>0</v>
      </c>
      <c r="CK186" s="315" t="str">
        <f t="shared" si="125"/>
        <v>Non disponible</v>
      </c>
      <c r="CL186" s="320"/>
    </row>
    <row r="187" spans="1:90" x14ac:dyDescent="0.25">
      <c r="A187" s="122"/>
      <c r="B187" s="33"/>
      <c r="F187" s="32"/>
      <c r="I187" s="41"/>
      <c r="J187" s="34"/>
      <c r="L187" s="278"/>
      <c r="M187" s="32"/>
      <c r="N187" s="32"/>
      <c r="O187" s="34"/>
      <c r="P187" s="339"/>
      <c r="Q187" s="338"/>
      <c r="R187" s="250"/>
      <c r="S187" s="270"/>
      <c r="T187" s="251"/>
      <c r="U187" s="113"/>
      <c r="V187" s="114"/>
      <c r="W187" s="273"/>
      <c r="X187" s="114"/>
      <c r="Y187" s="273"/>
      <c r="Z187" s="115" t="str">
        <f t="shared" si="132"/>
        <v>s.o</v>
      </c>
      <c r="AA187" s="35" t="str" cm="1">
        <f t="array" ref="AA187">_xlfn.IFS(T187=Listes_deroulantes!$B$45,"Indisponible",T187=Listes_deroulantes!$B$43,-10%,T187=Listes_deroulantes!$B$42,-40%,T187=Listes_deroulantes!$B$41,-20%,T187=Listes_deroulantes!$B$40,-20%,T187=Listes_deroulantes!$C$35,"s. o.",T187=Listes_deroulantes!$B$44,-10%)</f>
        <v>s. o.</v>
      </c>
      <c r="AB187" s="62" t="str">
        <f t="shared" si="133"/>
        <v>s. o.</v>
      </c>
      <c r="AC187" s="309" t="str">
        <f t="shared" si="122"/>
        <v>s.o</v>
      </c>
      <c r="AD187" s="62" t="str" cm="1">
        <f t="array" ref="AD187">_xlfn.IFS(T187=Listes_deroulantes!$B$45,"Aucun",T187=Listes_deroulantes!$B$44,"Aucun",T187=Listes_deroulantes!$B$43,-10%,T187=Listes_deroulantes!$B$42,"Aucun",T187=Listes_deroulantes!$B$41,"Aucun",T187=Listes_deroulantes!$B$40,"Aucun",T187=Listes_deroulantes!$C$35,"s. o.")</f>
        <v>s. o.</v>
      </c>
      <c r="AE187" s="62" t="str">
        <f t="shared" si="134"/>
        <v>s. o.</v>
      </c>
      <c r="AF187" s="310"/>
      <c r="AG187" s="131" t="str">
        <f t="shared" si="123"/>
        <v/>
      </c>
      <c r="AH187" s="317">
        <f t="shared" si="126"/>
        <v>0</v>
      </c>
      <c r="AI187" s="177"/>
      <c r="AJ187" s="178"/>
      <c r="AK187" s="179"/>
      <c r="AL187" s="179"/>
      <c r="AM187" s="179"/>
      <c r="AN187" s="179"/>
      <c r="AO187" s="192">
        <f t="shared" si="115"/>
        <v>0</v>
      </c>
      <c r="AP187" s="181"/>
      <c r="AQ187" s="182">
        <f t="shared" si="135"/>
        <v>0</v>
      </c>
      <c r="AR187" s="183"/>
      <c r="AS187" s="182">
        <f t="shared" si="136"/>
        <v>0</v>
      </c>
      <c r="AT187" s="183"/>
      <c r="AU187" s="182">
        <f t="shared" si="137"/>
        <v>0</v>
      </c>
      <c r="AV187" s="183"/>
      <c r="AW187" s="192">
        <f t="shared" si="138"/>
        <v>0</v>
      </c>
      <c r="AX187" s="192">
        <f t="shared" si="139"/>
        <v>0</v>
      </c>
      <c r="AY187" s="182">
        <f t="shared" si="140"/>
        <v>0</v>
      </c>
      <c r="AZ187" s="116" t="str">
        <f t="shared" si="141"/>
        <v>s. o.</v>
      </c>
      <c r="BA187" s="294" t="str" cm="1">
        <f t="array" ref="BA187">_xlfn.IFS(L187&lt;Listes_deroulantes!$F$55,"s. o.",AND(L187&lt;datevigueur,M187=autre),Listes_deroulantes!$G$4,AND(L187&lt;datevigueur,M187=bureau),Listes_deroulantes!$G$5,AND(L187&lt;datevigueur,M187=cegep),Listes_deroulantes!$G$6,AND(L187&lt;datevigueur,M187=Centre),Listes_deroulantes!$G$7,AND(L187&lt;datevigueur,M187=CHSLD),Listes_deroulantes!$G$8,AND(L187&lt;datevigueur,M187=ecole),Listes_deroulantes!$G$9,AND(L187&lt;datevigueur,M187=ecolesec),Listes_deroulantes!$G$10,AND(L187&lt;datevigueur,M187=Universite),Listes_deroulantes!$G$11,AND(L187&gt;=datevigueur,L187&lt;=Listes_deroulantes!$F$48),New2025Avant,L187&lt;=Listes_deroulantes!$F$49,New2030Avant,L187&gt;Listes_deroulantes!$F$50,"0%")</f>
        <v>s. o.</v>
      </c>
      <c r="BB187" s="35" t="str" cm="1">
        <f t="array" ref="BB187">_xlfn.IFS(AZ187="Aucun combustible","Oui",AND(AZ187="s. o.",BA187="s. o."),"s. o.",AND(BA187="0%",OR(AZ187&lt;&gt;"Aucun combustible",AZ187&lt;&gt;"s. o.")),IF(AZ187&lt;=0%,"Oui","Non"),AND(BA187&lt;&gt;"0%",OR(AZ187&lt;&gt;"Aucun combustible",AZ187&lt;&gt;"s. o.")),IF(AZ187&lt;BA187,"Oui","Non"))</f>
        <v>s. o.</v>
      </c>
      <c r="BC187" s="35" t="str">
        <f t="shared" si="142"/>
        <v>Non</v>
      </c>
      <c r="BD187" s="132"/>
      <c r="BE187" s="313" t="str">
        <f t="shared" si="143"/>
        <v>s. o.</v>
      </c>
      <c r="BF187" s="313" t="str" cm="1">
        <f t="array" ref="BF187">IFERROR(_xlfn.IFS(AND(AO187&gt;0,OR(AY187=0,ISBLANK(AY187)),OR(AW187=0,ISBLANK(AW187))),"100% Énergie renouvelable",AND(OR(AY187=0,ISBLANK(AY187)),AW187&gt;0,),"Non disponible",AY187&gt;0,AY187,AND(AY187=0,AW187=0,AO187=0),"s. o."),"Erreur")</f>
        <v>s. o.</v>
      </c>
      <c r="BG187" s="312" t="str">
        <f t="shared" si="144"/>
        <v>s. o.</v>
      </c>
      <c r="BH187" s="133"/>
      <c r="BI187" s="330"/>
      <c r="BJ187" s="318"/>
      <c r="BK187" s="198"/>
      <c r="BL187" s="180"/>
      <c r="BM187" s="180"/>
      <c r="BN187" s="180"/>
      <c r="BO187" s="180"/>
      <c r="BP187" s="241"/>
      <c r="BQ187" s="199">
        <f t="shared" si="127"/>
        <v>0</v>
      </c>
      <c r="BR187" s="198"/>
      <c r="BS187" s="200">
        <f t="shared" si="128"/>
        <v>0</v>
      </c>
      <c r="BT187" s="198"/>
      <c r="BU187" s="200">
        <f t="shared" si="129"/>
        <v>0</v>
      </c>
      <c r="BV187" s="198"/>
      <c r="BW187" s="200">
        <f t="shared" si="130"/>
        <v>0</v>
      </c>
      <c r="BX187" s="198"/>
      <c r="BY187" s="200">
        <f t="shared" si="131"/>
        <v>0</v>
      </c>
      <c r="BZ187" s="117">
        <f t="shared" si="145"/>
        <v>0</v>
      </c>
      <c r="CA187" s="117">
        <f t="shared" si="146"/>
        <v>0</v>
      </c>
      <c r="CB187" s="154">
        <f t="shared" si="147"/>
        <v>0</v>
      </c>
      <c r="CC187" s="134" t="str">
        <f t="shared" si="148"/>
        <v/>
      </c>
      <c r="CD187" s="147" t="str">
        <f t="shared" si="149"/>
        <v/>
      </c>
      <c r="CE187" s="116" t="str">
        <f t="shared" si="150"/>
        <v>s. o.</v>
      </c>
      <c r="CF187" s="35" t="str" cm="1">
        <f t="array" ref="CF187">_xlfn.IFS(L187&lt;Listes_deroulantes!$F$55,"s. o.",AND(L187&lt;datevigueur,M187=autre),Listes_deroulantes!$H$4,AND(L187&lt;datevigueur,M187=bureau),Listes_deroulantes!$H$5,AND(L187&lt;datevigueur,M187=cegep),Listes_deroulantes!$H$6,AND(L187&lt;datevigueur,M187=Centre),Listes_deroulantes!$H$7,AND(L187&lt;datevigueur,M187=CHSLD),Listes_deroulantes!$H$8,AND(L187&lt;datevigueur,M187=ecole),Listes_deroulantes!$H$9,AND(L187&lt;datevigueur,M187=ecolesec),Listes_deroulantes!$H$10,AND(L187&lt;datevigueur,M187=Universite),Listes_deroulantes!$H$11,AND(L187&gt;=datevigueur,L187&lt;=Listes_deroulantes!$F$48),NEW2025Apres,L187&lt;=Listes_deroulantes!$F$49,New2030Apres,L187&gt;Listes_deroulantes!$F$50,"0%")</f>
        <v>s. o.</v>
      </c>
      <c r="CG187" s="35" t="str" cm="1">
        <f t="array" ref="CG187">_xlfn.IFS(CE187="Aucun combustible","Oui",AND(CE187="s. o.",CF187="s. o."),"s. o.",AND(CF187="0%",OR(CE187&lt;&gt;"Aucun combustible",CE187&lt;&gt;"s. o.")),IF(CE187&lt;=0%,"Oui","Non"),AND(CF187&lt;&gt;"0%",OR(CE187&lt;&gt;"Aucun combustible",CE187&lt;&gt;"s. o.")),IF(CE187&lt;=CF187,"Oui","Non"))</f>
        <v>s. o.</v>
      </c>
      <c r="CH187" s="257"/>
      <c r="CI187" s="314" t="str">
        <f t="shared" si="124"/>
        <v>s. o.</v>
      </c>
      <c r="CJ187" s="316" cm="1">
        <f t="array" ref="CJ187">_xlfn.IFS(CE187="s.o","Non disponible",CE187="Aucun combustible","0",CE187&gt;0,BY187)</f>
        <v>0</v>
      </c>
      <c r="CK187" s="315" t="str">
        <f t="shared" si="125"/>
        <v>Non disponible</v>
      </c>
      <c r="CL187" s="320"/>
    </row>
    <row r="188" spans="1:90" x14ac:dyDescent="0.25">
      <c r="A188" s="122"/>
      <c r="B188" s="33"/>
      <c r="F188" s="32"/>
      <c r="I188" s="41"/>
      <c r="J188" s="34"/>
      <c r="L188" s="278"/>
      <c r="M188" s="32"/>
      <c r="N188" s="32"/>
      <c r="O188" s="34"/>
      <c r="P188" s="339"/>
      <c r="Q188" s="338"/>
      <c r="R188" s="250"/>
      <c r="S188" s="270"/>
      <c r="T188" s="251"/>
      <c r="U188" s="113"/>
      <c r="V188" s="114"/>
      <c r="W188" s="273"/>
      <c r="X188" s="114"/>
      <c r="Y188" s="273"/>
      <c r="Z188" s="115" t="str">
        <f t="shared" si="132"/>
        <v>s.o</v>
      </c>
      <c r="AA188" s="35" t="str" cm="1">
        <f t="array" ref="AA188">_xlfn.IFS(T188=Listes_deroulantes!$B$45,"Indisponible",T188=Listes_deroulantes!$B$43,-10%,T188=Listes_deroulantes!$B$42,-40%,T188=Listes_deroulantes!$B$41,-20%,T188=Listes_deroulantes!$B$40,-20%,T188=Listes_deroulantes!$C$35,"s. o.",T188=Listes_deroulantes!$B$44,-10%)</f>
        <v>s. o.</v>
      </c>
      <c r="AB188" s="62" t="str">
        <f t="shared" si="133"/>
        <v>s. o.</v>
      </c>
      <c r="AC188" s="309" t="str">
        <f t="shared" si="122"/>
        <v>s.o</v>
      </c>
      <c r="AD188" s="62" t="str" cm="1">
        <f t="array" ref="AD188">_xlfn.IFS(T188=Listes_deroulantes!$B$45,"Aucun",T188=Listes_deroulantes!$B$44,"Aucun",T188=Listes_deroulantes!$B$43,-10%,T188=Listes_deroulantes!$B$42,"Aucun",T188=Listes_deroulantes!$B$41,"Aucun",T188=Listes_deroulantes!$B$40,"Aucun",T188=Listes_deroulantes!$C$35,"s. o.")</f>
        <v>s. o.</v>
      </c>
      <c r="AE188" s="62" t="str">
        <f t="shared" si="134"/>
        <v>s. o.</v>
      </c>
      <c r="AF188" s="310"/>
      <c r="AG188" s="131" t="str">
        <f t="shared" si="123"/>
        <v/>
      </c>
      <c r="AH188" s="317">
        <f t="shared" si="126"/>
        <v>0</v>
      </c>
      <c r="AI188" s="177"/>
      <c r="AJ188" s="178"/>
      <c r="AK188" s="179"/>
      <c r="AL188" s="179"/>
      <c r="AM188" s="179"/>
      <c r="AN188" s="179"/>
      <c r="AO188" s="192">
        <f t="shared" si="115"/>
        <v>0</v>
      </c>
      <c r="AP188" s="181"/>
      <c r="AQ188" s="182">
        <f t="shared" si="135"/>
        <v>0</v>
      </c>
      <c r="AR188" s="183"/>
      <c r="AS188" s="182">
        <f t="shared" si="136"/>
        <v>0</v>
      </c>
      <c r="AT188" s="183"/>
      <c r="AU188" s="182">
        <f t="shared" si="137"/>
        <v>0</v>
      </c>
      <c r="AV188" s="183"/>
      <c r="AW188" s="192">
        <f t="shared" si="138"/>
        <v>0</v>
      </c>
      <c r="AX188" s="192">
        <f t="shared" si="139"/>
        <v>0</v>
      </c>
      <c r="AY188" s="182">
        <f t="shared" si="140"/>
        <v>0</v>
      </c>
      <c r="AZ188" s="116" t="str">
        <f t="shared" si="141"/>
        <v>s. o.</v>
      </c>
      <c r="BA188" s="294" t="str" cm="1">
        <f t="array" ref="BA188">_xlfn.IFS(L188&lt;Listes_deroulantes!$F$55,"s. o.",AND(L188&lt;datevigueur,M188=autre),Listes_deroulantes!$G$4,AND(L188&lt;datevigueur,M188=bureau),Listes_deroulantes!$G$5,AND(L188&lt;datevigueur,M188=cegep),Listes_deroulantes!$G$6,AND(L188&lt;datevigueur,M188=Centre),Listes_deroulantes!$G$7,AND(L188&lt;datevigueur,M188=CHSLD),Listes_deroulantes!$G$8,AND(L188&lt;datevigueur,M188=ecole),Listes_deroulantes!$G$9,AND(L188&lt;datevigueur,M188=ecolesec),Listes_deroulantes!$G$10,AND(L188&lt;datevigueur,M188=Universite),Listes_deroulantes!$G$11,AND(L188&gt;=datevigueur,L188&lt;=Listes_deroulantes!$F$48),New2025Avant,L188&lt;=Listes_deroulantes!$F$49,New2030Avant,L188&gt;Listes_deroulantes!$F$50,"0%")</f>
        <v>s. o.</v>
      </c>
      <c r="BB188" s="35" t="str" cm="1">
        <f t="array" ref="BB188">_xlfn.IFS(AZ188="Aucun combustible","Oui",AND(AZ188="s. o.",BA188="s. o."),"s. o.",AND(BA188="0%",OR(AZ188&lt;&gt;"Aucun combustible",AZ188&lt;&gt;"s. o.")),IF(AZ188&lt;=0%,"Oui","Non"),AND(BA188&lt;&gt;"0%",OR(AZ188&lt;&gt;"Aucun combustible",AZ188&lt;&gt;"s. o.")),IF(AZ188&lt;BA188,"Oui","Non"))</f>
        <v>s. o.</v>
      </c>
      <c r="BC188" s="35" t="str">
        <f t="shared" si="142"/>
        <v>Non</v>
      </c>
      <c r="BD188" s="132"/>
      <c r="BE188" s="313" t="str">
        <f t="shared" si="143"/>
        <v>s. o.</v>
      </c>
      <c r="BF188" s="313" t="str" cm="1">
        <f t="array" ref="BF188">IFERROR(_xlfn.IFS(AND(AO188&gt;0,OR(AY188=0,ISBLANK(AY188)),OR(AW188=0,ISBLANK(AW188))),"100% Énergie renouvelable",AND(OR(AY188=0,ISBLANK(AY188)),AW188&gt;0,),"Non disponible",AY188&gt;0,AY188,AND(AY188=0,AW188=0,AO188=0),"s. o."),"Erreur")</f>
        <v>s. o.</v>
      </c>
      <c r="BG188" s="312" t="str">
        <f t="shared" si="144"/>
        <v>s. o.</v>
      </c>
      <c r="BH188" s="133"/>
      <c r="BI188" s="330"/>
      <c r="BJ188" s="318"/>
      <c r="BK188" s="198"/>
      <c r="BL188" s="180"/>
      <c r="BM188" s="180"/>
      <c r="BN188" s="180"/>
      <c r="BO188" s="180"/>
      <c r="BP188" s="241"/>
      <c r="BQ188" s="199">
        <f t="shared" si="127"/>
        <v>0</v>
      </c>
      <c r="BR188" s="198"/>
      <c r="BS188" s="200">
        <f t="shared" si="128"/>
        <v>0</v>
      </c>
      <c r="BT188" s="198"/>
      <c r="BU188" s="200">
        <f t="shared" si="129"/>
        <v>0</v>
      </c>
      <c r="BV188" s="198"/>
      <c r="BW188" s="200">
        <f t="shared" si="130"/>
        <v>0</v>
      </c>
      <c r="BX188" s="198"/>
      <c r="BY188" s="200">
        <f t="shared" si="131"/>
        <v>0</v>
      </c>
      <c r="BZ188" s="117">
        <f t="shared" si="145"/>
        <v>0</v>
      </c>
      <c r="CA188" s="117">
        <f t="shared" si="146"/>
        <v>0</v>
      </c>
      <c r="CB188" s="154">
        <f t="shared" si="147"/>
        <v>0</v>
      </c>
      <c r="CC188" s="134" t="str">
        <f t="shared" si="148"/>
        <v/>
      </c>
      <c r="CD188" s="147" t="str">
        <f t="shared" si="149"/>
        <v/>
      </c>
      <c r="CE188" s="116" t="str">
        <f t="shared" si="150"/>
        <v>s. o.</v>
      </c>
      <c r="CF188" s="35" t="str" cm="1">
        <f t="array" ref="CF188">_xlfn.IFS(L188&lt;Listes_deroulantes!$F$55,"s. o.",AND(L188&lt;datevigueur,M188=autre),Listes_deroulantes!$H$4,AND(L188&lt;datevigueur,M188=bureau),Listes_deroulantes!$H$5,AND(L188&lt;datevigueur,M188=cegep),Listes_deroulantes!$H$6,AND(L188&lt;datevigueur,M188=Centre),Listes_deroulantes!$H$7,AND(L188&lt;datevigueur,M188=CHSLD),Listes_deroulantes!$H$8,AND(L188&lt;datevigueur,M188=ecole),Listes_deroulantes!$H$9,AND(L188&lt;datevigueur,M188=ecolesec),Listes_deroulantes!$H$10,AND(L188&lt;datevigueur,M188=Universite),Listes_deroulantes!$H$11,AND(L188&gt;=datevigueur,L188&lt;=Listes_deroulantes!$F$48),NEW2025Apres,L188&lt;=Listes_deroulantes!$F$49,New2030Apres,L188&gt;Listes_deroulantes!$F$50,"0%")</f>
        <v>s. o.</v>
      </c>
      <c r="CG188" s="35" t="str" cm="1">
        <f t="array" ref="CG188">_xlfn.IFS(CE188="Aucun combustible","Oui",AND(CE188="s. o.",CF188="s. o."),"s. o.",AND(CF188="0%",OR(CE188&lt;&gt;"Aucun combustible",CE188&lt;&gt;"s. o.")),IF(CE188&lt;=0%,"Oui","Non"),AND(CF188&lt;&gt;"0%",OR(CE188&lt;&gt;"Aucun combustible",CE188&lt;&gt;"s. o.")),IF(CE188&lt;=CF188,"Oui","Non"))</f>
        <v>s. o.</v>
      </c>
      <c r="CH188" s="257"/>
      <c r="CI188" s="314" t="str">
        <f t="shared" si="124"/>
        <v>s. o.</v>
      </c>
      <c r="CJ188" s="316" cm="1">
        <f t="array" ref="CJ188">_xlfn.IFS(CE188="s.o","Non disponible",CE188="Aucun combustible","0",CE188&gt;0,BY188)</f>
        <v>0</v>
      </c>
      <c r="CK188" s="315" t="str">
        <f t="shared" si="125"/>
        <v>Non disponible</v>
      </c>
      <c r="CL188" s="320"/>
    </row>
    <row r="189" spans="1:90" x14ac:dyDescent="0.25">
      <c r="A189" s="122"/>
      <c r="B189" s="33"/>
      <c r="F189" s="32"/>
      <c r="I189" s="41"/>
      <c r="J189" s="34"/>
      <c r="L189" s="278"/>
      <c r="M189" s="32"/>
      <c r="N189" s="32"/>
      <c r="O189" s="34"/>
      <c r="P189" s="339"/>
      <c r="Q189" s="338"/>
      <c r="R189" s="250"/>
      <c r="S189" s="270"/>
      <c r="T189" s="251"/>
      <c r="U189" s="113"/>
      <c r="V189" s="114"/>
      <c r="W189" s="273"/>
      <c r="X189" s="114"/>
      <c r="Y189" s="273"/>
      <c r="Z189" s="115" t="str">
        <f t="shared" si="132"/>
        <v>s.o</v>
      </c>
      <c r="AA189" s="35" t="str" cm="1">
        <f t="array" ref="AA189">_xlfn.IFS(T189=Listes_deroulantes!$B$45,"Indisponible",T189=Listes_deroulantes!$B$43,-10%,T189=Listes_deroulantes!$B$42,-40%,T189=Listes_deroulantes!$B$41,-20%,T189=Listes_deroulantes!$B$40,-20%,T189=Listes_deroulantes!$C$35,"s. o.",T189=Listes_deroulantes!$B$44,-10%)</f>
        <v>s. o.</v>
      </c>
      <c r="AB189" s="62" t="str">
        <f t="shared" si="133"/>
        <v>s. o.</v>
      </c>
      <c r="AC189" s="309" t="str">
        <f t="shared" si="122"/>
        <v>s.o</v>
      </c>
      <c r="AD189" s="62" t="str" cm="1">
        <f t="array" ref="AD189">_xlfn.IFS(T189=Listes_deroulantes!$B$45,"Aucun",T189=Listes_deroulantes!$B$44,"Aucun",T189=Listes_deroulantes!$B$43,-10%,T189=Listes_deroulantes!$B$42,"Aucun",T189=Listes_deroulantes!$B$41,"Aucun",T189=Listes_deroulantes!$B$40,"Aucun",T189=Listes_deroulantes!$C$35,"s. o.")</f>
        <v>s. o.</v>
      </c>
      <c r="AE189" s="62" t="str">
        <f t="shared" si="134"/>
        <v>s. o.</v>
      </c>
      <c r="AF189" s="310"/>
      <c r="AG189" s="131" t="str">
        <f t="shared" si="123"/>
        <v/>
      </c>
      <c r="AH189" s="317">
        <f t="shared" si="126"/>
        <v>0</v>
      </c>
      <c r="AI189" s="177"/>
      <c r="AJ189" s="178"/>
      <c r="AK189" s="179"/>
      <c r="AL189" s="179"/>
      <c r="AM189" s="179"/>
      <c r="AN189" s="179"/>
      <c r="AO189" s="192">
        <f t="shared" si="115"/>
        <v>0</v>
      </c>
      <c r="AP189" s="181"/>
      <c r="AQ189" s="182">
        <f t="shared" si="135"/>
        <v>0</v>
      </c>
      <c r="AR189" s="183"/>
      <c r="AS189" s="182">
        <f t="shared" si="136"/>
        <v>0</v>
      </c>
      <c r="AT189" s="183"/>
      <c r="AU189" s="182">
        <f t="shared" si="137"/>
        <v>0</v>
      </c>
      <c r="AV189" s="183"/>
      <c r="AW189" s="192">
        <f t="shared" si="138"/>
        <v>0</v>
      </c>
      <c r="AX189" s="192">
        <f t="shared" si="139"/>
        <v>0</v>
      </c>
      <c r="AY189" s="182">
        <f t="shared" si="140"/>
        <v>0</v>
      </c>
      <c r="AZ189" s="116" t="str">
        <f t="shared" si="141"/>
        <v>s. o.</v>
      </c>
      <c r="BA189" s="294" t="str" cm="1">
        <f t="array" ref="BA189">_xlfn.IFS(L189&lt;Listes_deroulantes!$F$55,"s. o.",AND(L189&lt;datevigueur,M189=autre),Listes_deroulantes!$G$4,AND(L189&lt;datevigueur,M189=bureau),Listes_deroulantes!$G$5,AND(L189&lt;datevigueur,M189=cegep),Listes_deroulantes!$G$6,AND(L189&lt;datevigueur,M189=Centre),Listes_deroulantes!$G$7,AND(L189&lt;datevigueur,M189=CHSLD),Listes_deroulantes!$G$8,AND(L189&lt;datevigueur,M189=ecole),Listes_deroulantes!$G$9,AND(L189&lt;datevigueur,M189=ecolesec),Listes_deroulantes!$G$10,AND(L189&lt;datevigueur,M189=Universite),Listes_deroulantes!$G$11,AND(L189&gt;=datevigueur,L189&lt;=Listes_deroulantes!$F$48),New2025Avant,L189&lt;=Listes_deroulantes!$F$49,New2030Avant,L189&gt;Listes_deroulantes!$F$50,"0%")</f>
        <v>s. o.</v>
      </c>
      <c r="BB189" s="35" t="str" cm="1">
        <f t="array" ref="BB189">_xlfn.IFS(AZ189="Aucun combustible","Oui",AND(AZ189="s. o.",BA189="s. o."),"s. o.",AND(BA189="0%",OR(AZ189&lt;&gt;"Aucun combustible",AZ189&lt;&gt;"s. o.")),IF(AZ189&lt;=0%,"Oui","Non"),AND(BA189&lt;&gt;"0%",OR(AZ189&lt;&gt;"Aucun combustible",AZ189&lt;&gt;"s. o.")),IF(AZ189&lt;BA189,"Oui","Non"))</f>
        <v>s. o.</v>
      </c>
      <c r="BC189" s="35" t="str">
        <f t="shared" si="142"/>
        <v>Non</v>
      </c>
      <c r="BD189" s="132"/>
      <c r="BE189" s="313" t="str">
        <f t="shared" si="143"/>
        <v>s. o.</v>
      </c>
      <c r="BF189" s="313" t="str" cm="1">
        <f t="array" ref="BF189">IFERROR(_xlfn.IFS(AND(AO189&gt;0,OR(AY189=0,ISBLANK(AY189)),OR(AW189=0,ISBLANK(AW189))),"100% Énergie renouvelable",AND(OR(AY189=0,ISBLANK(AY189)),AW189&gt;0,),"Non disponible",AY189&gt;0,AY189,AND(AY189=0,AW189=0,AO189=0),"s. o."),"Erreur")</f>
        <v>s. o.</v>
      </c>
      <c r="BG189" s="312" t="str">
        <f t="shared" si="144"/>
        <v>s. o.</v>
      </c>
      <c r="BH189" s="133"/>
      <c r="BI189" s="330"/>
      <c r="BJ189" s="318"/>
      <c r="BK189" s="198"/>
      <c r="BL189" s="180"/>
      <c r="BM189" s="180"/>
      <c r="BN189" s="180"/>
      <c r="BO189" s="180"/>
      <c r="BP189" s="241"/>
      <c r="BQ189" s="199">
        <f t="shared" si="127"/>
        <v>0</v>
      </c>
      <c r="BR189" s="198"/>
      <c r="BS189" s="200">
        <f t="shared" si="128"/>
        <v>0</v>
      </c>
      <c r="BT189" s="198"/>
      <c r="BU189" s="200">
        <f t="shared" si="129"/>
        <v>0</v>
      </c>
      <c r="BV189" s="198"/>
      <c r="BW189" s="200">
        <f t="shared" si="130"/>
        <v>0</v>
      </c>
      <c r="BX189" s="198"/>
      <c r="BY189" s="200">
        <f t="shared" si="131"/>
        <v>0</v>
      </c>
      <c r="BZ189" s="117">
        <f t="shared" si="145"/>
        <v>0</v>
      </c>
      <c r="CA189" s="117">
        <f t="shared" si="146"/>
        <v>0</v>
      </c>
      <c r="CB189" s="154">
        <f t="shared" si="147"/>
        <v>0</v>
      </c>
      <c r="CC189" s="134" t="str">
        <f t="shared" si="148"/>
        <v/>
      </c>
      <c r="CD189" s="147" t="str">
        <f t="shared" si="149"/>
        <v/>
      </c>
      <c r="CE189" s="116" t="str">
        <f t="shared" si="150"/>
        <v>s. o.</v>
      </c>
      <c r="CF189" s="35" t="str" cm="1">
        <f t="array" ref="CF189">_xlfn.IFS(L189&lt;Listes_deroulantes!$F$55,"s. o.",AND(L189&lt;datevigueur,M189=autre),Listes_deroulantes!$H$4,AND(L189&lt;datevigueur,M189=bureau),Listes_deroulantes!$H$5,AND(L189&lt;datevigueur,M189=cegep),Listes_deroulantes!$H$6,AND(L189&lt;datevigueur,M189=Centre),Listes_deroulantes!$H$7,AND(L189&lt;datevigueur,M189=CHSLD),Listes_deroulantes!$H$8,AND(L189&lt;datevigueur,M189=ecole),Listes_deroulantes!$H$9,AND(L189&lt;datevigueur,M189=ecolesec),Listes_deroulantes!$H$10,AND(L189&lt;datevigueur,M189=Universite),Listes_deroulantes!$H$11,AND(L189&gt;=datevigueur,L189&lt;=Listes_deroulantes!$F$48),NEW2025Apres,L189&lt;=Listes_deroulantes!$F$49,New2030Apres,L189&gt;Listes_deroulantes!$F$50,"0%")</f>
        <v>s. o.</v>
      </c>
      <c r="CG189" s="35" t="str" cm="1">
        <f t="array" ref="CG189">_xlfn.IFS(CE189="Aucun combustible","Oui",AND(CE189="s. o.",CF189="s. o."),"s. o.",AND(CF189="0%",OR(CE189&lt;&gt;"Aucun combustible",CE189&lt;&gt;"s. o.")),IF(CE189&lt;=0%,"Oui","Non"),AND(CF189&lt;&gt;"0%",OR(CE189&lt;&gt;"Aucun combustible",CE189&lt;&gt;"s. o.")),IF(CE189&lt;=CF189,"Oui","Non"))</f>
        <v>s. o.</v>
      </c>
      <c r="CH189" s="257"/>
      <c r="CI189" s="314" t="str">
        <f t="shared" si="124"/>
        <v>s. o.</v>
      </c>
      <c r="CJ189" s="316" cm="1">
        <f t="array" ref="CJ189">_xlfn.IFS(CE189="s.o","Non disponible",CE189="Aucun combustible","0",CE189&gt;0,BY189)</f>
        <v>0</v>
      </c>
      <c r="CK189" s="315" t="str">
        <f t="shared" si="125"/>
        <v>Non disponible</v>
      </c>
      <c r="CL189" s="320"/>
    </row>
    <row r="190" spans="1:90" x14ac:dyDescent="0.25">
      <c r="A190" s="122"/>
      <c r="B190" s="33"/>
      <c r="F190" s="32"/>
      <c r="I190" s="41"/>
      <c r="J190" s="34"/>
      <c r="L190" s="278"/>
      <c r="M190" s="32"/>
      <c r="N190" s="32"/>
      <c r="O190" s="34"/>
      <c r="P190" s="339"/>
      <c r="Q190" s="338"/>
      <c r="R190" s="250"/>
      <c r="S190" s="270"/>
      <c r="T190" s="251"/>
      <c r="U190" s="113"/>
      <c r="V190" s="114"/>
      <c r="W190" s="273"/>
      <c r="X190" s="114"/>
      <c r="Y190" s="273"/>
      <c r="Z190" s="115" t="str">
        <f t="shared" si="132"/>
        <v>s.o</v>
      </c>
      <c r="AA190" s="35" t="str" cm="1">
        <f t="array" ref="AA190">_xlfn.IFS(T190=Listes_deroulantes!$B$45,"Indisponible",T190=Listes_deroulantes!$B$43,-10%,T190=Listes_deroulantes!$B$42,-40%,T190=Listes_deroulantes!$B$41,-20%,T190=Listes_deroulantes!$B$40,-20%,T190=Listes_deroulantes!$C$35,"s. o.",T190=Listes_deroulantes!$B$44,-10%)</f>
        <v>s. o.</v>
      </c>
      <c r="AB190" s="62" t="str">
        <f t="shared" si="133"/>
        <v>s. o.</v>
      </c>
      <c r="AC190" s="309" t="str">
        <f t="shared" si="122"/>
        <v>s.o</v>
      </c>
      <c r="AD190" s="62" t="str" cm="1">
        <f t="array" ref="AD190">_xlfn.IFS(T190=Listes_deroulantes!$B$45,"Aucun",T190=Listes_deroulantes!$B$44,"Aucun",T190=Listes_deroulantes!$B$43,-10%,T190=Listes_deroulantes!$B$42,"Aucun",T190=Listes_deroulantes!$B$41,"Aucun",T190=Listes_deroulantes!$B$40,"Aucun",T190=Listes_deroulantes!$C$35,"s. o.")</f>
        <v>s. o.</v>
      </c>
      <c r="AE190" s="62" t="str">
        <f t="shared" si="134"/>
        <v>s. o.</v>
      </c>
      <c r="AF190" s="310"/>
      <c r="AG190" s="131" t="str">
        <f t="shared" si="123"/>
        <v/>
      </c>
      <c r="AH190" s="317">
        <f t="shared" si="126"/>
        <v>0</v>
      </c>
      <c r="AI190" s="177"/>
      <c r="AJ190" s="178"/>
      <c r="AK190" s="179"/>
      <c r="AL190" s="179"/>
      <c r="AM190" s="179"/>
      <c r="AN190" s="179"/>
      <c r="AO190" s="192">
        <f t="shared" si="115"/>
        <v>0</v>
      </c>
      <c r="AP190" s="181"/>
      <c r="AQ190" s="182">
        <f t="shared" si="135"/>
        <v>0</v>
      </c>
      <c r="AR190" s="183"/>
      <c r="AS190" s="182">
        <f t="shared" si="136"/>
        <v>0</v>
      </c>
      <c r="AT190" s="183"/>
      <c r="AU190" s="182">
        <f t="shared" si="137"/>
        <v>0</v>
      </c>
      <c r="AV190" s="183"/>
      <c r="AW190" s="192">
        <f t="shared" si="138"/>
        <v>0</v>
      </c>
      <c r="AX190" s="192">
        <f t="shared" si="139"/>
        <v>0</v>
      </c>
      <c r="AY190" s="182">
        <f t="shared" si="140"/>
        <v>0</v>
      </c>
      <c r="AZ190" s="116" t="str">
        <f t="shared" si="141"/>
        <v>s. o.</v>
      </c>
      <c r="BA190" s="294" t="str" cm="1">
        <f t="array" ref="BA190">_xlfn.IFS(L190&lt;Listes_deroulantes!$F$55,"s. o.",AND(L190&lt;datevigueur,M190=autre),Listes_deroulantes!$G$4,AND(L190&lt;datevigueur,M190=bureau),Listes_deroulantes!$G$5,AND(L190&lt;datevigueur,M190=cegep),Listes_deroulantes!$G$6,AND(L190&lt;datevigueur,M190=Centre),Listes_deroulantes!$G$7,AND(L190&lt;datevigueur,M190=CHSLD),Listes_deroulantes!$G$8,AND(L190&lt;datevigueur,M190=ecole),Listes_deroulantes!$G$9,AND(L190&lt;datevigueur,M190=ecolesec),Listes_deroulantes!$G$10,AND(L190&lt;datevigueur,M190=Universite),Listes_deroulantes!$G$11,AND(L190&gt;=datevigueur,L190&lt;=Listes_deroulantes!$F$48),New2025Avant,L190&lt;=Listes_deroulantes!$F$49,New2030Avant,L190&gt;Listes_deroulantes!$F$50,"0%")</f>
        <v>s. o.</v>
      </c>
      <c r="BB190" s="35" t="str" cm="1">
        <f t="array" ref="BB190">_xlfn.IFS(AZ190="Aucun combustible","Oui",AND(AZ190="s. o.",BA190="s. o."),"s. o.",AND(BA190="0%",OR(AZ190&lt;&gt;"Aucun combustible",AZ190&lt;&gt;"s. o.")),IF(AZ190&lt;=0%,"Oui","Non"),AND(BA190&lt;&gt;"0%",OR(AZ190&lt;&gt;"Aucun combustible",AZ190&lt;&gt;"s. o.")),IF(AZ190&lt;BA190,"Oui","Non"))</f>
        <v>s. o.</v>
      </c>
      <c r="BC190" s="35" t="str">
        <f t="shared" si="142"/>
        <v>Non</v>
      </c>
      <c r="BD190" s="132"/>
      <c r="BE190" s="313" t="str">
        <f t="shared" si="143"/>
        <v>s. o.</v>
      </c>
      <c r="BF190" s="313" t="str" cm="1">
        <f t="array" ref="BF190">IFERROR(_xlfn.IFS(AND(AO190&gt;0,OR(AY190=0,ISBLANK(AY190)),OR(AW190=0,ISBLANK(AW190))),"100% Énergie renouvelable",AND(OR(AY190=0,ISBLANK(AY190)),AW190&gt;0,),"Non disponible",AY190&gt;0,AY190,AND(AY190=0,AW190=0,AO190=0),"s. o."),"Erreur")</f>
        <v>s. o.</v>
      </c>
      <c r="BG190" s="312" t="str">
        <f t="shared" si="144"/>
        <v>s. o.</v>
      </c>
      <c r="BH190" s="133"/>
      <c r="BI190" s="330"/>
      <c r="BJ190" s="318"/>
      <c r="BK190" s="198"/>
      <c r="BL190" s="180"/>
      <c r="BM190" s="180"/>
      <c r="BN190" s="180"/>
      <c r="BO190" s="180"/>
      <c r="BP190" s="241"/>
      <c r="BQ190" s="199">
        <f t="shared" si="127"/>
        <v>0</v>
      </c>
      <c r="BR190" s="198"/>
      <c r="BS190" s="200">
        <f t="shared" si="128"/>
        <v>0</v>
      </c>
      <c r="BT190" s="198"/>
      <c r="BU190" s="200">
        <f t="shared" si="129"/>
        <v>0</v>
      </c>
      <c r="BV190" s="198"/>
      <c r="BW190" s="200">
        <f t="shared" si="130"/>
        <v>0</v>
      </c>
      <c r="BX190" s="198"/>
      <c r="BY190" s="200">
        <f t="shared" si="131"/>
        <v>0</v>
      </c>
      <c r="BZ190" s="117">
        <f t="shared" si="145"/>
        <v>0</v>
      </c>
      <c r="CA190" s="117">
        <f t="shared" si="146"/>
        <v>0</v>
      </c>
      <c r="CB190" s="154">
        <f t="shared" si="147"/>
        <v>0</v>
      </c>
      <c r="CC190" s="134" t="str">
        <f t="shared" si="148"/>
        <v/>
      </c>
      <c r="CD190" s="147" t="str">
        <f t="shared" si="149"/>
        <v/>
      </c>
      <c r="CE190" s="116" t="str">
        <f t="shared" si="150"/>
        <v>s. o.</v>
      </c>
      <c r="CF190" s="35" t="str" cm="1">
        <f t="array" ref="CF190">_xlfn.IFS(L190&lt;Listes_deroulantes!$F$55,"s. o.",AND(L190&lt;datevigueur,M190=autre),Listes_deroulantes!$H$4,AND(L190&lt;datevigueur,M190=bureau),Listes_deroulantes!$H$5,AND(L190&lt;datevigueur,M190=cegep),Listes_deroulantes!$H$6,AND(L190&lt;datevigueur,M190=Centre),Listes_deroulantes!$H$7,AND(L190&lt;datevigueur,M190=CHSLD),Listes_deroulantes!$H$8,AND(L190&lt;datevigueur,M190=ecole),Listes_deroulantes!$H$9,AND(L190&lt;datevigueur,M190=ecolesec),Listes_deroulantes!$H$10,AND(L190&lt;datevigueur,M190=Universite),Listes_deroulantes!$H$11,AND(L190&gt;=datevigueur,L190&lt;=Listes_deroulantes!$F$48),NEW2025Apres,L190&lt;=Listes_deroulantes!$F$49,New2030Apres,L190&gt;Listes_deroulantes!$F$50,"0%")</f>
        <v>s. o.</v>
      </c>
      <c r="CG190" s="35" t="str" cm="1">
        <f t="array" ref="CG190">_xlfn.IFS(CE190="Aucun combustible","Oui",AND(CE190="s. o.",CF190="s. o."),"s. o.",AND(CF190="0%",OR(CE190&lt;&gt;"Aucun combustible",CE190&lt;&gt;"s. o.")),IF(CE190&lt;=0%,"Oui","Non"),AND(CF190&lt;&gt;"0%",OR(CE190&lt;&gt;"Aucun combustible",CE190&lt;&gt;"s. o.")),IF(CE190&lt;=CF190,"Oui","Non"))</f>
        <v>s. o.</v>
      </c>
      <c r="CH190" s="257"/>
      <c r="CI190" s="314" t="str">
        <f t="shared" si="124"/>
        <v>s. o.</v>
      </c>
      <c r="CJ190" s="316" cm="1">
        <f t="array" ref="CJ190">_xlfn.IFS(CE190="s.o","Non disponible",CE190="Aucun combustible","0",CE190&gt;0,BY190)</f>
        <v>0</v>
      </c>
      <c r="CK190" s="315" t="str">
        <f t="shared" si="125"/>
        <v>Non disponible</v>
      </c>
      <c r="CL190" s="320"/>
    </row>
    <row r="191" spans="1:90" x14ac:dyDescent="0.25">
      <c r="A191" s="122"/>
      <c r="B191" s="33"/>
      <c r="F191" s="32"/>
      <c r="I191" s="41"/>
      <c r="J191" s="34"/>
      <c r="L191" s="278"/>
      <c r="M191" s="32"/>
      <c r="N191" s="32"/>
      <c r="O191" s="34"/>
      <c r="P191" s="339"/>
      <c r="Q191" s="338"/>
      <c r="R191" s="250"/>
      <c r="S191" s="270"/>
      <c r="T191" s="251"/>
      <c r="U191" s="113"/>
      <c r="V191" s="114"/>
      <c r="W191" s="273"/>
      <c r="X191" s="114"/>
      <c r="Y191" s="273"/>
      <c r="Z191" s="115" t="str">
        <f t="shared" si="132"/>
        <v>s.o</v>
      </c>
      <c r="AA191" s="35" t="str" cm="1">
        <f t="array" ref="AA191">_xlfn.IFS(T191=Listes_deroulantes!$B$45,"Indisponible",T191=Listes_deroulantes!$B$43,-10%,T191=Listes_deroulantes!$B$42,-40%,T191=Listes_deroulantes!$B$41,-20%,T191=Listes_deroulantes!$B$40,-20%,T191=Listes_deroulantes!$C$35,"s. o.",T191=Listes_deroulantes!$B$44,-10%)</f>
        <v>s. o.</v>
      </c>
      <c r="AB191" s="62" t="str">
        <f t="shared" si="133"/>
        <v>s. o.</v>
      </c>
      <c r="AC191" s="309" t="str">
        <f t="shared" si="122"/>
        <v>s.o</v>
      </c>
      <c r="AD191" s="62" t="str" cm="1">
        <f t="array" ref="AD191">_xlfn.IFS(T191=Listes_deroulantes!$B$45,"Aucun",T191=Listes_deroulantes!$B$44,"Aucun",T191=Listes_deroulantes!$B$43,-10%,T191=Listes_deroulantes!$B$42,"Aucun",T191=Listes_deroulantes!$B$41,"Aucun",T191=Listes_deroulantes!$B$40,"Aucun",T191=Listes_deroulantes!$C$35,"s. o.")</f>
        <v>s. o.</v>
      </c>
      <c r="AE191" s="62" t="str">
        <f t="shared" si="134"/>
        <v>s. o.</v>
      </c>
      <c r="AF191" s="310"/>
      <c r="AG191" s="131" t="str">
        <f t="shared" si="123"/>
        <v/>
      </c>
      <c r="AH191" s="317">
        <f t="shared" si="126"/>
        <v>0</v>
      </c>
      <c r="AI191" s="177"/>
      <c r="AJ191" s="178"/>
      <c r="AK191" s="179"/>
      <c r="AL191" s="179"/>
      <c r="AM191" s="179"/>
      <c r="AN191" s="179"/>
      <c r="AO191" s="192">
        <f t="shared" si="115"/>
        <v>0</v>
      </c>
      <c r="AP191" s="181"/>
      <c r="AQ191" s="182">
        <f t="shared" si="135"/>
        <v>0</v>
      </c>
      <c r="AR191" s="183"/>
      <c r="AS191" s="182">
        <f t="shared" si="136"/>
        <v>0</v>
      </c>
      <c r="AT191" s="183"/>
      <c r="AU191" s="182">
        <f t="shared" si="137"/>
        <v>0</v>
      </c>
      <c r="AV191" s="183"/>
      <c r="AW191" s="192">
        <f t="shared" si="138"/>
        <v>0</v>
      </c>
      <c r="AX191" s="192">
        <f t="shared" si="139"/>
        <v>0</v>
      </c>
      <c r="AY191" s="182">
        <f t="shared" si="140"/>
        <v>0</v>
      </c>
      <c r="AZ191" s="116" t="str">
        <f t="shared" si="141"/>
        <v>s. o.</v>
      </c>
      <c r="BA191" s="294" t="str" cm="1">
        <f t="array" ref="BA191">_xlfn.IFS(L191&lt;Listes_deroulantes!$F$55,"s. o.",AND(L191&lt;datevigueur,M191=autre),Listes_deroulantes!$G$4,AND(L191&lt;datevigueur,M191=bureau),Listes_deroulantes!$G$5,AND(L191&lt;datevigueur,M191=cegep),Listes_deroulantes!$G$6,AND(L191&lt;datevigueur,M191=Centre),Listes_deroulantes!$G$7,AND(L191&lt;datevigueur,M191=CHSLD),Listes_deroulantes!$G$8,AND(L191&lt;datevigueur,M191=ecole),Listes_deroulantes!$G$9,AND(L191&lt;datevigueur,M191=ecolesec),Listes_deroulantes!$G$10,AND(L191&lt;datevigueur,M191=Universite),Listes_deroulantes!$G$11,AND(L191&gt;=datevigueur,L191&lt;=Listes_deroulantes!$F$48),New2025Avant,L191&lt;=Listes_deroulantes!$F$49,New2030Avant,L191&gt;Listes_deroulantes!$F$50,"0%")</f>
        <v>s. o.</v>
      </c>
      <c r="BB191" s="35" t="str" cm="1">
        <f t="array" ref="BB191">_xlfn.IFS(AZ191="Aucun combustible","Oui",AND(AZ191="s. o.",BA191="s. o."),"s. o.",AND(BA191="0%",OR(AZ191&lt;&gt;"Aucun combustible",AZ191&lt;&gt;"s. o.")),IF(AZ191&lt;=0%,"Oui","Non"),AND(BA191&lt;&gt;"0%",OR(AZ191&lt;&gt;"Aucun combustible",AZ191&lt;&gt;"s. o.")),IF(AZ191&lt;BA191,"Oui","Non"))</f>
        <v>s. o.</v>
      </c>
      <c r="BC191" s="35" t="str">
        <f t="shared" si="142"/>
        <v>Non</v>
      </c>
      <c r="BD191" s="132"/>
      <c r="BE191" s="313" t="str">
        <f t="shared" si="143"/>
        <v>s. o.</v>
      </c>
      <c r="BF191" s="313" t="str" cm="1">
        <f t="array" ref="BF191">IFERROR(_xlfn.IFS(AND(AO191&gt;0,OR(AY191=0,ISBLANK(AY191)),OR(AW191=0,ISBLANK(AW191))),"100% Énergie renouvelable",AND(OR(AY191=0,ISBLANK(AY191)),AW191&gt;0,),"Non disponible",AY191&gt;0,AY191,AND(AY191=0,AW191=0,AO191=0),"s. o."),"Erreur")</f>
        <v>s. o.</v>
      </c>
      <c r="BG191" s="312" t="str">
        <f t="shared" si="144"/>
        <v>s. o.</v>
      </c>
      <c r="BH191" s="133"/>
      <c r="BI191" s="330"/>
      <c r="BJ191" s="318"/>
      <c r="BK191" s="198"/>
      <c r="BL191" s="180"/>
      <c r="BM191" s="180"/>
      <c r="BN191" s="180"/>
      <c r="BO191" s="180"/>
      <c r="BP191" s="241"/>
      <c r="BQ191" s="199">
        <f t="shared" si="127"/>
        <v>0</v>
      </c>
      <c r="BR191" s="198"/>
      <c r="BS191" s="200">
        <f t="shared" si="128"/>
        <v>0</v>
      </c>
      <c r="BT191" s="198"/>
      <c r="BU191" s="200">
        <f t="shared" si="129"/>
        <v>0</v>
      </c>
      <c r="BV191" s="198"/>
      <c r="BW191" s="200">
        <f t="shared" si="130"/>
        <v>0</v>
      </c>
      <c r="BX191" s="198"/>
      <c r="BY191" s="200">
        <f t="shared" si="131"/>
        <v>0</v>
      </c>
      <c r="BZ191" s="117">
        <f t="shared" si="145"/>
        <v>0</v>
      </c>
      <c r="CA191" s="117">
        <f t="shared" si="146"/>
        <v>0</v>
      </c>
      <c r="CB191" s="154">
        <f t="shared" si="147"/>
        <v>0</v>
      </c>
      <c r="CC191" s="134" t="str">
        <f t="shared" si="148"/>
        <v/>
      </c>
      <c r="CD191" s="147" t="str">
        <f t="shared" si="149"/>
        <v/>
      </c>
      <c r="CE191" s="116" t="str">
        <f t="shared" si="150"/>
        <v>s. o.</v>
      </c>
      <c r="CF191" s="35" t="str" cm="1">
        <f t="array" ref="CF191">_xlfn.IFS(L191&lt;Listes_deroulantes!$F$55,"s. o.",AND(L191&lt;datevigueur,M191=autre),Listes_deroulantes!$H$4,AND(L191&lt;datevigueur,M191=bureau),Listes_deroulantes!$H$5,AND(L191&lt;datevigueur,M191=cegep),Listes_deroulantes!$H$6,AND(L191&lt;datevigueur,M191=Centre),Listes_deroulantes!$H$7,AND(L191&lt;datevigueur,M191=CHSLD),Listes_deroulantes!$H$8,AND(L191&lt;datevigueur,M191=ecole),Listes_deroulantes!$H$9,AND(L191&lt;datevigueur,M191=ecolesec),Listes_deroulantes!$H$10,AND(L191&lt;datevigueur,M191=Universite),Listes_deroulantes!$H$11,AND(L191&gt;=datevigueur,L191&lt;=Listes_deroulantes!$F$48),NEW2025Apres,L191&lt;=Listes_deroulantes!$F$49,New2030Apres,L191&gt;Listes_deroulantes!$F$50,"0%")</f>
        <v>s. o.</v>
      </c>
      <c r="CG191" s="35" t="str" cm="1">
        <f t="array" ref="CG191">_xlfn.IFS(CE191="Aucun combustible","Oui",AND(CE191="s. o.",CF191="s. o."),"s. o.",AND(CF191="0%",OR(CE191&lt;&gt;"Aucun combustible",CE191&lt;&gt;"s. o.")),IF(CE191&lt;=0%,"Oui","Non"),AND(CF191&lt;&gt;"0%",OR(CE191&lt;&gt;"Aucun combustible",CE191&lt;&gt;"s. o.")),IF(CE191&lt;=CF191,"Oui","Non"))</f>
        <v>s. o.</v>
      </c>
      <c r="CH191" s="257"/>
      <c r="CI191" s="314" t="str">
        <f t="shared" si="124"/>
        <v>s. o.</v>
      </c>
      <c r="CJ191" s="316" cm="1">
        <f t="array" ref="CJ191">_xlfn.IFS(CE191="s.o","Non disponible",CE191="Aucun combustible","0",CE191&gt;0,BY191)</f>
        <v>0</v>
      </c>
      <c r="CK191" s="315" t="str">
        <f t="shared" si="125"/>
        <v>Non disponible</v>
      </c>
      <c r="CL191" s="320"/>
    </row>
    <row r="192" spans="1:90" x14ac:dyDescent="0.25">
      <c r="A192" s="122"/>
      <c r="B192" s="33"/>
      <c r="F192" s="32"/>
      <c r="I192" s="41"/>
      <c r="J192" s="34"/>
      <c r="L192" s="278"/>
      <c r="M192" s="32"/>
      <c r="N192" s="32"/>
      <c r="O192" s="34"/>
      <c r="P192" s="339"/>
      <c r="Q192" s="338"/>
      <c r="R192" s="250"/>
      <c r="S192" s="270"/>
      <c r="T192" s="251"/>
      <c r="U192" s="113"/>
      <c r="V192" s="114"/>
      <c r="W192" s="273"/>
      <c r="X192" s="114"/>
      <c r="Y192" s="273"/>
      <c r="Z192" s="115" t="str">
        <f t="shared" si="132"/>
        <v>s.o</v>
      </c>
      <c r="AA192" s="35" t="str" cm="1">
        <f t="array" ref="AA192">_xlfn.IFS(T192=Listes_deroulantes!$B$45,"Indisponible",T192=Listes_deroulantes!$B$43,-10%,T192=Listes_deroulantes!$B$42,-40%,T192=Listes_deroulantes!$B$41,-20%,T192=Listes_deroulantes!$B$40,-20%,T192=Listes_deroulantes!$C$35,"s. o.",T192=Listes_deroulantes!$B$44,-10%)</f>
        <v>s. o.</v>
      </c>
      <c r="AB192" s="62" t="str">
        <f t="shared" si="133"/>
        <v>s. o.</v>
      </c>
      <c r="AC192" s="309" t="str">
        <f t="shared" si="122"/>
        <v>s.o</v>
      </c>
      <c r="AD192" s="62" t="str" cm="1">
        <f t="array" ref="AD192">_xlfn.IFS(T192=Listes_deroulantes!$B$45,"Aucun",T192=Listes_deroulantes!$B$44,"Aucun",T192=Listes_deroulantes!$B$43,-10%,T192=Listes_deroulantes!$B$42,"Aucun",T192=Listes_deroulantes!$B$41,"Aucun",T192=Listes_deroulantes!$B$40,"Aucun",T192=Listes_deroulantes!$C$35,"s. o.")</f>
        <v>s. o.</v>
      </c>
      <c r="AE192" s="62" t="str">
        <f t="shared" si="134"/>
        <v>s. o.</v>
      </c>
      <c r="AF192" s="310"/>
      <c r="AG192" s="131" t="str">
        <f t="shared" si="123"/>
        <v/>
      </c>
      <c r="AH192" s="317">
        <f t="shared" si="126"/>
        <v>0</v>
      </c>
      <c r="AI192" s="177"/>
      <c r="AJ192" s="178"/>
      <c r="AK192" s="179"/>
      <c r="AL192" s="179"/>
      <c r="AM192" s="179"/>
      <c r="AN192" s="179"/>
      <c r="AO192" s="192">
        <f t="shared" si="115"/>
        <v>0</v>
      </c>
      <c r="AP192" s="181"/>
      <c r="AQ192" s="182">
        <f t="shared" si="135"/>
        <v>0</v>
      </c>
      <c r="AR192" s="183"/>
      <c r="AS192" s="182">
        <f t="shared" si="136"/>
        <v>0</v>
      </c>
      <c r="AT192" s="183"/>
      <c r="AU192" s="182">
        <f t="shared" si="137"/>
        <v>0</v>
      </c>
      <c r="AV192" s="183"/>
      <c r="AW192" s="192">
        <f t="shared" si="138"/>
        <v>0</v>
      </c>
      <c r="AX192" s="192">
        <f t="shared" si="139"/>
        <v>0</v>
      </c>
      <c r="AY192" s="182">
        <f t="shared" si="140"/>
        <v>0</v>
      </c>
      <c r="AZ192" s="116" t="str">
        <f t="shared" si="141"/>
        <v>s. o.</v>
      </c>
      <c r="BA192" s="294" t="str" cm="1">
        <f t="array" ref="BA192">_xlfn.IFS(L192&lt;Listes_deroulantes!$F$55,"s. o.",AND(L192&lt;datevigueur,M192=autre),Listes_deroulantes!$G$4,AND(L192&lt;datevigueur,M192=bureau),Listes_deroulantes!$G$5,AND(L192&lt;datevigueur,M192=cegep),Listes_deroulantes!$G$6,AND(L192&lt;datevigueur,M192=Centre),Listes_deroulantes!$G$7,AND(L192&lt;datevigueur,M192=CHSLD),Listes_deroulantes!$G$8,AND(L192&lt;datevigueur,M192=ecole),Listes_deroulantes!$G$9,AND(L192&lt;datevigueur,M192=ecolesec),Listes_deroulantes!$G$10,AND(L192&lt;datevigueur,M192=Universite),Listes_deroulantes!$G$11,AND(L192&gt;=datevigueur,L192&lt;=Listes_deroulantes!$F$48),New2025Avant,L192&lt;=Listes_deroulantes!$F$49,New2030Avant,L192&gt;Listes_deroulantes!$F$50,"0%")</f>
        <v>s. o.</v>
      </c>
      <c r="BB192" s="35" t="str" cm="1">
        <f t="array" ref="BB192">_xlfn.IFS(AZ192="Aucun combustible","Oui",AND(AZ192="s. o.",BA192="s. o."),"s. o.",AND(BA192="0%",OR(AZ192&lt;&gt;"Aucun combustible",AZ192&lt;&gt;"s. o.")),IF(AZ192&lt;=0%,"Oui","Non"),AND(BA192&lt;&gt;"0%",OR(AZ192&lt;&gt;"Aucun combustible",AZ192&lt;&gt;"s. o.")),IF(AZ192&lt;BA192,"Oui","Non"))</f>
        <v>s. o.</v>
      </c>
      <c r="BC192" s="35" t="str">
        <f t="shared" si="142"/>
        <v>Non</v>
      </c>
      <c r="BD192" s="132"/>
      <c r="BE192" s="313" t="str">
        <f t="shared" si="143"/>
        <v>s. o.</v>
      </c>
      <c r="BF192" s="313" t="str" cm="1">
        <f t="array" ref="BF192">IFERROR(_xlfn.IFS(AND(AO192&gt;0,OR(AY192=0,ISBLANK(AY192)),OR(AW192=0,ISBLANK(AW192))),"100% Énergie renouvelable",AND(OR(AY192=0,ISBLANK(AY192)),AW192&gt;0,),"Non disponible",AY192&gt;0,AY192,AND(AY192=0,AW192=0,AO192=0),"s. o."),"Erreur")</f>
        <v>s. o.</v>
      </c>
      <c r="BG192" s="312" t="str">
        <f t="shared" si="144"/>
        <v>s. o.</v>
      </c>
      <c r="BH192" s="133"/>
      <c r="BI192" s="330"/>
      <c r="BJ192" s="318"/>
      <c r="BK192" s="198"/>
      <c r="BL192" s="180"/>
      <c r="BM192" s="180"/>
      <c r="BN192" s="180"/>
      <c r="BO192" s="180"/>
      <c r="BP192" s="241"/>
      <c r="BQ192" s="199">
        <f t="shared" si="127"/>
        <v>0</v>
      </c>
      <c r="BR192" s="198"/>
      <c r="BS192" s="200">
        <f t="shared" si="128"/>
        <v>0</v>
      </c>
      <c r="BT192" s="198"/>
      <c r="BU192" s="200">
        <f t="shared" si="129"/>
        <v>0</v>
      </c>
      <c r="BV192" s="198"/>
      <c r="BW192" s="200">
        <f t="shared" si="130"/>
        <v>0</v>
      </c>
      <c r="BX192" s="198"/>
      <c r="BY192" s="200">
        <f t="shared" si="131"/>
        <v>0</v>
      </c>
      <c r="BZ192" s="117">
        <f t="shared" si="145"/>
        <v>0</v>
      </c>
      <c r="CA192" s="117">
        <f t="shared" si="146"/>
        <v>0</v>
      </c>
      <c r="CB192" s="154">
        <f t="shared" si="147"/>
        <v>0</v>
      </c>
      <c r="CC192" s="134" t="str">
        <f t="shared" si="148"/>
        <v/>
      </c>
      <c r="CD192" s="147" t="str">
        <f t="shared" si="149"/>
        <v/>
      </c>
      <c r="CE192" s="116" t="str">
        <f t="shared" si="150"/>
        <v>s. o.</v>
      </c>
      <c r="CF192" s="35" t="str" cm="1">
        <f t="array" ref="CF192">_xlfn.IFS(L192&lt;Listes_deroulantes!$F$55,"s. o.",AND(L192&lt;datevigueur,M192=autre),Listes_deroulantes!$H$4,AND(L192&lt;datevigueur,M192=bureau),Listes_deroulantes!$H$5,AND(L192&lt;datevigueur,M192=cegep),Listes_deroulantes!$H$6,AND(L192&lt;datevigueur,M192=Centre),Listes_deroulantes!$H$7,AND(L192&lt;datevigueur,M192=CHSLD),Listes_deroulantes!$H$8,AND(L192&lt;datevigueur,M192=ecole),Listes_deroulantes!$H$9,AND(L192&lt;datevigueur,M192=ecolesec),Listes_deroulantes!$H$10,AND(L192&lt;datevigueur,M192=Universite),Listes_deroulantes!$H$11,AND(L192&gt;=datevigueur,L192&lt;=Listes_deroulantes!$F$48),NEW2025Apres,L192&lt;=Listes_deroulantes!$F$49,New2030Apres,L192&gt;Listes_deroulantes!$F$50,"0%")</f>
        <v>s. o.</v>
      </c>
      <c r="CG192" s="35" t="str" cm="1">
        <f t="array" ref="CG192">_xlfn.IFS(CE192="Aucun combustible","Oui",AND(CE192="s. o.",CF192="s. o."),"s. o.",AND(CF192="0%",OR(CE192&lt;&gt;"Aucun combustible",CE192&lt;&gt;"s. o.")),IF(CE192&lt;=0%,"Oui","Non"),AND(CF192&lt;&gt;"0%",OR(CE192&lt;&gt;"Aucun combustible",CE192&lt;&gt;"s. o.")),IF(CE192&lt;=CF192,"Oui","Non"))</f>
        <v>s. o.</v>
      </c>
      <c r="CH192" s="257"/>
      <c r="CI192" s="314" t="str">
        <f t="shared" si="124"/>
        <v>s. o.</v>
      </c>
      <c r="CJ192" s="316" cm="1">
        <f t="array" ref="CJ192">_xlfn.IFS(CE192="s.o","Non disponible",CE192="Aucun combustible","0",CE192&gt;0,BY192)</f>
        <v>0</v>
      </c>
      <c r="CK192" s="315" t="str">
        <f t="shared" si="125"/>
        <v>Non disponible</v>
      </c>
      <c r="CL192" s="320"/>
    </row>
    <row r="193" spans="1:90" x14ac:dyDescent="0.25">
      <c r="A193" s="122"/>
      <c r="B193" s="33"/>
      <c r="F193" s="32"/>
      <c r="I193" s="41"/>
      <c r="J193" s="34"/>
      <c r="L193" s="278"/>
      <c r="M193" s="32"/>
      <c r="N193" s="32"/>
      <c r="O193" s="34"/>
      <c r="P193" s="339"/>
      <c r="Q193" s="338"/>
      <c r="R193" s="250"/>
      <c r="S193" s="270"/>
      <c r="T193" s="251"/>
      <c r="U193" s="113"/>
      <c r="V193" s="114"/>
      <c r="W193" s="273"/>
      <c r="X193" s="114"/>
      <c r="Y193" s="273"/>
      <c r="Z193" s="115" t="str">
        <f t="shared" si="132"/>
        <v>s.o</v>
      </c>
      <c r="AA193" s="35" t="str" cm="1">
        <f t="array" ref="AA193">_xlfn.IFS(T193=Listes_deroulantes!$B$45,"Indisponible",T193=Listes_deroulantes!$B$43,-10%,T193=Listes_deroulantes!$B$42,-40%,T193=Listes_deroulantes!$B$41,-20%,T193=Listes_deroulantes!$B$40,-20%,T193=Listes_deroulantes!$C$35,"s. o.",T193=Listes_deroulantes!$B$44,-10%)</f>
        <v>s. o.</v>
      </c>
      <c r="AB193" s="62" t="str">
        <f t="shared" si="133"/>
        <v>s. o.</v>
      </c>
      <c r="AC193" s="309" t="str">
        <f t="shared" si="122"/>
        <v>s.o</v>
      </c>
      <c r="AD193" s="62" t="str" cm="1">
        <f t="array" ref="AD193">_xlfn.IFS(T193=Listes_deroulantes!$B$45,"Aucun",T193=Listes_deroulantes!$B$44,"Aucun",T193=Listes_deroulantes!$B$43,-10%,T193=Listes_deroulantes!$B$42,"Aucun",T193=Listes_deroulantes!$B$41,"Aucun",T193=Listes_deroulantes!$B$40,"Aucun",T193=Listes_deroulantes!$C$35,"s. o.")</f>
        <v>s. o.</v>
      </c>
      <c r="AE193" s="62" t="str">
        <f t="shared" si="134"/>
        <v>s. o.</v>
      </c>
      <c r="AF193" s="310"/>
      <c r="AG193" s="131" t="str">
        <f t="shared" si="123"/>
        <v/>
      </c>
      <c r="AH193" s="317">
        <f t="shared" si="126"/>
        <v>0</v>
      </c>
      <c r="AI193" s="177"/>
      <c r="AJ193" s="178"/>
      <c r="AK193" s="179"/>
      <c r="AL193" s="179"/>
      <c r="AM193" s="179"/>
      <c r="AN193" s="179"/>
      <c r="AO193" s="192">
        <f t="shared" si="115"/>
        <v>0</v>
      </c>
      <c r="AP193" s="181"/>
      <c r="AQ193" s="182">
        <f t="shared" si="135"/>
        <v>0</v>
      </c>
      <c r="AR193" s="183"/>
      <c r="AS193" s="182">
        <f t="shared" si="136"/>
        <v>0</v>
      </c>
      <c r="AT193" s="183"/>
      <c r="AU193" s="182">
        <f t="shared" si="137"/>
        <v>0</v>
      </c>
      <c r="AV193" s="183"/>
      <c r="AW193" s="192">
        <f t="shared" si="138"/>
        <v>0</v>
      </c>
      <c r="AX193" s="192">
        <f t="shared" si="139"/>
        <v>0</v>
      </c>
      <c r="AY193" s="182">
        <f t="shared" si="140"/>
        <v>0</v>
      </c>
      <c r="AZ193" s="116" t="str">
        <f t="shared" si="141"/>
        <v>s. o.</v>
      </c>
      <c r="BA193" s="294" t="str" cm="1">
        <f t="array" ref="BA193">_xlfn.IFS(L193&lt;Listes_deroulantes!$F$55,"s. o.",AND(L193&lt;datevigueur,M193=autre),Listes_deroulantes!$G$4,AND(L193&lt;datevigueur,M193=bureau),Listes_deroulantes!$G$5,AND(L193&lt;datevigueur,M193=cegep),Listes_deroulantes!$G$6,AND(L193&lt;datevigueur,M193=Centre),Listes_deroulantes!$G$7,AND(L193&lt;datevigueur,M193=CHSLD),Listes_deroulantes!$G$8,AND(L193&lt;datevigueur,M193=ecole),Listes_deroulantes!$G$9,AND(L193&lt;datevigueur,M193=ecolesec),Listes_deroulantes!$G$10,AND(L193&lt;datevigueur,M193=Universite),Listes_deroulantes!$G$11,AND(L193&gt;=datevigueur,L193&lt;=Listes_deroulantes!$F$48),New2025Avant,L193&lt;=Listes_deroulantes!$F$49,New2030Avant,L193&gt;Listes_deroulantes!$F$50,"0%")</f>
        <v>s. o.</v>
      </c>
      <c r="BB193" s="35" t="str" cm="1">
        <f t="array" ref="BB193">_xlfn.IFS(AZ193="Aucun combustible","Oui",AND(AZ193="s. o.",BA193="s. o."),"s. o.",AND(BA193="0%",OR(AZ193&lt;&gt;"Aucun combustible",AZ193&lt;&gt;"s. o.")),IF(AZ193&lt;=0%,"Oui","Non"),AND(BA193&lt;&gt;"0%",OR(AZ193&lt;&gt;"Aucun combustible",AZ193&lt;&gt;"s. o.")),IF(AZ193&lt;BA193,"Oui","Non"))</f>
        <v>s. o.</v>
      </c>
      <c r="BC193" s="35" t="str">
        <f t="shared" si="142"/>
        <v>Non</v>
      </c>
      <c r="BD193" s="132"/>
      <c r="BE193" s="313" t="str">
        <f t="shared" si="143"/>
        <v>s. o.</v>
      </c>
      <c r="BF193" s="313" t="str" cm="1">
        <f t="array" ref="BF193">IFERROR(_xlfn.IFS(AND(AO193&gt;0,OR(AY193=0,ISBLANK(AY193)),OR(AW193=0,ISBLANK(AW193))),"100% Énergie renouvelable",AND(OR(AY193=0,ISBLANK(AY193)),AW193&gt;0,),"Non disponible",AY193&gt;0,AY193,AND(AY193=0,AW193=0,AO193=0),"s. o."),"Erreur")</f>
        <v>s. o.</v>
      </c>
      <c r="BG193" s="312" t="str">
        <f t="shared" si="144"/>
        <v>s. o.</v>
      </c>
      <c r="BH193" s="133"/>
      <c r="BI193" s="330"/>
      <c r="BJ193" s="318"/>
      <c r="BK193" s="198"/>
      <c r="BL193" s="180"/>
      <c r="BM193" s="180"/>
      <c r="BN193" s="180"/>
      <c r="BO193" s="180"/>
      <c r="BP193" s="241"/>
      <c r="BQ193" s="199">
        <f t="shared" si="127"/>
        <v>0</v>
      </c>
      <c r="BR193" s="198"/>
      <c r="BS193" s="200">
        <f t="shared" si="128"/>
        <v>0</v>
      </c>
      <c r="BT193" s="198"/>
      <c r="BU193" s="200">
        <f t="shared" si="129"/>
        <v>0</v>
      </c>
      <c r="BV193" s="198"/>
      <c r="BW193" s="200">
        <f t="shared" si="130"/>
        <v>0</v>
      </c>
      <c r="BX193" s="198"/>
      <c r="BY193" s="200">
        <f t="shared" si="131"/>
        <v>0</v>
      </c>
      <c r="BZ193" s="117">
        <f t="shared" si="145"/>
        <v>0</v>
      </c>
      <c r="CA193" s="117">
        <f t="shared" si="146"/>
        <v>0</v>
      </c>
      <c r="CB193" s="154">
        <f t="shared" si="147"/>
        <v>0</v>
      </c>
      <c r="CC193" s="134" t="str">
        <f t="shared" si="148"/>
        <v/>
      </c>
      <c r="CD193" s="147" t="str">
        <f t="shared" si="149"/>
        <v/>
      </c>
      <c r="CE193" s="116" t="str">
        <f t="shared" si="150"/>
        <v>s. o.</v>
      </c>
      <c r="CF193" s="35" t="str" cm="1">
        <f t="array" ref="CF193">_xlfn.IFS(L193&lt;Listes_deroulantes!$F$55,"s. o.",AND(L193&lt;datevigueur,M193=autre),Listes_deroulantes!$H$4,AND(L193&lt;datevigueur,M193=bureau),Listes_deroulantes!$H$5,AND(L193&lt;datevigueur,M193=cegep),Listes_deroulantes!$H$6,AND(L193&lt;datevigueur,M193=Centre),Listes_deroulantes!$H$7,AND(L193&lt;datevigueur,M193=CHSLD),Listes_deroulantes!$H$8,AND(L193&lt;datevigueur,M193=ecole),Listes_deroulantes!$H$9,AND(L193&lt;datevigueur,M193=ecolesec),Listes_deroulantes!$H$10,AND(L193&lt;datevigueur,M193=Universite),Listes_deroulantes!$H$11,AND(L193&gt;=datevigueur,L193&lt;=Listes_deroulantes!$F$48),NEW2025Apres,L193&lt;=Listes_deroulantes!$F$49,New2030Apres,L193&gt;Listes_deroulantes!$F$50,"0%")</f>
        <v>s. o.</v>
      </c>
      <c r="CG193" s="35" t="str" cm="1">
        <f t="array" ref="CG193">_xlfn.IFS(CE193="Aucun combustible","Oui",AND(CE193="s. o.",CF193="s. o."),"s. o.",AND(CF193="0%",OR(CE193&lt;&gt;"Aucun combustible",CE193&lt;&gt;"s. o.")),IF(CE193&lt;=0%,"Oui","Non"),AND(CF193&lt;&gt;"0%",OR(CE193&lt;&gt;"Aucun combustible",CE193&lt;&gt;"s. o.")),IF(CE193&lt;=CF193,"Oui","Non"))</f>
        <v>s. o.</v>
      </c>
      <c r="CH193" s="257"/>
      <c r="CI193" s="314" t="str">
        <f t="shared" si="124"/>
        <v>s. o.</v>
      </c>
      <c r="CJ193" s="316" cm="1">
        <f t="array" ref="CJ193">_xlfn.IFS(CE193="s.o","Non disponible",CE193="Aucun combustible","0",CE193&gt;0,BY193)</f>
        <v>0</v>
      </c>
      <c r="CK193" s="315" t="str">
        <f t="shared" si="125"/>
        <v>Non disponible</v>
      </c>
      <c r="CL193" s="320"/>
    </row>
    <row r="194" spans="1:90" x14ac:dyDescent="0.25">
      <c r="A194" s="122"/>
      <c r="B194" s="33"/>
      <c r="F194" s="32"/>
      <c r="I194" s="41"/>
      <c r="J194" s="34"/>
      <c r="L194" s="278"/>
      <c r="M194" s="32"/>
      <c r="N194" s="32"/>
      <c r="O194" s="34"/>
      <c r="P194" s="339"/>
      <c r="Q194" s="338"/>
      <c r="R194" s="250"/>
      <c r="S194" s="270"/>
      <c r="T194" s="251"/>
      <c r="U194" s="113"/>
      <c r="V194" s="114"/>
      <c r="W194" s="273"/>
      <c r="X194" s="114"/>
      <c r="Y194" s="273"/>
      <c r="Z194" s="115" t="str">
        <f t="shared" si="132"/>
        <v>s.o</v>
      </c>
      <c r="AA194" s="35" t="str" cm="1">
        <f t="array" ref="AA194">_xlfn.IFS(T194=Listes_deroulantes!$B$45,"Indisponible",T194=Listes_deroulantes!$B$43,-10%,T194=Listes_deroulantes!$B$42,-40%,T194=Listes_deroulantes!$B$41,-20%,T194=Listes_deroulantes!$B$40,-20%,T194=Listes_deroulantes!$C$35,"s. o.",T194=Listes_deroulantes!$B$44,-10%)</f>
        <v>s. o.</v>
      </c>
      <c r="AB194" s="62" t="str">
        <f t="shared" si="133"/>
        <v>s. o.</v>
      </c>
      <c r="AC194" s="309" t="str">
        <f t="shared" si="122"/>
        <v>s.o</v>
      </c>
      <c r="AD194" s="62" t="str" cm="1">
        <f t="array" ref="AD194">_xlfn.IFS(T194=Listes_deroulantes!$B$45,"Aucun",T194=Listes_deroulantes!$B$44,"Aucun",T194=Listes_deroulantes!$B$43,-10%,T194=Listes_deroulantes!$B$42,"Aucun",T194=Listes_deroulantes!$B$41,"Aucun",T194=Listes_deroulantes!$B$40,"Aucun",T194=Listes_deroulantes!$C$35,"s. o.")</f>
        <v>s. o.</v>
      </c>
      <c r="AE194" s="62" t="str">
        <f t="shared" si="134"/>
        <v>s. o.</v>
      </c>
      <c r="AF194" s="310"/>
      <c r="AG194" s="131" t="str">
        <f t="shared" si="123"/>
        <v/>
      </c>
      <c r="AH194" s="317">
        <f t="shared" si="126"/>
        <v>0</v>
      </c>
      <c r="AI194" s="177"/>
      <c r="AJ194" s="178"/>
      <c r="AK194" s="179"/>
      <c r="AL194" s="179"/>
      <c r="AM194" s="179"/>
      <c r="AN194" s="179"/>
      <c r="AO194" s="192">
        <f t="shared" si="115"/>
        <v>0</v>
      </c>
      <c r="AP194" s="181"/>
      <c r="AQ194" s="182">
        <f t="shared" si="135"/>
        <v>0</v>
      </c>
      <c r="AR194" s="183"/>
      <c r="AS194" s="182">
        <f t="shared" si="136"/>
        <v>0</v>
      </c>
      <c r="AT194" s="183"/>
      <c r="AU194" s="182">
        <f t="shared" si="137"/>
        <v>0</v>
      </c>
      <c r="AV194" s="183"/>
      <c r="AW194" s="192">
        <f t="shared" si="138"/>
        <v>0</v>
      </c>
      <c r="AX194" s="192">
        <f t="shared" si="139"/>
        <v>0</v>
      </c>
      <c r="AY194" s="182">
        <f t="shared" si="140"/>
        <v>0</v>
      </c>
      <c r="AZ194" s="116" t="str">
        <f t="shared" si="141"/>
        <v>s. o.</v>
      </c>
      <c r="BA194" s="294" t="str" cm="1">
        <f t="array" ref="BA194">_xlfn.IFS(L194&lt;Listes_deroulantes!$F$55,"s. o.",AND(L194&lt;datevigueur,M194=autre),Listes_deroulantes!$G$4,AND(L194&lt;datevigueur,M194=bureau),Listes_deroulantes!$G$5,AND(L194&lt;datevigueur,M194=cegep),Listes_deroulantes!$G$6,AND(L194&lt;datevigueur,M194=Centre),Listes_deroulantes!$G$7,AND(L194&lt;datevigueur,M194=CHSLD),Listes_deroulantes!$G$8,AND(L194&lt;datevigueur,M194=ecole),Listes_deroulantes!$G$9,AND(L194&lt;datevigueur,M194=ecolesec),Listes_deroulantes!$G$10,AND(L194&lt;datevigueur,M194=Universite),Listes_deroulantes!$G$11,AND(L194&gt;=datevigueur,L194&lt;=Listes_deroulantes!$F$48),New2025Avant,L194&lt;=Listes_deroulantes!$F$49,New2030Avant,L194&gt;Listes_deroulantes!$F$50,"0%")</f>
        <v>s. o.</v>
      </c>
      <c r="BB194" s="35" t="str" cm="1">
        <f t="array" ref="BB194">_xlfn.IFS(AZ194="Aucun combustible","Oui",AND(AZ194="s. o.",BA194="s. o."),"s. o.",AND(BA194="0%",OR(AZ194&lt;&gt;"Aucun combustible",AZ194&lt;&gt;"s. o.")),IF(AZ194&lt;=0%,"Oui","Non"),AND(BA194&lt;&gt;"0%",OR(AZ194&lt;&gt;"Aucun combustible",AZ194&lt;&gt;"s. o.")),IF(AZ194&lt;BA194,"Oui","Non"))</f>
        <v>s. o.</v>
      </c>
      <c r="BC194" s="35" t="str">
        <f t="shared" si="142"/>
        <v>Non</v>
      </c>
      <c r="BD194" s="132"/>
      <c r="BE194" s="313" t="str">
        <f t="shared" si="143"/>
        <v>s. o.</v>
      </c>
      <c r="BF194" s="313" t="str" cm="1">
        <f t="array" ref="BF194">IFERROR(_xlfn.IFS(AND(AO194&gt;0,OR(AY194=0,ISBLANK(AY194)),OR(AW194=0,ISBLANK(AW194))),"100% Énergie renouvelable",AND(OR(AY194=0,ISBLANK(AY194)),AW194&gt;0,),"Non disponible",AY194&gt;0,AY194,AND(AY194=0,AW194=0,AO194=0),"s. o."),"Erreur")</f>
        <v>s. o.</v>
      </c>
      <c r="BG194" s="312" t="str">
        <f t="shared" si="144"/>
        <v>s. o.</v>
      </c>
      <c r="BH194" s="133"/>
      <c r="BI194" s="330"/>
      <c r="BJ194" s="318"/>
      <c r="BK194" s="198"/>
      <c r="BL194" s="180"/>
      <c r="BM194" s="180"/>
      <c r="BN194" s="180"/>
      <c r="BO194" s="180"/>
      <c r="BP194" s="241"/>
      <c r="BQ194" s="199">
        <f t="shared" si="127"/>
        <v>0</v>
      </c>
      <c r="BR194" s="198"/>
      <c r="BS194" s="200">
        <f t="shared" si="128"/>
        <v>0</v>
      </c>
      <c r="BT194" s="198"/>
      <c r="BU194" s="200">
        <f t="shared" si="129"/>
        <v>0</v>
      </c>
      <c r="BV194" s="198"/>
      <c r="BW194" s="200">
        <f t="shared" si="130"/>
        <v>0</v>
      </c>
      <c r="BX194" s="198"/>
      <c r="BY194" s="200">
        <f t="shared" si="131"/>
        <v>0</v>
      </c>
      <c r="BZ194" s="117">
        <f t="shared" si="145"/>
        <v>0</v>
      </c>
      <c r="CA194" s="117">
        <f t="shared" si="146"/>
        <v>0</v>
      </c>
      <c r="CB194" s="154">
        <f t="shared" si="147"/>
        <v>0</v>
      </c>
      <c r="CC194" s="134" t="str">
        <f t="shared" si="148"/>
        <v/>
      </c>
      <c r="CD194" s="147" t="str">
        <f t="shared" si="149"/>
        <v/>
      </c>
      <c r="CE194" s="116" t="str">
        <f t="shared" si="150"/>
        <v>s. o.</v>
      </c>
      <c r="CF194" s="35" t="str" cm="1">
        <f t="array" ref="CF194">_xlfn.IFS(L194&lt;Listes_deroulantes!$F$55,"s. o.",AND(L194&lt;datevigueur,M194=autre),Listes_deroulantes!$H$4,AND(L194&lt;datevigueur,M194=bureau),Listes_deroulantes!$H$5,AND(L194&lt;datevigueur,M194=cegep),Listes_deroulantes!$H$6,AND(L194&lt;datevigueur,M194=Centre),Listes_deroulantes!$H$7,AND(L194&lt;datevigueur,M194=CHSLD),Listes_deroulantes!$H$8,AND(L194&lt;datevigueur,M194=ecole),Listes_deroulantes!$H$9,AND(L194&lt;datevigueur,M194=ecolesec),Listes_deroulantes!$H$10,AND(L194&lt;datevigueur,M194=Universite),Listes_deroulantes!$H$11,AND(L194&gt;=datevigueur,L194&lt;=Listes_deroulantes!$F$48),NEW2025Apres,L194&lt;=Listes_deroulantes!$F$49,New2030Apres,L194&gt;Listes_deroulantes!$F$50,"0%")</f>
        <v>s. o.</v>
      </c>
      <c r="CG194" s="35" t="str" cm="1">
        <f t="array" ref="CG194">_xlfn.IFS(CE194="Aucun combustible","Oui",AND(CE194="s. o.",CF194="s. o."),"s. o.",AND(CF194="0%",OR(CE194&lt;&gt;"Aucun combustible",CE194&lt;&gt;"s. o.")),IF(CE194&lt;=0%,"Oui","Non"),AND(CF194&lt;&gt;"0%",OR(CE194&lt;&gt;"Aucun combustible",CE194&lt;&gt;"s. o.")),IF(CE194&lt;=CF194,"Oui","Non"))</f>
        <v>s. o.</v>
      </c>
      <c r="CH194" s="257"/>
      <c r="CI194" s="314" t="str">
        <f t="shared" si="124"/>
        <v>s. o.</v>
      </c>
      <c r="CJ194" s="316" cm="1">
        <f t="array" ref="CJ194">_xlfn.IFS(CE194="s.o","Non disponible",CE194="Aucun combustible","0",CE194&gt;0,BY194)</f>
        <v>0</v>
      </c>
      <c r="CK194" s="315" t="str">
        <f t="shared" si="125"/>
        <v>Non disponible</v>
      </c>
      <c r="CL194" s="320"/>
    </row>
    <row r="195" spans="1:90" x14ac:dyDescent="0.25">
      <c r="A195" s="122"/>
      <c r="B195" s="33"/>
      <c r="F195" s="32"/>
      <c r="I195" s="41"/>
      <c r="J195" s="34"/>
      <c r="L195" s="278"/>
      <c r="M195" s="32"/>
      <c r="N195" s="32"/>
      <c r="O195" s="34"/>
      <c r="P195" s="339"/>
      <c r="Q195" s="338"/>
      <c r="R195" s="250"/>
      <c r="S195" s="270"/>
      <c r="T195" s="251"/>
      <c r="U195" s="113"/>
      <c r="V195" s="114"/>
      <c r="W195" s="273"/>
      <c r="X195" s="114"/>
      <c r="Y195" s="273"/>
      <c r="Z195" s="115" t="str">
        <f t="shared" si="132"/>
        <v>s.o</v>
      </c>
      <c r="AA195" s="35" t="str" cm="1">
        <f t="array" ref="AA195">_xlfn.IFS(T195=Listes_deroulantes!$B$45,"Indisponible",T195=Listes_deroulantes!$B$43,-10%,T195=Listes_deroulantes!$B$42,-40%,T195=Listes_deroulantes!$B$41,-20%,T195=Listes_deroulantes!$B$40,-20%,T195=Listes_deroulantes!$C$35,"s. o.",T195=Listes_deroulantes!$B$44,-10%)</f>
        <v>s. o.</v>
      </c>
      <c r="AB195" s="62" t="str">
        <f t="shared" si="133"/>
        <v>s. o.</v>
      </c>
      <c r="AC195" s="309" t="str">
        <f t="shared" si="122"/>
        <v>s.o</v>
      </c>
      <c r="AD195" s="62" t="str" cm="1">
        <f t="array" ref="AD195">_xlfn.IFS(T195=Listes_deroulantes!$B$45,"Aucun",T195=Listes_deroulantes!$B$44,"Aucun",T195=Listes_deroulantes!$B$43,-10%,T195=Listes_deroulantes!$B$42,"Aucun",T195=Listes_deroulantes!$B$41,"Aucun",T195=Listes_deroulantes!$B$40,"Aucun",T195=Listes_deroulantes!$C$35,"s. o.")</f>
        <v>s. o.</v>
      </c>
      <c r="AE195" s="62" t="str">
        <f t="shared" si="134"/>
        <v>s. o.</v>
      </c>
      <c r="AF195" s="310"/>
      <c r="AG195" s="131" t="str">
        <f t="shared" si="123"/>
        <v/>
      </c>
      <c r="AH195" s="317">
        <f t="shared" si="126"/>
        <v>0</v>
      </c>
      <c r="AI195" s="177"/>
      <c r="AJ195" s="178"/>
      <c r="AK195" s="179"/>
      <c r="AL195" s="179"/>
      <c r="AM195" s="179"/>
      <c r="AN195" s="179"/>
      <c r="AO195" s="192">
        <f t="shared" si="115"/>
        <v>0</v>
      </c>
      <c r="AP195" s="181"/>
      <c r="AQ195" s="182">
        <f t="shared" si="135"/>
        <v>0</v>
      </c>
      <c r="AR195" s="183"/>
      <c r="AS195" s="182">
        <f t="shared" si="136"/>
        <v>0</v>
      </c>
      <c r="AT195" s="183"/>
      <c r="AU195" s="182">
        <f t="shared" si="137"/>
        <v>0</v>
      </c>
      <c r="AV195" s="183"/>
      <c r="AW195" s="192">
        <f t="shared" si="138"/>
        <v>0</v>
      </c>
      <c r="AX195" s="192">
        <f t="shared" si="139"/>
        <v>0</v>
      </c>
      <c r="AY195" s="182">
        <f t="shared" si="140"/>
        <v>0</v>
      </c>
      <c r="AZ195" s="116" t="str">
        <f t="shared" si="141"/>
        <v>s. o.</v>
      </c>
      <c r="BA195" s="294" t="str" cm="1">
        <f t="array" ref="BA195">_xlfn.IFS(L195&lt;Listes_deroulantes!$F$55,"s. o.",AND(L195&lt;datevigueur,M195=autre),Listes_deroulantes!$G$4,AND(L195&lt;datevigueur,M195=bureau),Listes_deroulantes!$G$5,AND(L195&lt;datevigueur,M195=cegep),Listes_deroulantes!$G$6,AND(L195&lt;datevigueur,M195=Centre),Listes_deroulantes!$G$7,AND(L195&lt;datevigueur,M195=CHSLD),Listes_deroulantes!$G$8,AND(L195&lt;datevigueur,M195=ecole),Listes_deroulantes!$G$9,AND(L195&lt;datevigueur,M195=ecolesec),Listes_deroulantes!$G$10,AND(L195&lt;datevigueur,M195=Universite),Listes_deroulantes!$G$11,AND(L195&gt;=datevigueur,L195&lt;=Listes_deroulantes!$F$48),New2025Avant,L195&lt;=Listes_deroulantes!$F$49,New2030Avant,L195&gt;Listes_deroulantes!$F$50,"0%")</f>
        <v>s. o.</v>
      </c>
      <c r="BB195" s="35" t="str" cm="1">
        <f t="array" ref="BB195">_xlfn.IFS(AZ195="Aucun combustible","Oui",AND(AZ195="s. o.",BA195="s. o."),"s. o.",AND(BA195="0%",OR(AZ195&lt;&gt;"Aucun combustible",AZ195&lt;&gt;"s. o.")),IF(AZ195&lt;=0%,"Oui","Non"),AND(BA195&lt;&gt;"0%",OR(AZ195&lt;&gt;"Aucun combustible",AZ195&lt;&gt;"s. o.")),IF(AZ195&lt;BA195,"Oui","Non"))</f>
        <v>s. o.</v>
      </c>
      <c r="BC195" s="35" t="str">
        <f t="shared" si="142"/>
        <v>Non</v>
      </c>
      <c r="BD195" s="132"/>
      <c r="BE195" s="313" t="str">
        <f t="shared" si="143"/>
        <v>s. o.</v>
      </c>
      <c r="BF195" s="313" t="str" cm="1">
        <f t="array" ref="BF195">IFERROR(_xlfn.IFS(AND(AO195&gt;0,OR(AY195=0,ISBLANK(AY195)),OR(AW195=0,ISBLANK(AW195))),"100% Énergie renouvelable",AND(OR(AY195=0,ISBLANK(AY195)),AW195&gt;0,),"Non disponible",AY195&gt;0,AY195,AND(AY195=0,AW195=0,AO195=0),"s. o."),"Erreur")</f>
        <v>s. o.</v>
      </c>
      <c r="BG195" s="312" t="str">
        <f t="shared" si="144"/>
        <v>s. o.</v>
      </c>
      <c r="BH195" s="133"/>
      <c r="BI195" s="330"/>
      <c r="BJ195" s="318"/>
      <c r="BK195" s="198"/>
      <c r="BL195" s="180"/>
      <c r="BM195" s="180"/>
      <c r="BN195" s="180"/>
      <c r="BO195" s="180"/>
      <c r="BP195" s="241"/>
      <c r="BQ195" s="199">
        <f t="shared" si="127"/>
        <v>0</v>
      </c>
      <c r="BR195" s="198"/>
      <c r="BS195" s="200">
        <f t="shared" si="128"/>
        <v>0</v>
      </c>
      <c r="BT195" s="198"/>
      <c r="BU195" s="200">
        <f t="shared" si="129"/>
        <v>0</v>
      </c>
      <c r="BV195" s="198"/>
      <c r="BW195" s="200">
        <f t="shared" si="130"/>
        <v>0</v>
      </c>
      <c r="BX195" s="198"/>
      <c r="BY195" s="200">
        <f t="shared" si="131"/>
        <v>0</v>
      </c>
      <c r="BZ195" s="117">
        <f t="shared" si="145"/>
        <v>0</v>
      </c>
      <c r="CA195" s="117">
        <f t="shared" si="146"/>
        <v>0</v>
      </c>
      <c r="CB195" s="154">
        <f t="shared" si="147"/>
        <v>0</v>
      </c>
      <c r="CC195" s="134" t="str">
        <f t="shared" si="148"/>
        <v/>
      </c>
      <c r="CD195" s="147" t="str">
        <f t="shared" si="149"/>
        <v/>
      </c>
      <c r="CE195" s="116" t="str">
        <f t="shared" si="150"/>
        <v>s. o.</v>
      </c>
      <c r="CF195" s="35" t="str" cm="1">
        <f t="array" ref="CF195">_xlfn.IFS(L195&lt;Listes_deroulantes!$F$55,"s. o.",AND(L195&lt;datevigueur,M195=autre),Listes_deroulantes!$H$4,AND(L195&lt;datevigueur,M195=bureau),Listes_deroulantes!$H$5,AND(L195&lt;datevigueur,M195=cegep),Listes_deroulantes!$H$6,AND(L195&lt;datevigueur,M195=Centre),Listes_deroulantes!$H$7,AND(L195&lt;datevigueur,M195=CHSLD),Listes_deroulantes!$H$8,AND(L195&lt;datevigueur,M195=ecole),Listes_deroulantes!$H$9,AND(L195&lt;datevigueur,M195=ecolesec),Listes_deroulantes!$H$10,AND(L195&lt;datevigueur,M195=Universite),Listes_deroulantes!$H$11,AND(L195&gt;=datevigueur,L195&lt;=Listes_deroulantes!$F$48),NEW2025Apres,L195&lt;=Listes_deroulantes!$F$49,New2030Apres,L195&gt;Listes_deroulantes!$F$50,"0%")</f>
        <v>s. o.</v>
      </c>
      <c r="CG195" s="35" t="str" cm="1">
        <f t="array" ref="CG195">_xlfn.IFS(CE195="Aucun combustible","Oui",AND(CE195="s. o.",CF195="s. o."),"s. o.",AND(CF195="0%",OR(CE195&lt;&gt;"Aucun combustible",CE195&lt;&gt;"s. o.")),IF(CE195&lt;=0%,"Oui","Non"),AND(CF195&lt;&gt;"0%",OR(CE195&lt;&gt;"Aucun combustible",CE195&lt;&gt;"s. o.")),IF(CE195&lt;=CF195,"Oui","Non"))</f>
        <v>s. o.</v>
      </c>
      <c r="CH195" s="257"/>
      <c r="CI195" s="314" t="str">
        <f t="shared" si="124"/>
        <v>s. o.</v>
      </c>
      <c r="CJ195" s="316" cm="1">
        <f t="array" ref="CJ195">_xlfn.IFS(CE195="s.o","Non disponible",CE195="Aucun combustible","0",CE195&gt;0,BY195)</f>
        <v>0</v>
      </c>
      <c r="CK195" s="315" t="str">
        <f t="shared" si="125"/>
        <v>Non disponible</v>
      </c>
      <c r="CL195" s="320"/>
    </row>
    <row r="196" spans="1:90" x14ac:dyDescent="0.25">
      <c r="A196" s="122"/>
      <c r="B196" s="33"/>
      <c r="F196" s="32"/>
      <c r="I196" s="41"/>
      <c r="J196" s="34"/>
      <c r="L196" s="278"/>
      <c r="M196" s="32"/>
      <c r="N196" s="32"/>
      <c r="O196" s="34"/>
      <c r="P196" s="339"/>
      <c r="Q196" s="338"/>
      <c r="R196" s="250"/>
      <c r="S196" s="270"/>
      <c r="T196" s="251"/>
      <c r="U196" s="113"/>
      <c r="V196" s="114"/>
      <c r="W196" s="273"/>
      <c r="X196" s="114"/>
      <c r="Y196" s="273"/>
      <c r="Z196" s="115" t="str">
        <f t="shared" si="132"/>
        <v>s.o</v>
      </c>
      <c r="AA196" s="35" t="str" cm="1">
        <f t="array" ref="AA196">_xlfn.IFS(T196=Listes_deroulantes!$B$45,"Indisponible",T196=Listes_deroulantes!$B$43,-10%,T196=Listes_deroulantes!$B$42,-40%,T196=Listes_deroulantes!$B$41,-20%,T196=Listes_deroulantes!$B$40,-20%,T196=Listes_deroulantes!$C$35,"s. o.",T196=Listes_deroulantes!$B$44,-10%)</f>
        <v>s. o.</v>
      </c>
      <c r="AB196" s="62" t="str">
        <f t="shared" si="133"/>
        <v>s. o.</v>
      </c>
      <c r="AC196" s="309" t="str">
        <f t="shared" si="122"/>
        <v>s.o</v>
      </c>
      <c r="AD196" s="62" t="str" cm="1">
        <f t="array" ref="AD196">_xlfn.IFS(T196=Listes_deroulantes!$B$45,"Aucun",T196=Listes_deroulantes!$B$44,"Aucun",T196=Listes_deroulantes!$B$43,-10%,T196=Listes_deroulantes!$B$42,"Aucun",T196=Listes_deroulantes!$B$41,"Aucun",T196=Listes_deroulantes!$B$40,"Aucun",T196=Listes_deroulantes!$C$35,"s. o.")</f>
        <v>s. o.</v>
      </c>
      <c r="AE196" s="62" t="str">
        <f t="shared" si="134"/>
        <v>s. o.</v>
      </c>
      <c r="AF196" s="310"/>
      <c r="AG196" s="131" t="str">
        <f t="shared" si="123"/>
        <v/>
      </c>
      <c r="AH196" s="317">
        <f t="shared" si="126"/>
        <v>0</v>
      </c>
      <c r="AI196" s="177"/>
      <c r="AJ196" s="178"/>
      <c r="AK196" s="179"/>
      <c r="AL196" s="179"/>
      <c r="AM196" s="179"/>
      <c r="AN196" s="179"/>
      <c r="AO196" s="192">
        <f t="shared" si="115"/>
        <v>0</v>
      </c>
      <c r="AP196" s="181"/>
      <c r="AQ196" s="182">
        <f t="shared" si="135"/>
        <v>0</v>
      </c>
      <c r="AR196" s="183"/>
      <c r="AS196" s="182">
        <f t="shared" si="136"/>
        <v>0</v>
      </c>
      <c r="AT196" s="183"/>
      <c r="AU196" s="182">
        <f t="shared" si="137"/>
        <v>0</v>
      </c>
      <c r="AV196" s="183"/>
      <c r="AW196" s="192">
        <f t="shared" si="138"/>
        <v>0</v>
      </c>
      <c r="AX196" s="192">
        <f t="shared" si="139"/>
        <v>0</v>
      </c>
      <c r="AY196" s="182">
        <f t="shared" si="140"/>
        <v>0</v>
      </c>
      <c r="AZ196" s="116" t="str">
        <f t="shared" si="141"/>
        <v>s. o.</v>
      </c>
      <c r="BA196" s="294" t="str" cm="1">
        <f t="array" ref="BA196">_xlfn.IFS(L196&lt;Listes_deroulantes!$F$55,"s. o.",AND(L196&lt;datevigueur,M196=autre),Listes_deroulantes!$G$4,AND(L196&lt;datevigueur,M196=bureau),Listes_deroulantes!$G$5,AND(L196&lt;datevigueur,M196=cegep),Listes_deroulantes!$G$6,AND(L196&lt;datevigueur,M196=Centre),Listes_deroulantes!$G$7,AND(L196&lt;datevigueur,M196=CHSLD),Listes_deroulantes!$G$8,AND(L196&lt;datevigueur,M196=ecole),Listes_deroulantes!$G$9,AND(L196&lt;datevigueur,M196=ecolesec),Listes_deroulantes!$G$10,AND(L196&lt;datevigueur,M196=Universite),Listes_deroulantes!$G$11,AND(L196&gt;=datevigueur,L196&lt;=Listes_deroulantes!$F$48),New2025Avant,L196&lt;=Listes_deroulantes!$F$49,New2030Avant,L196&gt;Listes_deroulantes!$F$50,"0%")</f>
        <v>s. o.</v>
      </c>
      <c r="BB196" s="35" t="str" cm="1">
        <f t="array" ref="BB196">_xlfn.IFS(AZ196="Aucun combustible","Oui",AND(AZ196="s. o.",BA196="s. o."),"s. o.",AND(BA196="0%",OR(AZ196&lt;&gt;"Aucun combustible",AZ196&lt;&gt;"s. o.")),IF(AZ196&lt;=0%,"Oui","Non"),AND(BA196&lt;&gt;"0%",OR(AZ196&lt;&gt;"Aucun combustible",AZ196&lt;&gt;"s. o.")),IF(AZ196&lt;BA196,"Oui","Non"))</f>
        <v>s. o.</v>
      </c>
      <c r="BC196" s="35" t="str">
        <f t="shared" si="142"/>
        <v>Non</v>
      </c>
      <c r="BD196" s="132"/>
      <c r="BE196" s="313" t="str">
        <f t="shared" si="143"/>
        <v>s. o.</v>
      </c>
      <c r="BF196" s="313" t="str" cm="1">
        <f t="array" ref="BF196">IFERROR(_xlfn.IFS(AND(AO196&gt;0,OR(AY196=0,ISBLANK(AY196)),OR(AW196=0,ISBLANK(AW196))),"100% Énergie renouvelable",AND(OR(AY196=0,ISBLANK(AY196)),AW196&gt;0,),"Non disponible",AY196&gt;0,AY196,AND(AY196=0,AW196=0,AO196=0),"s. o."),"Erreur")</f>
        <v>s. o.</v>
      </c>
      <c r="BG196" s="312" t="str">
        <f t="shared" si="144"/>
        <v>s. o.</v>
      </c>
      <c r="BH196" s="133"/>
      <c r="BI196" s="330"/>
      <c r="BJ196" s="318"/>
      <c r="BK196" s="198"/>
      <c r="BL196" s="180"/>
      <c r="BM196" s="180"/>
      <c r="BN196" s="180"/>
      <c r="BO196" s="180"/>
      <c r="BP196" s="241"/>
      <c r="BQ196" s="199">
        <f t="shared" si="127"/>
        <v>0</v>
      </c>
      <c r="BR196" s="198"/>
      <c r="BS196" s="200">
        <f t="shared" si="128"/>
        <v>0</v>
      </c>
      <c r="BT196" s="198"/>
      <c r="BU196" s="200">
        <f t="shared" si="129"/>
        <v>0</v>
      </c>
      <c r="BV196" s="198"/>
      <c r="BW196" s="200">
        <f t="shared" si="130"/>
        <v>0</v>
      </c>
      <c r="BX196" s="198"/>
      <c r="BY196" s="200">
        <f t="shared" si="131"/>
        <v>0</v>
      </c>
      <c r="BZ196" s="117">
        <f t="shared" si="145"/>
        <v>0</v>
      </c>
      <c r="CA196" s="117">
        <f t="shared" si="146"/>
        <v>0</v>
      </c>
      <c r="CB196" s="154">
        <f t="shared" si="147"/>
        <v>0</v>
      </c>
      <c r="CC196" s="134" t="str">
        <f t="shared" si="148"/>
        <v/>
      </c>
      <c r="CD196" s="147" t="str">
        <f t="shared" si="149"/>
        <v/>
      </c>
      <c r="CE196" s="116" t="str">
        <f t="shared" si="150"/>
        <v>s. o.</v>
      </c>
      <c r="CF196" s="35" t="str" cm="1">
        <f t="array" ref="CF196">_xlfn.IFS(L196&lt;Listes_deroulantes!$F$55,"s. o.",AND(L196&lt;datevigueur,M196=autre),Listes_deroulantes!$H$4,AND(L196&lt;datevigueur,M196=bureau),Listes_deroulantes!$H$5,AND(L196&lt;datevigueur,M196=cegep),Listes_deroulantes!$H$6,AND(L196&lt;datevigueur,M196=Centre),Listes_deroulantes!$H$7,AND(L196&lt;datevigueur,M196=CHSLD),Listes_deroulantes!$H$8,AND(L196&lt;datevigueur,M196=ecole),Listes_deroulantes!$H$9,AND(L196&lt;datevigueur,M196=ecolesec),Listes_deroulantes!$H$10,AND(L196&lt;datevigueur,M196=Universite),Listes_deroulantes!$H$11,AND(L196&gt;=datevigueur,L196&lt;=Listes_deroulantes!$F$48),NEW2025Apres,L196&lt;=Listes_deroulantes!$F$49,New2030Apres,L196&gt;Listes_deroulantes!$F$50,"0%")</f>
        <v>s. o.</v>
      </c>
      <c r="CG196" s="35" t="str" cm="1">
        <f t="array" ref="CG196">_xlfn.IFS(CE196="Aucun combustible","Oui",AND(CE196="s. o.",CF196="s. o."),"s. o.",AND(CF196="0%",OR(CE196&lt;&gt;"Aucun combustible",CE196&lt;&gt;"s. o.")),IF(CE196&lt;=0%,"Oui","Non"),AND(CF196&lt;&gt;"0%",OR(CE196&lt;&gt;"Aucun combustible",CE196&lt;&gt;"s. o.")),IF(CE196&lt;=CF196,"Oui","Non"))</f>
        <v>s. o.</v>
      </c>
      <c r="CH196" s="257"/>
      <c r="CI196" s="314" t="str">
        <f t="shared" si="124"/>
        <v>s. o.</v>
      </c>
      <c r="CJ196" s="316" cm="1">
        <f t="array" ref="CJ196">_xlfn.IFS(CE196="s.o","Non disponible",CE196="Aucun combustible","0",CE196&gt;0,BY196)</f>
        <v>0</v>
      </c>
      <c r="CK196" s="315" t="str">
        <f t="shared" si="125"/>
        <v>Non disponible</v>
      </c>
      <c r="CL196" s="320"/>
    </row>
    <row r="197" spans="1:90" x14ac:dyDescent="0.25">
      <c r="A197" s="122"/>
      <c r="B197" s="33"/>
      <c r="F197" s="32"/>
      <c r="I197" s="41"/>
      <c r="J197" s="34"/>
      <c r="L197" s="278"/>
      <c r="M197" s="32"/>
      <c r="N197" s="32"/>
      <c r="O197" s="34"/>
      <c r="P197" s="339"/>
      <c r="Q197" s="338"/>
      <c r="R197" s="250"/>
      <c r="S197" s="270"/>
      <c r="T197" s="251"/>
      <c r="U197" s="113"/>
      <c r="V197" s="114"/>
      <c r="W197" s="273"/>
      <c r="X197" s="114"/>
      <c r="Y197" s="273"/>
      <c r="Z197" s="115" t="str">
        <f t="shared" si="132"/>
        <v>s.o</v>
      </c>
      <c r="AA197" s="35" t="str" cm="1">
        <f t="array" ref="AA197">_xlfn.IFS(T197=Listes_deroulantes!$B$45,"Indisponible",T197=Listes_deroulantes!$B$43,-10%,T197=Listes_deroulantes!$B$42,-40%,T197=Listes_deroulantes!$B$41,-20%,T197=Listes_deroulantes!$B$40,-20%,T197=Listes_deroulantes!$C$35,"s. o.",T197=Listes_deroulantes!$B$44,-10%)</f>
        <v>s. o.</v>
      </c>
      <c r="AB197" s="62" t="str">
        <f t="shared" ref="AB197:AB200" si="151">IF(OR(Z197="s.o",AA197="Indisponible"),"s. o.",(IF(Z197&gt;=AA197,"Non","Oui")))</f>
        <v>s. o.</v>
      </c>
      <c r="AC197" s="309" t="str">
        <f t="shared" si="122"/>
        <v>s.o</v>
      </c>
      <c r="AD197" s="62" t="str" cm="1">
        <f t="array" ref="AD197">_xlfn.IFS(T197=Listes_deroulantes!$B$45,"Aucun",T197=Listes_deroulantes!$B$44,"Aucun",T197=Listes_deroulantes!$B$43,-10%,T197=Listes_deroulantes!$B$42,"Aucun",T197=Listes_deroulantes!$B$41,"Aucun",T197=Listes_deroulantes!$B$40,"Aucun",T197=Listes_deroulantes!$C$35,"s. o.")</f>
        <v>s. o.</v>
      </c>
      <c r="AE197" s="62" t="str">
        <f t="shared" ref="AE197:AE200" si="152">IF(OR(AC197="s.o",AD197="Aucun"),"s. o.",(IF(OR(AC197&lt;=AD197,AD197="Aucun"),"Oui","Non")))</f>
        <v>s. o.</v>
      </c>
      <c r="AF197" s="310"/>
      <c r="AG197" s="131" t="str">
        <f t="shared" si="123"/>
        <v/>
      </c>
      <c r="AH197" s="317">
        <f t="shared" si="126"/>
        <v>0</v>
      </c>
      <c r="AI197" s="177"/>
      <c r="AJ197" s="178"/>
      <c r="AK197" s="179"/>
      <c r="AL197" s="179"/>
      <c r="AM197" s="179"/>
      <c r="AN197" s="179"/>
      <c r="AO197" s="192">
        <f t="shared" ref="AO197:AO200" si="153">SUM(AI197:AM197)</f>
        <v>0</v>
      </c>
      <c r="AP197" s="181"/>
      <c r="AQ197" s="182">
        <f t="shared" si="135"/>
        <v>0</v>
      </c>
      <c r="AR197" s="183"/>
      <c r="AS197" s="182">
        <f t="shared" si="136"/>
        <v>0</v>
      </c>
      <c r="AT197" s="183"/>
      <c r="AU197" s="182">
        <f t="shared" si="137"/>
        <v>0</v>
      </c>
      <c r="AV197" s="183"/>
      <c r="AW197" s="192">
        <f t="shared" si="138"/>
        <v>0</v>
      </c>
      <c r="AX197" s="192">
        <f t="shared" si="139"/>
        <v>0</v>
      </c>
      <c r="AY197" s="182">
        <f t="shared" si="140"/>
        <v>0</v>
      </c>
      <c r="AZ197" s="116" t="str">
        <f t="shared" si="141"/>
        <v>s. o.</v>
      </c>
      <c r="BA197" s="294" t="str" cm="1">
        <f t="array" ref="BA197">_xlfn.IFS(L197&lt;Listes_deroulantes!$F$55,"s. o.",AND(L197&lt;datevigueur,M197=autre),Listes_deroulantes!$G$4,AND(L197&lt;datevigueur,M197=bureau),Listes_deroulantes!$G$5,AND(L197&lt;datevigueur,M197=cegep),Listes_deroulantes!$G$6,AND(L197&lt;datevigueur,M197=Centre),Listes_deroulantes!$G$7,AND(L197&lt;datevigueur,M197=CHSLD),Listes_deroulantes!$G$8,AND(L197&lt;datevigueur,M197=ecole),Listes_deroulantes!$G$9,AND(L197&lt;datevigueur,M197=ecolesec),Listes_deroulantes!$G$10,AND(L197&lt;datevigueur,M197=Universite),Listes_deroulantes!$G$11,AND(L197&gt;=datevigueur,L197&lt;=Listes_deroulantes!$F$48),New2025Avant,L197&lt;=Listes_deroulantes!$F$49,New2030Avant,L197&gt;Listes_deroulantes!$F$50,"0%")</f>
        <v>s. o.</v>
      </c>
      <c r="BB197" s="35" t="str" cm="1">
        <f t="array" ref="BB197">_xlfn.IFS(AZ197="Aucun combustible","Oui",AND(AZ197="s. o.",BA197="s. o."),"s. o.",AND(BA197="0%",OR(AZ197&lt;&gt;"Aucun combustible",AZ197&lt;&gt;"s. o.")),IF(AZ197&lt;=0%,"Oui","Non"),AND(BA197&lt;&gt;"0%",OR(AZ197&lt;&gt;"Aucun combustible",AZ197&lt;&gt;"s. o.")),IF(AZ197&lt;BA197,"Oui","Non"))</f>
        <v>s. o.</v>
      </c>
      <c r="BC197" s="35" t="str">
        <f t="shared" si="142"/>
        <v>Non</v>
      </c>
      <c r="BD197" s="132"/>
      <c r="BE197" s="313" t="str">
        <f t="shared" si="143"/>
        <v>s. o.</v>
      </c>
      <c r="BF197" s="313" t="str" cm="1">
        <f t="array" ref="BF197">IFERROR(_xlfn.IFS(AND(AO197&gt;0,OR(AY197=0,ISBLANK(AY197)),OR(AW197=0,ISBLANK(AW197))),"100% Énergie renouvelable",AND(OR(AY197=0,ISBLANK(AY197)),AW197&gt;0,),"Non disponible",AY197&gt;0,AY197,AND(AY197=0,AW197=0,AO197=0),"s. o."),"Erreur")</f>
        <v>s. o.</v>
      </c>
      <c r="BG197" s="312" t="str">
        <f t="shared" ref="BG197:BG200" si="154">IFERROR(IF(BF197="100% Énergie renouvelable",BE197,BE197-BF197),"s. o.")</f>
        <v>s. o.</v>
      </c>
      <c r="BH197" s="133"/>
      <c r="BI197" s="330"/>
      <c r="BJ197" s="318"/>
      <c r="BK197" s="198"/>
      <c r="BL197" s="180"/>
      <c r="BM197" s="180"/>
      <c r="BN197" s="180"/>
      <c r="BO197" s="180"/>
      <c r="BP197" s="241"/>
      <c r="BQ197" s="199">
        <f t="shared" si="127"/>
        <v>0</v>
      </c>
      <c r="BR197" s="198"/>
      <c r="BS197" s="200">
        <f t="shared" si="128"/>
        <v>0</v>
      </c>
      <c r="BT197" s="198"/>
      <c r="BU197" s="200">
        <f t="shared" si="129"/>
        <v>0</v>
      </c>
      <c r="BV197" s="198"/>
      <c r="BW197" s="200">
        <f t="shared" si="130"/>
        <v>0</v>
      </c>
      <c r="BX197" s="198"/>
      <c r="BY197" s="200">
        <f t="shared" si="131"/>
        <v>0</v>
      </c>
      <c r="BZ197" s="117">
        <f t="shared" si="145"/>
        <v>0</v>
      </c>
      <c r="CA197" s="117">
        <f t="shared" si="146"/>
        <v>0</v>
      </c>
      <c r="CB197" s="154">
        <f t="shared" si="147"/>
        <v>0</v>
      </c>
      <c r="CC197" s="134" t="str">
        <f t="shared" si="148"/>
        <v/>
      </c>
      <c r="CD197" s="147" t="str">
        <f t="shared" si="149"/>
        <v/>
      </c>
      <c r="CE197" s="116" t="str">
        <f t="shared" si="150"/>
        <v>s. o.</v>
      </c>
      <c r="CF197" s="35" t="str" cm="1">
        <f t="array" ref="CF197">_xlfn.IFS(L197&lt;Listes_deroulantes!$F$55,"s. o.",AND(L197&lt;datevigueur,M197=autre),Listes_deroulantes!$H$4,AND(L197&lt;datevigueur,M197=bureau),Listes_deroulantes!$H$5,AND(L197&lt;datevigueur,M197=cegep),Listes_deroulantes!$H$6,AND(L197&lt;datevigueur,M197=Centre),Listes_deroulantes!$H$7,AND(L197&lt;datevigueur,M197=CHSLD),Listes_deroulantes!$H$8,AND(L197&lt;datevigueur,M197=ecole),Listes_deroulantes!$H$9,AND(L197&lt;datevigueur,M197=ecolesec),Listes_deroulantes!$H$10,AND(L197&lt;datevigueur,M197=Universite),Listes_deroulantes!$H$11,AND(L197&gt;=datevigueur,L197&lt;=Listes_deroulantes!$F$48),NEW2025Apres,L197&lt;=Listes_deroulantes!$F$49,New2030Apres,L197&gt;Listes_deroulantes!$F$50,"0%")</f>
        <v>s. o.</v>
      </c>
      <c r="CG197" s="35" t="str" cm="1">
        <f t="array" ref="CG197">_xlfn.IFS(CE197="Aucun combustible","Oui",AND(CE197="s. o.",CF197="s. o."),"s. o.",AND(CF197="0%",OR(CE197&lt;&gt;"Aucun combustible",CE197&lt;&gt;"s. o.")),IF(CE197&lt;=0%,"Oui","Non"),AND(CF197&lt;&gt;"0%",OR(CE197&lt;&gt;"Aucun combustible",CE197&lt;&gt;"s. o.")),IF(CE197&lt;=CF197,"Oui","Non"))</f>
        <v>s. o.</v>
      </c>
      <c r="CH197" s="257"/>
      <c r="CI197" s="314" t="str">
        <f t="shared" si="124"/>
        <v>s. o.</v>
      </c>
      <c r="CJ197" s="316" cm="1">
        <f t="array" ref="CJ197">_xlfn.IFS(CE197="s.o","Non disponible",CE197="Aucun combustible","0",CE197&gt;0,BY197)</f>
        <v>0</v>
      </c>
      <c r="CK197" s="315" t="str">
        <f t="shared" si="125"/>
        <v>Non disponible</v>
      </c>
      <c r="CL197" s="320"/>
    </row>
    <row r="198" spans="1:90" x14ac:dyDescent="0.25">
      <c r="A198" s="122"/>
      <c r="B198" s="33"/>
      <c r="F198" s="32"/>
      <c r="I198" s="41"/>
      <c r="J198" s="34"/>
      <c r="L198" s="278"/>
      <c r="M198" s="32"/>
      <c r="N198" s="32"/>
      <c r="O198" s="34"/>
      <c r="P198" s="339"/>
      <c r="Q198" s="338"/>
      <c r="R198" s="250"/>
      <c r="S198" s="270"/>
      <c r="T198" s="251"/>
      <c r="U198" s="113"/>
      <c r="V198" s="114"/>
      <c r="W198" s="273"/>
      <c r="X198" s="114"/>
      <c r="Y198" s="273"/>
      <c r="Z198" s="115" t="str">
        <f t="shared" si="132"/>
        <v>s.o</v>
      </c>
      <c r="AA198" s="35" t="str" cm="1">
        <f t="array" ref="AA198">_xlfn.IFS(T198=Listes_deroulantes!$B$45,"Indisponible",T198=Listes_deroulantes!$B$43,-10%,T198=Listes_deroulantes!$B$42,-40%,T198=Listes_deroulantes!$B$41,-20%,T198=Listes_deroulantes!$B$40,-20%,T198=Listes_deroulantes!$C$35,"s. o.",T198=Listes_deroulantes!$B$44,-10%)</f>
        <v>s. o.</v>
      </c>
      <c r="AB198" s="62" t="str">
        <f t="shared" si="151"/>
        <v>s. o.</v>
      </c>
      <c r="AC198" s="309" t="str">
        <f t="shared" ref="AC198:AC200" si="155">IF(OR(W198=0,Y198=0),"s.o",(-(W198-Y198)/W198))</f>
        <v>s.o</v>
      </c>
      <c r="AD198" s="62" t="str" cm="1">
        <f t="array" ref="AD198">_xlfn.IFS(T198=Listes_deroulantes!$B$45,"Aucun",T198=Listes_deroulantes!$B$44,"Aucun",T198=Listes_deroulantes!$B$43,-10%,T198=Listes_deroulantes!$B$42,"Aucun",T198=Listes_deroulantes!$B$41,"Aucun",T198=Listes_deroulantes!$B$40,"Aucun",T198=Listes_deroulantes!$C$35,"s. o.")</f>
        <v>s. o.</v>
      </c>
      <c r="AE198" s="62" t="str">
        <f t="shared" si="152"/>
        <v>s. o.</v>
      </c>
      <c r="AF198" s="310"/>
      <c r="AG198" s="131" t="str">
        <f t="shared" ref="AG198:AG200" si="156">IFERROR(IF(ISBLANK($U198),"",IF($U198="GJ",X198/$P198,IF($U198="kWh éq.",X198*V_GJ_kWh/$P198))),"")</f>
        <v/>
      </c>
      <c r="AH198" s="317">
        <f t="shared" si="126"/>
        <v>0</v>
      </c>
      <c r="AI198" s="177"/>
      <c r="AJ198" s="178"/>
      <c r="AK198" s="179"/>
      <c r="AL198" s="179"/>
      <c r="AM198" s="179"/>
      <c r="AN198" s="179"/>
      <c r="AO198" s="192">
        <f t="shared" si="153"/>
        <v>0</v>
      </c>
      <c r="AP198" s="181"/>
      <c r="AQ198" s="182">
        <f t="shared" si="135"/>
        <v>0</v>
      </c>
      <c r="AR198" s="183"/>
      <c r="AS198" s="182">
        <f t="shared" si="136"/>
        <v>0</v>
      </c>
      <c r="AT198" s="183"/>
      <c r="AU198" s="182">
        <f t="shared" si="137"/>
        <v>0</v>
      </c>
      <c r="AV198" s="183"/>
      <c r="AW198" s="192">
        <f t="shared" si="138"/>
        <v>0</v>
      </c>
      <c r="AX198" s="192">
        <f t="shared" si="139"/>
        <v>0</v>
      </c>
      <c r="AY198" s="182">
        <f t="shared" si="140"/>
        <v>0</v>
      </c>
      <c r="AZ198" s="116" t="str">
        <f t="shared" si="141"/>
        <v>s. o.</v>
      </c>
      <c r="BA198" s="294" t="str" cm="1">
        <f t="array" ref="BA198">_xlfn.IFS(L198&lt;Listes_deroulantes!$F$55,"s. o.",AND(L198&lt;datevigueur,M198=autre),Listes_deroulantes!$G$4,AND(L198&lt;datevigueur,M198=bureau),Listes_deroulantes!$G$5,AND(L198&lt;datevigueur,M198=cegep),Listes_deroulantes!$G$6,AND(L198&lt;datevigueur,M198=Centre),Listes_deroulantes!$G$7,AND(L198&lt;datevigueur,M198=CHSLD),Listes_deroulantes!$G$8,AND(L198&lt;datevigueur,M198=ecole),Listes_deroulantes!$G$9,AND(L198&lt;datevigueur,M198=ecolesec),Listes_deroulantes!$G$10,AND(L198&lt;datevigueur,M198=Universite),Listes_deroulantes!$G$11,AND(L198&gt;=datevigueur,L198&lt;=Listes_deroulantes!$F$48),New2025Avant,L198&lt;=Listes_deroulantes!$F$49,New2030Avant,L198&gt;Listes_deroulantes!$F$50,"0%")</f>
        <v>s. o.</v>
      </c>
      <c r="BB198" s="35" t="str" cm="1">
        <f t="array" ref="BB198">_xlfn.IFS(AZ198="Aucun combustible","Oui",AND(AZ198="s. o.",BA198="s. o."),"s. o.",AND(BA198="0%",OR(AZ198&lt;&gt;"Aucun combustible",AZ198&lt;&gt;"s. o.")),IF(AZ198&lt;=0%,"Oui","Non"),AND(BA198&lt;&gt;"0%",OR(AZ198&lt;&gt;"Aucun combustible",AZ198&lt;&gt;"s. o.")),IF(AZ198&lt;BA198,"Oui","Non"))</f>
        <v>s. o.</v>
      </c>
      <c r="BC198" s="35" t="str">
        <f t="shared" si="142"/>
        <v>Non</v>
      </c>
      <c r="BD198" s="132"/>
      <c r="BE198" s="313" t="str">
        <f t="shared" si="143"/>
        <v>s. o.</v>
      </c>
      <c r="BF198" s="313" t="str" cm="1">
        <f t="array" ref="BF198">IFERROR(_xlfn.IFS(AND(AO198&gt;0,OR(AY198=0,ISBLANK(AY198)),OR(AW198=0,ISBLANK(AW198))),"100% Énergie renouvelable",AND(OR(AY198=0,ISBLANK(AY198)),AW198&gt;0,),"Non disponible",AY198&gt;0,AY198,AND(AY198=0,AW198=0,AO198=0),"s. o."),"Erreur")</f>
        <v>s. o.</v>
      </c>
      <c r="BG198" s="312" t="str">
        <f t="shared" si="154"/>
        <v>s. o.</v>
      </c>
      <c r="BH198" s="133"/>
      <c r="BI198" s="330"/>
      <c r="BJ198" s="318"/>
      <c r="BK198" s="198"/>
      <c r="BL198" s="180"/>
      <c r="BM198" s="180"/>
      <c r="BN198" s="180"/>
      <c r="BO198" s="180"/>
      <c r="BP198" s="241"/>
      <c r="BQ198" s="199">
        <f t="shared" si="127"/>
        <v>0</v>
      </c>
      <c r="BR198" s="198"/>
      <c r="BS198" s="200">
        <f t="shared" si="128"/>
        <v>0</v>
      </c>
      <c r="BT198" s="198"/>
      <c r="BU198" s="200">
        <f t="shared" si="129"/>
        <v>0</v>
      </c>
      <c r="BV198" s="198"/>
      <c r="BW198" s="200">
        <f t="shared" si="130"/>
        <v>0</v>
      </c>
      <c r="BX198" s="198"/>
      <c r="BY198" s="200">
        <f t="shared" si="131"/>
        <v>0</v>
      </c>
      <c r="BZ198" s="117">
        <f t="shared" si="145"/>
        <v>0</v>
      </c>
      <c r="CA198" s="117">
        <f t="shared" si="146"/>
        <v>0</v>
      </c>
      <c r="CB198" s="154">
        <f t="shared" si="147"/>
        <v>0</v>
      </c>
      <c r="CC198" s="134" t="str">
        <f t="shared" si="148"/>
        <v/>
      </c>
      <c r="CD198" s="147" t="str">
        <f t="shared" si="149"/>
        <v/>
      </c>
      <c r="CE198" s="116" t="str">
        <f t="shared" si="150"/>
        <v>s. o.</v>
      </c>
      <c r="CF198" s="35" t="str" cm="1">
        <f t="array" ref="CF198">_xlfn.IFS(L198&lt;Listes_deroulantes!$F$55,"s. o.",AND(L198&lt;datevigueur,M198=autre),Listes_deroulantes!$H$4,AND(L198&lt;datevigueur,M198=bureau),Listes_deroulantes!$H$5,AND(L198&lt;datevigueur,M198=cegep),Listes_deroulantes!$H$6,AND(L198&lt;datevigueur,M198=Centre),Listes_deroulantes!$H$7,AND(L198&lt;datevigueur,M198=CHSLD),Listes_deroulantes!$H$8,AND(L198&lt;datevigueur,M198=ecole),Listes_deroulantes!$H$9,AND(L198&lt;datevigueur,M198=ecolesec),Listes_deroulantes!$H$10,AND(L198&lt;datevigueur,M198=Universite),Listes_deroulantes!$H$11,AND(L198&gt;=datevigueur,L198&lt;=Listes_deroulantes!$F$48),NEW2025Apres,L198&lt;=Listes_deroulantes!$F$49,New2030Apres,L198&gt;Listes_deroulantes!$F$50,"0%")</f>
        <v>s. o.</v>
      </c>
      <c r="CG198" s="35" t="str" cm="1">
        <f t="array" ref="CG198">_xlfn.IFS(CE198="Aucun combustible","Oui",AND(CE198="s. o.",CF198="s. o."),"s. o.",AND(CF198="0%",OR(CE198&lt;&gt;"Aucun combustible",CE198&lt;&gt;"s. o.")),IF(CE198&lt;=0%,"Oui","Non"),AND(CF198&lt;&gt;"0%",OR(CE198&lt;&gt;"Aucun combustible",CE198&lt;&gt;"s. o.")),IF(CE198&lt;=CF198,"Oui","Non"))</f>
        <v>s. o.</v>
      </c>
      <c r="CH198" s="257"/>
      <c r="CI198" s="314" t="str">
        <f t="shared" ref="CI198:CI200" si="157">BE198</f>
        <v>s. o.</v>
      </c>
      <c r="CJ198" s="316" cm="1">
        <f t="array" ref="CJ198">_xlfn.IFS(CE198="s.o","Non disponible",CE198="Aucun combustible","0",CE198&gt;0,BY198)</f>
        <v>0</v>
      </c>
      <c r="CK198" s="315" t="str">
        <f t="shared" ref="CK198:CK200" si="158">IFERROR(CI198-CJ198,"Non disponible")</f>
        <v>Non disponible</v>
      </c>
      <c r="CL198" s="320"/>
    </row>
    <row r="199" spans="1:90" x14ac:dyDescent="0.25">
      <c r="A199" s="122"/>
      <c r="B199" s="33"/>
      <c r="F199" s="32"/>
      <c r="I199" s="41"/>
      <c r="J199" s="34"/>
      <c r="L199" s="278"/>
      <c r="M199" s="32"/>
      <c r="N199" s="32"/>
      <c r="O199" s="34"/>
      <c r="P199" s="339"/>
      <c r="Q199" s="338"/>
      <c r="R199" s="250"/>
      <c r="S199" s="270"/>
      <c r="T199" s="251"/>
      <c r="U199" s="113"/>
      <c r="V199" s="114"/>
      <c r="W199" s="273"/>
      <c r="X199" s="114"/>
      <c r="Y199" s="273"/>
      <c r="Z199" s="115" t="str">
        <f t="shared" si="132"/>
        <v>s.o</v>
      </c>
      <c r="AA199" s="35" t="str" cm="1">
        <f t="array" ref="AA199">_xlfn.IFS(T199=Listes_deroulantes!$B$45,"Indisponible",T199=Listes_deroulantes!$B$43,-10%,T199=Listes_deroulantes!$B$42,-40%,T199=Listes_deroulantes!$B$41,-20%,T199=Listes_deroulantes!$B$40,-20%,T199=Listes_deroulantes!$C$35,"s. o.",T199=Listes_deroulantes!$B$44,-10%)</f>
        <v>s. o.</v>
      </c>
      <c r="AB199" s="62" t="str">
        <f t="shared" si="151"/>
        <v>s. o.</v>
      </c>
      <c r="AC199" s="309" t="str">
        <f t="shared" si="155"/>
        <v>s.o</v>
      </c>
      <c r="AD199" s="62" t="str" cm="1">
        <f t="array" ref="AD199">_xlfn.IFS(T199=Listes_deroulantes!$B$45,"Aucun",T199=Listes_deroulantes!$B$44,"Aucun",T199=Listes_deroulantes!$B$43,-10%,T199=Listes_deroulantes!$B$42,"Aucun",T199=Listes_deroulantes!$B$41,"Aucun",T199=Listes_deroulantes!$B$40,"Aucun",T199=Listes_deroulantes!$C$35,"s. o.")</f>
        <v>s. o.</v>
      </c>
      <c r="AE199" s="62" t="str">
        <f t="shared" si="152"/>
        <v>s. o.</v>
      </c>
      <c r="AF199" s="310"/>
      <c r="AG199" s="131" t="str">
        <f t="shared" si="156"/>
        <v/>
      </c>
      <c r="AH199" s="317">
        <f t="shared" si="126"/>
        <v>0</v>
      </c>
      <c r="AI199" s="177"/>
      <c r="AJ199" s="178"/>
      <c r="AK199" s="179"/>
      <c r="AL199" s="179"/>
      <c r="AM199" s="179"/>
      <c r="AN199" s="179"/>
      <c r="AO199" s="192">
        <f t="shared" si="153"/>
        <v>0</v>
      </c>
      <c r="AP199" s="181"/>
      <c r="AQ199" s="182">
        <f t="shared" si="135"/>
        <v>0</v>
      </c>
      <c r="AR199" s="183"/>
      <c r="AS199" s="182">
        <f t="shared" si="136"/>
        <v>0</v>
      </c>
      <c r="AT199" s="183"/>
      <c r="AU199" s="182">
        <f t="shared" si="137"/>
        <v>0</v>
      </c>
      <c r="AV199" s="183"/>
      <c r="AW199" s="192">
        <f t="shared" si="138"/>
        <v>0</v>
      </c>
      <c r="AX199" s="192">
        <f t="shared" si="139"/>
        <v>0</v>
      </c>
      <c r="AY199" s="182">
        <f t="shared" si="140"/>
        <v>0</v>
      </c>
      <c r="AZ199" s="116" t="str">
        <f t="shared" si="141"/>
        <v>s. o.</v>
      </c>
      <c r="BA199" s="294" t="str" cm="1">
        <f t="array" ref="BA199">_xlfn.IFS(L199&lt;Listes_deroulantes!$F$55,"s. o.",AND(L199&lt;datevigueur,M199=autre),Listes_deroulantes!$G$4,AND(L199&lt;datevigueur,M199=bureau),Listes_deroulantes!$G$5,AND(L199&lt;datevigueur,M199=cegep),Listes_deroulantes!$G$6,AND(L199&lt;datevigueur,M199=Centre),Listes_deroulantes!$G$7,AND(L199&lt;datevigueur,M199=CHSLD),Listes_deroulantes!$G$8,AND(L199&lt;datevigueur,M199=ecole),Listes_deroulantes!$G$9,AND(L199&lt;datevigueur,M199=ecolesec),Listes_deroulantes!$G$10,AND(L199&lt;datevigueur,M199=Universite),Listes_deroulantes!$G$11,AND(L199&gt;=datevigueur,L199&lt;=Listes_deroulantes!$F$48),New2025Avant,L199&lt;=Listes_deroulantes!$F$49,New2030Avant,L199&gt;Listes_deroulantes!$F$50,"0%")</f>
        <v>s. o.</v>
      </c>
      <c r="BB199" s="35" t="str" cm="1">
        <f t="array" ref="BB199">_xlfn.IFS(AZ199="Aucun combustible","Oui",AND(AZ199="s. o.",BA199="s. o."),"s. o.",AND(BA199="0%",OR(AZ199&lt;&gt;"Aucun combustible",AZ199&lt;&gt;"s. o.")),IF(AZ199&lt;=0%,"Oui","Non"),AND(BA199&lt;&gt;"0%",OR(AZ199&lt;&gt;"Aucun combustible",AZ199&lt;&gt;"s. o.")),IF(AZ199&lt;BA199,"Oui","Non"))</f>
        <v>s. o.</v>
      </c>
      <c r="BC199" s="35" t="str">
        <f t="shared" si="142"/>
        <v>Non</v>
      </c>
      <c r="BD199" s="132"/>
      <c r="BE199" s="313" t="str">
        <f t="shared" si="143"/>
        <v>s. o.</v>
      </c>
      <c r="BF199" s="313" t="str" cm="1">
        <f t="array" ref="BF199">IFERROR(_xlfn.IFS(AND(AO199&gt;0,OR(AY199=0,ISBLANK(AY199)),OR(AW199=0,ISBLANK(AW199))),"100% Énergie renouvelable",AND(OR(AY199=0,ISBLANK(AY199)),AW199&gt;0,),"Non disponible",AY199&gt;0,AY199,AND(AY199=0,AW199=0,AO199=0),"s. o."),"Erreur")</f>
        <v>s. o.</v>
      </c>
      <c r="BG199" s="312" t="str">
        <f t="shared" si="154"/>
        <v>s. o.</v>
      </c>
      <c r="BH199" s="133"/>
      <c r="BI199" s="330"/>
      <c r="BJ199" s="318"/>
      <c r="BK199" s="198"/>
      <c r="BL199" s="180"/>
      <c r="BM199" s="180"/>
      <c r="BN199" s="180"/>
      <c r="BO199" s="180"/>
      <c r="BP199" s="241"/>
      <c r="BQ199" s="199">
        <f t="shared" si="127"/>
        <v>0</v>
      </c>
      <c r="BR199" s="198"/>
      <c r="BS199" s="200">
        <f t="shared" si="128"/>
        <v>0</v>
      </c>
      <c r="BT199" s="198"/>
      <c r="BU199" s="200">
        <f t="shared" si="129"/>
        <v>0</v>
      </c>
      <c r="BV199" s="198"/>
      <c r="BW199" s="200">
        <f t="shared" si="130"/>
        <v>0</v>
      </c>
      <c r="BX199" s="198"/>
      <c r="BY199" s="200">
        <f t="shared" si="131"/>
        <v>0</v>
      </c>
      <c r="BZ199" s="117">
        <f t="shared" si="145"/>
        <v>0</v>
      </c>
      <c r="CA199" s="117">
        <f t="shared" si="146"/>
        <v>0</v>
      </c>
      <c r="CB199" s="154">
        <f t="shared" si="147"/>
        <v>0</v>
      </c>
      <c r="CC199" s="134" t="str">
        <f t="shared" si="148"/>
        <v/>
      </c>
      <c r="CD199" s="147" t="str">
        <f t="shared" si="149"/>
        <v/>
      </c>
      <c r="CE199" s="116" t="str">
        <f t="shared" si="150"/>
        <v>s. o.</v>
      </c>
      <c r="CF199" s="35" t="str" cm="1">
        <f t="array" ref="CF199">_xlfn.IFS(L199&lt;Listes_deroulantes!$F$55,"s. o.",AND(L199&lt;datevigueur,M199=autre),Listes_deroulantes!$H$4,AND(L199&lt;datevigueur,M199=bureau),Listes_deroulantes!$H$5,AND(L199&lt;datevigueur,M199=cegep),Listes_deroulantes!$H$6,AND(L199&lt;datevigueur,M199=Centre),Listes_deroulantes!$H$7,AND(L199&lt;datevigueur,M199=CHSLD),Listes_deroulantes!$H$8,AND(L199&lt;datevigueur,M199=ecole),Listes_deroulantes!$H$9,AND(L199&lt;datevigueur,M199=ecolesec),Listes_deroulantes!$H$10,AND(L199&lt;datevigueur,M199=Universite),Listes_deroulantes!$H$11,AND(L199&gt;=datevigueur,L199&lt;=Listes_deroulantes!$F$48),NEW2025Apres,L199&lt;=Listes_deroulantes!$F$49,New2030Apres,L199&gt;Listes_deroulantes!$F$50,"0%")</f>
        <v>s. o.</v>
      </c>
      <c r="CG199" s="35" t="str" cm="1">
        <f t="array" ref="CG199">_xlfn.IFS(CE199="Aucun combustible","Oui",AND(CE199="s. o.",CF199="s. o."),"s. o.",AND(CF199="0%",OR(CE199&lt;&gt;"Aucun combustible",CE199&lt;&gt;"s. o.")),IF(CE199&lt;=0%,"Oui","Non"),AND(CF199&lt;&gt;"0%",OR(CE199&lt;&gt;"Aucun combustible",CE199&lt;&gt;"s. o.")),IF(CE199&lt;=CF199,"Oui","Non"))</f>
        <v>s. o.</v>
      </c>
      <c r="CH199" s="257"/>
      <c r="CI199" s="314" t="str">
        <f t="shared" si="157"/>
        <v>s. o.</v>
      </c>
      <c r="CJ199" s="316" cm="1">
        <f t="array" ref="CJ199">_xlfn.IFS(CE199="s.o","Non disponible",CE199="Aucun combustible","0",CE199&gt;0,BY199)</f>
        <v>0</v>
      </c>
      <c r="CK199" s="315" t="str">
        <f t="shared" si="158"/>
        <v>Non disponible</v>
      </c>
      <c r="CL199" s="320"/>
    </row>
    <row r="200" spans="1:90" x14ac:dyDescent="0.25">
      <c r="A200" s="122"/>
      <c r="B200" s="33"/>
      <c r="F200" s="32"/>
      <c r="I200" s="41"/>
      <c r="J200" s="34"/>
      <c r="L200" s="278"/>
      <c r="M200" s="32"/>
      <c r="N200" s="32"/>
      <c r="O200" s="34"/>
      <c r="P200" s="339"/>
      <c r="Q200" s="338"/>
      <c r="R200" s="250"/>
      <c r="S200" s="270"/>
      <c r="T200" s="251"/>
      <c r="U200" s="113"/>
      <c r="V200" s="114"/>
      <c r="W200" s="273"/>
      <c r="X200" s="114"/>
      <c r="Y200" s="273"/>
      <c r="Z200" s="115" t="str">
        <f t="shared" si="132"/>
        <v>s.o</v>
      </c>
      <c r="AA200" s="35" t="str" cm="1">
        <f t="array" ref="AA200">_xlfn.IFS(T200=Listes_deroulantes!$B$45,"Indisponible",T200=Listes_deroulantes!$B$43,-10%,T200=Listes_deroulantes!$B$42,-40%,T200=Listes_deroulantes!$B$41,-20%,T200=Listes_deroulantes!$B$40,-20%,T200=Listes_deroulantes!$C$35,"s. o.",T200=Listes_deroulantes!$B$44,-10%)</f>
        <v>s. o.</v>
      </c>
      <c r="AB200" s="62" t="str">
        <f t="shared" si="151"/>
        <v>s. o.</v>
      </c>
      <c r="AC200" s="309" t="str">
        <f t="shared" si="155"/>
        <v>s.o</v>
      </c>
      <c r="AD200" s="62" t="str" cm="1">
        <f t="array" ref="AD200">_xlfn.IFS(T200=Listes_deroulantes!$B$45,"Aucun",T200=Listes_deroulantes!$B$44,"Aucun",T200=Listes_deroulantes!$B$43,-10%,T200=Listes_deroulantes!$B$42,"Aucun",T200=Listes_deroulantes!$B$41,"Aucun",T200=Listes_deroulantes!$B$40,"Aucun",T200=Listes_deroulantes!$C$35,"s. o.")</f>
        <v>s. o.</v>
      </c>
      <c r="AE200" s="62" t="str">
        <f t="shared" si="152"/>
        <v>s. o.</v>
      </c>
      <c r="AF200" s="310"/>
      <c r="AG200" s="131" t="str">
        <f t="shared" si="156"/>
        <v/>
      </c>
      <c r="AH200" s="317">
        <f t="shared" si="126"/>
        <v>0</v>
      </c>
      <c r="AI200" s="177"/>
      <c r="AJ200" s="178"/>
      <c r="AK200" s="179"/>
      <c r="AL200" s="179"/>
      <c r="AM200" s="179"/>
      <c r="AN200" s="179"/>
      <c r="AO200" s="192">
        <f t="shared" si="153"/>
        <v>0</v>
      </c>
      <c r="AP200" s="181"/>
      <c r="AQ200" s="182">
        <f t="shared" si="135"/>
        <v>0</v>
      </c>
      <c r="AR200" s="183"/>
      <c r="AS200" s="182">
        <f t="shared" si="136"/>
        <v>0</v>
      </c>
      <c r="AT200" s="183"/>
      <c r="AU200" s="182">
        <f t="shared" si="137"/>
        <v>0</v>
      </c>
      <c r="AV200" s="183"/>
      <c r="AW200" s="192">
        <f t="shared" si="138"/>
        <v>0</v>
      </c>
      <c r="AX200" s="192">
        <f t="shared" si="139"/>
        <v>0</v>
      </c>
      <c r="AY200" s="182">
        <f t="shared" si="140"/>
        <v>0</v>
      </c>
      <c r="AZ200" s="116" t="str">
        <f t="shared" si="141"/>
        <v>s. o.</v>
      </c>
      <c r="BA200" s="294" t="str" cm="1">
        <f t="array" ref="BA200">_xlfn.IFS(L200&lt;Listes_deroulantes!$F$55,"s. o.",AND(L200&lt;datevigueur,M200=autre),Listes_deroulantes!$G$4,AND(L200&lt;datevigueur,M200=bureau),Listes_deroulantes!$G$5,AND(L200&lt;datevigueur,M200=cegep),Listes_deroulantes!$G$6,AND(L200&lt;datevigueur,M200=Centre),Listes_deroulantes!$G$7,AND(L200&lt;datevigueur,M200=CHSLD),Listes_deroulantes!$G$8,AND(L200&lt;datevigueur,M200=ecole),Listes_deroulantes!$G$9,AND(L200&lt;datevigueur,M200=ecolesec),Listes_deroulantes!$G$10,AND(L200&lt;datevigueur,M200=Universite),Listes_deroulantes!$G$11,AND(L200&gt;=datevigueur,L200&lt;=Listes_deroulantes!$F$48),New2025Avant,L200&lt;=Listes_deroulantes!$F$49,New2030Avant,L200&gt;Listes_deroulantes!$F$50,"0%")</f>
        <v>s. o.</v>
      </c>
      <c r="BB200" s="35" t="str" cm="1">
        <f t="array" ref="BB200">_xlfn.IFS(AZ200="Aucun combustible","Oui",AND(AZ200="s. o.",BA200="s. o."),"s. o.",AND(BA200="0%",OR(AZ200&lt;&gt;"Aucun combustible",AZ200&lt;&gt;"s. o.")),IF(AZ200&lt;=0%,"Oui","Non"),AND(BA200&lt;&gt;"0%",OR(AZ200&lt;&gt;"Aucun combustible",AZ200&lt;&gt;"s. o.")),IF(AZ200&lt;BA200,"Oui","Non"))</f>
        <v>s. o.</v>
      </c>
      <c r="BC200" s="35" t="str">
        <f t="shared" si="142"/>
        <v>Non</v>
      </c>
      <c r="BD200" s="132"/>
      <c r="BE200" s="313" t="str">
        <f t="shared" si="143"/>
        <v>s. o.</v>
      </c>
      <c r="BF200" s="313" t="str" cm="1">
        <f t="array" ref="BF200">IFERROR(_xlfn.IFS(AND(AO200&gt;0,OR(AY200=0,ISBLANK(AY200)),OR(AW200=0,ISBLANK(AW200))),"100% Énergie renouvelable",AND(OR(AY200=0,ISBLANK(AY200)),AW200&gt;0,),"Non disponible",AY200&gt;0,AY200,AND(AY200=0,AW200=0,AO200=0),"s. o."),"Erreur")</f>
        <v>s. o.</v>
      </c>
      <c r="BG200" s="312" t="str">
        <f t="shared" si="154"/>
        <v>s. o.</v>
      </c>
      <c r="BH200" s="133"/>
      <c r="BI200" s="330"/>
      <c r="BJ200" s="318"/>
      <c r="BK200" s="198"/>
      <c r="BL200" s="180"/>
      <c r="BM200" s="180"/>
      <c r="BN200" s="180"/>
      <c r="BO200" s="180"/>
      <c r="BP200" s="241"/>
      <c r="BQ200" s="199">
        <f t="shared" si="127"/>
        <v>0</v>
      </c>
      <c r="BR200" s="198"/>
      <c r="BS200" s="200">
        <f t="shared" si="128"/>
        <v>0</v>
      </c>
      <c r="BT200" s="198"/>
      <c r="BU200" s="200">
        <f t="shared" si="129"/>
        <v>0</v>
      </c>
      <c r="BV200" s="198"/>
      <c r="BW200" s="200">
        <f t="shared" si="130"/>
        <v>0</v>
      </c>
      <c r="BX200" s="198"/>
      <c r="BY200" s="200">
        <f t="shared" si="131"/>
        <v>0</v>
      </c>
      <c r="BZ200" s="117">
        <f t="shared" si="145"/>
        <v>0</v>
      </c>
      <c r="CA200" s="117">
        <f t="shared" si="146"/>
        <v>0</v>
      </c>
      <c r="CB200" s="154">
        <f t="shared" si="147"/>
        <v>0</v>
      </c>
      <c r="CC200" s="134" t="str">
        <f t="shared" si="148"/>
        <v/>
      </c>
      <c r="CD200" s="147" t="str">
        <f t="shared" si="149"/>
        <v/>
      </c>
      <c r="CE200" s="116" t="str">
        <f t="shared" si="150"/>
        <v>s. o.</v>
      </c>
      <c r="CF200" s="35" t="str" cm="1">
        <f t="array" ref="CF200">_xlfn.IFS(L200&lt;Listes_deroulantes!$F$55,"s. o.",AND(L200&lt;datevigueur,M200=autre),Listes_deroulantes!$H$4,AND(L200&lt;datevigueur,M200=bureau),Listes_deroulantes!$H$5,AND(L200&lt;datevigueur,M200=cegep),Listes_deroulantes!$H$6,AND(L200&lt;datevigueur,M200=Centre),Listes_deroulantes!$H$7,AND(L200&lt;datevigueur,M200=CHSLD),Listes_deroulantes!$H$8,AND(L200&lt;datevigueur,M200=ecole),Listes_deroulantes!$H$9,AND(L200&lt;datevigueur,M200=ecolesec),Listes_deroulantes!$H$10,AND(L200&lt;datevigueur,M200=Universite),Listes_deroulantes!$H$11,AND(L200&gt;=datevigueur,L200&lt;=Listes_deroulantes!$F$48),NEW2025Apres,L200&lt;=Listes_deroulantes!$F$49,New2030Apres,L200&gt;Listes_deroulantes!$F$50,"0%")</f>
        <v>s. o.</v>
      </c>
      <c r="CG200" s="35" t="str" cm="1">
        <f t="array" ref="CG200">_xlfn.IFS(CE200="Aucun combustible","Oui",AND(CE200="s. o.",CF200="s. o."),"s. o.",AND(CF200="0%",OR(CE200&lt;&gt;"Aucun combustible",CE200&lt;&gt;"s. o.")),IF(CE200&lt;=0%,"Oui","Non"),AND(CF200&lt;&gt;"0%",OR(CE200&lt;&gt;"Aucun combustible",CE200&lt;&gt;"s. o.")),IF(CE200&lt;=CF200,"Oui","Non"))</f>
        <v>s. o.</v>
      </c>
      <c r="CH200" s="257"/>
      <c r="CI200" s="314" t="str">
        <f t="shared" si="157"/>
        <v>s. o.</v>
      </c>
      <c r="CJ200" s="316" cm="1">
        <f t="array" ref="CJ200">_xlfn.IFS(CE200="s.o","Non disponible",CE200="Aucun combustible","0",CE200&gt;0,BY200)</f>
        <v>0</v>
      </c>
      <c r="CK200" s="315" t="str">
        <f t="shared" si="158"/>
        <v>Non disponible</v>
      </c>
      <c r="CL200" s="320"/>
    </row>
  </sheetData>
  <autoFilter ref="A4:CL13" xr:uid="{A5DD8A1F-3804-41B3-BF32-C29EB0E56E78}"/>
  <mergeCells count="4">
    <mergeCell ref="A3:E3"/>
    <mergeCell ref="BE3:BG3"/>
    <mergeCell ref="U3:Y3"/>
    <mergeCell ref="Z3:AF3"/>
  </mergeCells>
  <phoneticPr fontId="36" type="noConversion"/>
  <conditionalFormatting sqref="AC1:AC2 AC5:AC1048576 Z1:Z2 Z4:Z1048576 AZ1:AZ1048576">
    <cfRule type="cellIs" dxfId="13" priority="13" operator="equal">
      <formula>"Non disponible"</formula>
    </cfRule>
  </conditionalFormatting>
  <conditionalFormatting sqref="AA1:AA2 AD1:AD2 AA4:AA1048576 AD4:AD1048576">
    <cfRule type="cellIs" dxfId="12" priority="11" operator="equal">
      <formula>"Indisponible"</formula>
    </cfRule>
  </conditionalFormatting>
  <conditionalFormatting sqref="BC1:BC1048576">
    <cfRule type="cellIs" dxfId="11" priority="4" operator="equal">
      <formula>"Oui"</formula>
    </cfRule>
    <cfRule type="expression" dxfId="10" priority="6">
      <formula>"Oui"</formula>
    </cfRule>
  </conditionalFormatting>
  <conditionalFormatting sqref="AE1:AE2 AB1:AB2 AE5:AE1048576 AB4:AB1048576 BB1:BB1048576 CG1:CG1048576">
    <cfRule type="cellIs" dxfId="9" priority="9" operator="equal">
      <formula>"non"</formula>
    </cfRule>
    <cfRule type="cellIs" dxfId="8" priority="12" operator="equal">
      <formula>"oui"</formula>
    </cfRule>
  </conditionalFormatting>
  <conditionalFormatting sqref="CF4">
    <cfRule type="cellIs" dxfId="7" priority="2" operator="equal">
      <formula>"non"</formula>
    </cfRule>
    <cfRule type="cellIs" dxfId="6" priority="3" operator="equal">
      <formula>"oui"</formula>
    </cfRule>
  </conditionalFormatting>
  <conditionalFormatting sqref="Z3">
    <cfRule type="cellIs" dxfId="5" priority="1" operator="equal">
      <formula>"Indisponible"</formula>
    </cfRule>
  </conditionalFormatting>
  <dataValidations xWindow="329" yWindow="579" count="19">
    <dataValidation type="decimal" operator="greaterThanOrEqual" allowBlank="1" showInputMessage="1" showErrorMessage="1" errorTitle="Type de donnée non accepté" error="Veuillez saisir un nombre. Laisser vide si cette information n'est pas disponible." sqref="AR5:AR200 AV5:AV200 P5:Q200" xr:uid="{00000000-0002-0000-0000-000001000000}">
      <formula1>0</formula1>
    </dataValidation>
    <dataValidation allowBlank="1" showErrorMessage="1" sqref="AP5:AQ200 AI5:AI200 AT5:AU200" xr:uid="{9CA21C6C-226B-4A98-91D9-688D5A60E8C4}"/>
    <dataValidation type="list" allowBlank="1" showInputMessage="1" showErrorMessage="1" sqref="A5:A200" xr:uid="{00000000-0002-0000-0000-000002000000}">
      <formula1>L_Secteur</formula1>
    </dataValidation>
    <dataValidation type="list" allowBlank="1" showInputMessage="1" showErrorMessage="1" sqref="M5:M200" xr:uid="{00000000-0002-0000-0000-000008000000}">
      <formula1>LD_VocationPrincipale</formula1>
    </dataValidation>
    <dataValidation type="decimal" operator="greaterThan" allowBlank="1" showInputMessage="1" showErrorMessage="1" errorTitle="Type de donnée non accepté" error="Veuillez saisir un nombre. Laisser vide si cette information n'est pas disponible." sqref="V5:Y200 BK5:BK200" xr:uid="{8F004326-A00A-40FE-BF13-4DEB868235B3}">
      <formula1>0</formula1>
    </dataValidation>
    <dataValidation type="list" allowBlank="1" showInputMessage="1" showErrorMessage="1" sqref="AH5:AH200 U5:U200 BJ5:BJ200" xr:uid="{00000000-0002-0000-0000-000005000000}">
      <formula1>L_UniteEnergie</formula1>
    </dataValidation>
    <dataValidation type="list" allowBlank="1" showInputMessage="1" showErrorMessage="1" sqref="F5:F200" xr:uid="{00000000-0002-0000-0000-000004000000}">
      <formula1>L_TypeBatiment</formula1>
    </dataValidation>
    <dataValidation type="list" allowBlank="1" showInputMessage="1" showErrorMessage="1" sqref="N5:N200" xr:uid="{00000000-0002-0000-0000-000009000000}">
      <formula1>L_TypeProjet</formula1>
    </dataValidation>
    <dataValidation type="decimal" operator="greaterThan" allowBlank="1" showInputMessage="1" showErrorMessage="1" errorTitle="Type de donnée non accepté" error="Veuillez sasir un nombre. Laisser vide si cette information n'est pas disponible." sqref="BR5:BR200" xr:uid="{2BF89F7C-4230-4EA3-BC99-76599DB1D31F}">
      <formula1>0</formula1>
    </dataValidation>
    <dataValidation type="decimal" operator="greaterThan" allowBlank="1" showInputMessage="1" showErrorMessage="1" errorTitle="Type de donné non accepté" error="Veuiller saisir un nombre. Laisser vide si cette information n'est pas disponible." sqref="BT5:BT200" xr:uid="{661B434C-686A-4A70-BDBC-F8F4B5BED686}">
      <formula1>0</formula1>
    </dataValidation>
    <dataValidation type="list" allowBlank="1" showInputMessage="1" showErrorMessage="1" sqref="T5:T200" xr:uid="{D0E23773-A96D-4CA6-A5F9-D2EFE4061E4D}">
      <formula1>L_DocumentNormatif</formula1>
    </dataValidation>
    <dataValidation type="list" allowBlank="1" showInputMessage="1" showErrorMessage="1" sqref="BI5:BI200" xr:uid="{973C786C-A62C-4DDB-A4D6-5D879B4A9652}">
      <formula1>L_Agrandissement</formula1>
    </dataValidation>
    <dataValidation type="list" allowBlank="1" showInputMessage="1" showErrorMessage="1" sqref="J5:J200" xr:uid="{17CD58EC-8104-43A5-948E-4F4BBE1033F4}">
      <formula1>L_StatutProjet</formula1>
    </dataValidation>
    <dataValidation type="list" allowBlank="1" showInputMessage="1" showErrorMessage="1" sqref="I5:I200" xr:uid="{0B5BF30B-EC28-4C52-8F0A-8B042F253E3D}">
      <formula1>regionadm</formula1>
    </dataValidation>
    <dataValidation type="list" allowBlank="1" showInputMessage="1" showErrorMessage="1" sqref="B5:B200" xr:uid="{E8F82067-A677-4B10-B6B1-4C1A81C12080}">
      <formula1>L_Annees</formula1>
    </dataValidation>
    <dataValidation type="date" operator="greaterThanOrEqual" allowBlank="1" showInputMessage="1" showErrorMessage="1" errorTitle="Type de donnée non accepté" error="Veuillez saisir une date à partir de 2016-01-01. Utiliser le format yyyy-mm-jj. Laisser vide si cette information n'est pas disponible." prompt="AAAA-MM-JJ" sqref="R5:R200" xr:uid="{A731A7FF-5582-4AD7-A126-6B248AF3579C}">
      <formula1>42370</formula1>
    </dataValidation>
    <dataValidation allowBlank="1" sqref="S5:S200" xr:uid="{56B774AF-7A19-4AB9-BA4D-2B901FE67206}"/>
    <dataValidation type="date" errorStyle="warning" allowBlank="1" showInputMessage="1" showErrorMessage="1" error="Les modalités s'appliquent aux bâtiments mis en chantier avant le 1er janvier 2016. Veuillez indiquer une date de mise en chantier postérieure à cette dernière. " prompt="AAAA-MM-JJ" sqref="L5:L200" xr:uid="{0E0691A6-FF69-4EDC-B279-79DB517BDBCB}">
      <formula1>42369</formula1>
      <formula2>73415</formula2>
    </dataValidation>
    <dataValidation type="whole" allowBlank="1" showInputMessage="1" showErrorMessage="1" error="Veuillez entrer une valeur comprise entre 1 et 100." sqref="O5:O200" xr:uid="{3836ABDA-6ABE-43FE-9916-48A70A6ACC19}">
      <formula1>1</formula1>
      <formula2>100</formula2>
    </dataValidation>
  </dataValidations>
  <pageMargins left="0.19685039370078741" right="0.11811023622047245" top="0.74803149606299213" bottom="0.74803149606299213" header="0.31496062992125984" footer="0.31496062992125984"/>
  <pageSetup scale="45" fitToWidth="3" orientation="landscape" r:id="rId1"/>
  <headerFooter>
    <oddFooter>&amp;LBureau de l’efficacité et de l’innovation énergétiques, Ministère de l'Énergie et des Ressources naturelles&amp;C&amp;A&amp;R&amp;D</oddFooter>
  </headerFooter>
  <colBreaks count="2" manualBreakCount="2">
    <brk id="17" max="39" man="1"/>
    <brk id="61" max="39"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5FFD7-58C2-490B-BEA4-8116399E0024}">
  <dimension ref="A1:BR200"/>
  <sheetViews>
    <sheetView showZeros="0" zoomScaleNormal="100" zoomScaleSheetLayoutView="70" workbookViewId="0">
      <pane xSplit="3" ySplit="4" topLeftCell="D5" activePane="bottomRight" state="frozen"/>
      <selection pane="topRight" activeCell="D1" sqref="D1"/>
      <selection pane="bottomLeft" activeCell="A5" sqref="A5"/>
      <selection pane="bottomRight" activeCell="AP2" sqref="AP2"/>
    </sheetView>
  </sheetViews>
  <sheetFormatPr baseColWidth="10" defaultColWidth="11.42578125" defaultRowHeight="15" x14ac:dyDescent="0.25"/>
  <cols>
    <col min="1" max="1" width="15.7109375" style="125" customWidth="1"/>
    <col min="2" max="2" width="15.28515625" customWidth="1"/>
    <col min="3" max="3" width="30.85546875" customWidth="1"/>
    <col min="4" max="4" width="19.28515625" customWidth="1"/>
    <col min="5" max="5" width="33.28515625" customWidth="1"/>
    <col min="6" max="6" width="44.42578125" customWidth="1"/>
    <col min="7" max="7" width="38.140625" customWidth="1"/>
    <col min="8" max="8" width="33.42578125" customWidth="1"/>
    <col min="9" max="9" width="15" style="2" customWidth="1"/>
    <col min="10" max="10" width="22" customWidth="1"/>
    <col min="11" max="11" width="17.42578125" customWidth="1"/>
    <col min="12" max="12" width="20.28515625" customWidth="1"/>
    <col min="13" max="13" width="11.42578125" style="2"/>
    <col min="14" max="15" width="16.42578125" style="9" customWidth="1"/>
    <col min="16" max="16" width="11.42578125" style="2"/>
    <col min="17" max="17" width="11.5703125" style="184" customWidth="1"/>
    <col min="18" max="18" width="6.5703125" style="184" hidden="1" customWidth="1"/>
    <col min="19" max="19" width="7" style="184" hidden="1" customWidth="1"/>
    <col min="20" max="20" width="8.28515625" style="184" customWidth="1"/>
    <col min="21" max="21" width="12.140625" style="184" customWidth="1"/>
    <col min="22" max="22" width="10.28515625" style="184" customWidth="1"/>
    <col min="23" max="23" width="20.85546875" style="184" customWidth="1"/>
    <col min="24" max="24" width="10.28515625" style="184" customWidth="1"/>
    <col min="25" max="25" width="9.42578125" style="184" customWidth="1"/>
    <col min="26" max="26" width="10.28515625" style="184" customWidth="1"/>
    <col min="27" max="27" width="9.28515625" style="184" customWidth="1"/>
    <col min="28" max="28" width="10.28515625" style="184" customWidth="1"/>
    <col min="29" max="29" width="8.7109375" style="184" customWidth="1"/>
    <col min="30" max="30" width="11.5703125" style="184" customWidth="1"/>
    <col min="31" max="31" width="7.85546875" style="184" customWidth="1"/>
    <col min="32" max="33" width="19.42578125" style="184" customWidth="1"/>
    <col min="34" max="34" width="17.42578125" style="148" customWidth="1"/>
    <col min="35" max="35" width="18.28515625" style="269" customWidth="1"/>
    <col min="36" max="36" width="16" style="269" customWidth="1"/>
    <col min="37" max="37" width="20.28515625" customWidth="1"/>
    <col min="38" max="38" width="15.5703125" customWidth="1"/>
    <col min="39" max="39" width="15.28515625" style="10" customWidth="1"/>
    <col min="40" max="40" width="92.42578125" style="10" customWidth="1"/>
    <col min="41" max="41" width="24.28515625" style="351" customWidth="1"/>
    <col min="42" max="42" width="9.7109375" customWidth="1"/>
    <col min="43" max="43" width="11.5703125" style="184" customWidth="1"/>
    <col min="44" max="44" width="9.28515625" style="184" hidden="1" customWidth="1"/>
    <col min="45" max="45" width="8.7109375" style="184" hidden="1" customWidth="1"/>
    <col min="46" max="46" width="8.7109375" style="184" customWidth="1"/>
    <col min="47" max="48" width="10.28515625" style="184" customWidth="1"/>
    <col min="49" max="49" width="17.140625" style="184" customWidth="1"/>
    <col min="50" max="50" width="13.85546875" style="184" customWidth="1"/>
    <col min="51" max="51" width="8.7109375" style="184" customWidth="1"/>
    <col min="52" max="52" width="10.28515625" style="184" customWidth="1"/>
    <col min="53" max="53" width="8.140625" style="184" customWidth="1"/>
    <col min="54" max="54" width="10.28515625" style="184" customWidth="1"/>
    <col min="55" max="55" width="16.7109375" style="184" customWidth="1"/>
    <col min="56" max="56" width="10.28515625" style="184" customWidth="1"/>
    <col min="57" max="57" width="18" style="184" customWidth="1"/>
    <col min="58" max="58" width="17.140625" style="184" customWidth="1"/>
    <col min="59" max="59" width="17.5703125" style="184" customWidth="1"/>
    <col min="60" max="60" width="16" customWidth="1"/>
    <col min="61" max="61" width="18.7109375" style="269" customWidth="1"/>
    <col min="62" max="62" width="16" style="269" customWidth="1"/>
    <col min="63" max="63" width="22.7109375" style="148" customWidth="1"/>
    <col min="64" max="64" width="19.7109375" customWidth="1"/>
    <col min="65" max="65" width="15" customWidth="1"/>
    <col min="66" max="66" width="47" customWidth="1"/>
    <col min="67" max="67" width="24.7109375" style="2" customWidth="1"/>
    <col min="68" max="68" width="26.42578125" customWidth="1"/>
    <col min="69" max="69" width="25.28515625" customWidth="1"/>
    <col min="70" max="70" width="25.42578125" customWidth="1"/>
    <col min="71" max="71" width="79.85546875" customWidth="1"/>
  </cols>
  <sheetData>
    <row r="1" spans="1:70" ht="27" thickBot="1" x14ac:dyDescent="0.45">
      <c r="A1" s="255" t="s">
        <v>99</v>
      </c>
      <c r="AI1" s="265"/>
      <c r="AJ1" s="265"/>
      <c r="AM1"/>
      <c r="AN1"/>
      <c r="AO1" s="347" cm="1">
        <f t="array" ref="AO1">_xlfn.IFS(AND(ISBLANK(AE5),AG5&gt;0),"Non disponible",AE5=0,0,AE5&gt;0,AE5)</f>
        <v>0</v>
      </c>
      <c r="AP1" s="2"/>
      <c r="BI1" s="265"/>
      <c r="BJ1" s="265"/>
      <c r="BL1" s="2"/>
      <c r="BM1" s="2"/>
      <c r="BN1" s="2"/>
      <c r="BP1" s="353"/>
      <c r="BQ1" s="2"/>
      <c r="BR1" s="2"/>
    </row>
    <row r="2" spans="1:70" ht="26.25" customHeight="1" thickBot="1" x14ac:dyDescent="0.3">
      <c r="A2" s="123" t="s">
        <v>236</v>
      </c>
      <c r="B2" s="19"/>
      <c r="C2" s="19"/>
      <c r="D2" s="6"/>
      <c r="E2" s="6"/>
      <c r="F2" s="6"/>
      <c r="G2" s="6"/>
      <c r="H2" s="6"/>
      <c r="I2" s="42"/>
      <c r="J2" s="5" t="s">
        <v>100</v>
      </c>
      <c r="K2" s="126"/>
      <c r="L2" s="6"/>
      <c r="M2" s="14"/>
      <c r="N2" s="14"/>
      <c r="O2" s="21"/>
      <c r="P2" s="12" t="s">
        <v>101</v>
      </c>
      <c r="Q2" s="185"/>
      <c r="R2" s="185"/>
      <c r="S2" s="185"/>
      <c r="T2" s="185"/>
      <c r="U2" s="185"/>
      <c r="V2" s="185"/>
      <c r="W2" s="185"/>
      <c r="X2" s="185"/>
      <c r="Y2" s="185"/>
      <c r="Z2" s="185"/>
      <c r="AA2" s="185"/>
      <c r="AB2" s="185"/>
      <c r="AC2" s="185"/>
      <c r="AD2" s="185"/>
      <c r="AE2" s="185"/>
      <c r="AF2" s="185"/>
      <c r="AG2" s="185"/>
      <c r="AH2" s="149"/>
      <c r="AI2" s="266"/>
      <c r="AJ2" s="266"/>
      <c r="AK2" s="8"/>
      <c r="AL2" s="8"/>
      <c r="AM2" s="8"/>
      <c r="AN2" s="8"/>
      <c r="AO2" s="346"/>
      <c r="AP2" s="103" t="s">
        <v>102</v>
      </c>
      <c r="AQ2" s="193"/>
      <c r="AR2" s="193"/>
      <c r="AS2" s="193"/>
      <c r="AT2" s="193"/>
      <c r="AU2" s="193"/>
      <c r="AV2" s="193"/>
      <c r="AW2" s="193"/>
      <c r="AX2" s="193"/>
      <c r="AY2" s="193"/>
      <c r="AZ2" s="193"/>
      <c r="BA2" s="193"/>
      <c r="BB2" s="193"/>
      <c r="BC2" s="193"/>
      <c r="BD2" s="193"/>
      <c r="BE2" s="193"/>
      <c r="BF2" s="193"/>
      <c r="BG2" s="193"/>
      <c r="BH2" s="104"/>
      <c r="BI2" s="104"/>
      <c r="BJ2" s="104"/>
      <c r="BK2" s="296"/>
      <c r="BL2" s="104"/>
      <c r="BM2" s="104"/>
      <c r="BN2" s="104"/>
      <c r="BO2" s="197"/>
      <c r="BP2" s="104"/>
      <c r="BQ2" s="104"/>
      <c r="BR2" s="106"/>
    </row>
    <row r="3" spans="1:70" ht="30.75" customHeight="1" thickBot="1" x14ac:dyDescent="0.4">
      <c r="A3" s="287"/>
      <c r="B3" s="289"/>
      <c r="C3" s="288"/>
      <c r="D3" s="288"/>
      <c r="E3" s="288"/>
      <c r="F3" s="39"/>
      <c r="G3" s="127"/>
      <c r="H3" s="26"/>
      <c r="I3" s="37"/>
      <c r="J3" s="38"/>
      <c r="K3" s="39"/>
      <c r="L3" s="7"/>
      <c r="M3" s="15"/>
      <c r="N3" s="15"/>
      <c r="O3" s="22"/>
      <c r="P3" s="13" t="s">
        <v>103</v>
      </c>
      <c r="Q3" s="172"/>
      <c r="R3" s="172"/>
      <c r="S3" s="172"/>
      <c r="T3" s="172"/>
      <c r="U3" s="172"/>
      <c r="V3" s="172"/>
      <c r="W3" s="186"/>
      <c r="X3" s="172"/>
      <c r="Y3" s="172"/>
      <c r="Z3" s="172"/>
      <c r="AA3" s="172"/>
      <c r="AB3" s="172"/>
      <c r="AC3" s="172"/>
      <c r="AD3" s="172"/>
      <c r="AE3" s="172"/>
      <c r="AF3" s="186"/>
      <c r="AG3" s="186"/>
      <c r="AH3" s="150"/>
      <c r="AI3" s="267"/>
      <c r="AJ3" s="267"/>
      <c r="AK3" s="46"/>
      <c r="AL3" s="46" t="s">
        <v>19</v>
      </c>
      <c r="AM3" s="102"/>
      <c r="AN3" s="102"/>
      <c r="AO3" s="348"/>
      <c r="AP3" s="107" t="s">
        <v>103</v>
      </c>
      <c r="AQ3" s="194"/>
      <c r="AR3" s="194"/>
      <c r="AS3" s="194"/>
      <c r="AT3" s="194"/>
      <c r="AU3" s="194"/>
      <c r="AV3" s="194"/>
      <c r="AW3" s="194"/>
      <c r="AX3" s="194"/>
      <c r="AY3" s="194"/>
      <c r="AZ3" s="194"/>
      <c r="BA3" s="194"/>
      <c r="BB3" s="194"/>
      <c r="BC3" s="194"/>
      <c r="BD3" s="194"/>
      <c r="BE3" s="194"/>
      <c r="BF3" s="194"/>
      <c r="BG3" s="194"/>
      <c r="BH3" s="105"/>
      <c r="BI3" s="105"/>
      <c r="BJ3" s="105"/>
      <c r="BK3" s="297" t="s">
        <v>19</v>
      </c>
      <c r="BL3" s="108"/>
      <c r="BM3" s="108"/>
      <c r="BN3" s="108"/>
      <c r="BO3" s="352" t="s">
        <v>104</v>
      </c>
      <c r="BP3" s="141"/>
      <c r="BQ3" s="142"/>
      <c r="BR3" s="109"/>
    </row>
    <row r="4" spans="1:70" ht="78" customHeight="1" thickTop="1" x14ac:dyDescent="0.25">
      <c r="A4" s="47" t="s">
        <v>23</v>
      </c>
      <c r="B4" s="23" t="s">
        <v>24</v>
      </c>
      <c r="C4" s="24" t="s">
        <v>25</v>
      </c>
      <c r="D4" s="25" t="s">
        <v>26</v>
      </c>
      <c r="E4" s="57" t="s">
        <v>27</v>
      </c>
      <c r="F4" s="57" t="s">
        <v>28</v>
      </c>
      <c r="G4" s="128" t="s">
        <v>29</v>
      </c>
      <c r="H4" s="129" t="s">
        <v>30</v>
      </c>
      <c r="I4" s="57" t="s">
        <v>31</v>
      </c>
      <c r="J4" s="156" t="s">
        <v>105</v>
      </c>
      <c r="K4" s="58" t="s">
        <v>226</v>
      </c>
      <c r="L4" s="57" t="s">
        <v>34</v>
      </c>
      <c r="M4" s="57" t="s">
        <v>36</v>
      </c>
      <c r="N4" s="341" t="s">
        <v>37</v>
      </c>
      <c r="O4" s="340" t="s">
        <v>70</v>
      </c>
      <c r="P4" s="59" t="s">
        <v>75</v>
      </c>
      <c r="Q4" s="242" t="s">
        <v>106</v>
      </c>
      <c r="R4" s="242" t="s">
        <v>53</v>
      </c>
      <c r="S4" s="242" t="s">
        <v>54</v>
      </c>
      <c r="T4" s="242" t="s">
        <v>231</v>
      </c>
      <c r="U4" s="242" t="s">
        <v>55</v>
      </c>
      <c r="V4" s="242" t="s">
        <v>107</v>
      </c>
      <c r="W4" s="169" t="s">
        <v>108</v>
      </c>
      <c r="X4" s="242" t="s">
        <v>58</v>
      </c>
      <c r="Y4" s="243" t="s">
        <v>109</v>
      </c>
      <c r="Z4" s="242" t="s">
        <v>60</v>
      </c>
      <c r="AA4" s="243" t="s">
        <v>61</v>
      </c>
      <c r="AB4" s="242" t="s">
        <v>62</v>
      </c>
      <c r="AC4" s="243" t="s">
        <v>63</v>
      </c>
      <c r="AD4" s="242" t="s">
        <v>64</v>
      </c>
      <c r="AE4" s="173" t="s">
        <v>80</v>
      </c>
      <c r="AF4" s="223" t="s">
        <v>65</v>
      </c>
      <c r="AG4" s="223" t="s">
        <v>81</v>
      </c>
      <c r="AH4" s="333" t="s">
        <v>83</v>
      </c>
      <c r="AI4" s="285" t="s">
        <v>211</v>
      </c>
      <c r="AJ4" s="268" t="s">
        <v>123</v>
      </c>
      <c r="AK4" s="139" t="s">
        <v>230</v>
      </c>
      <c r="AL4" s="139" t="s">
        <v>85</v>
      </c>
      <c r="AM4" s="140" t="s">
        <v>110</v>
      </c>
      <c r="AN4" s="334" t="s">
        <v>70</v>
      </c>
      <c r="AO4" s="349" t="s">
        <v>111</v>
      </c>
      <c r="AP4" s="244" t="s">
        <v>51</v>
      </c>
      <c r="AQ4" s="245" t="s">
        <v>52</v>
      </c>
      <c r="AR4" s="245" t="s">
        <v>53</v>
      </c>
      <c r="AS4" s="245" t="s">
        <v>54</v>
      </c>
      <c r="AT4" s="245" t="s">
        <v>231</v>
      </c>
      <c r="AU4" s="245" t="s">
        <v>64</v>
      </c>
      <c r="AV4" s="245" t="s">
        <v>56</v>
      </c>
      <c r="AW4" s="246" t="s">
        <v>57</v>
      </c>
      <c r="AX4" s="247" t="s">
        <v>58</v>
      </c>
      <c r="AY4" s="248" t="s">
        <v>77</v>
      </c>
      <c r="AZ4" s="247" t="s">
        <v>60</v>
      </c>
      <c r="BA4" s="248" t="s">
        <v>78</v>
      </c>
      <c r="BB4" s="247" t="s">
        <v>62</v>
      </c>
      <c r="BC4" s="248" t="s">
        <v>79</v>
      </c>
      <c r="BD4" s="247" t="s">
        <v>64</v>
      </c>
      <c r="BE4" s="248" t="s">
        <v>80</v>
      </c>
      <c r="BF4" s="227" t="s">
        <v>65</v>
      </c>
      <c r="BG4" s="227" t="s">
        <v>81</v>
      </c>
      <c r="BH4" s="60" t="s">
        <v>83</v>
      </c>
      <c r="BI4" s="285" t="s">
        <v>211</v>
      </c>
      <c r="BJ4" s="268" t="s">
        <v>123</v>
      </c>
      <c r="BK4" s="298" t="s">
        <v>84</v>
      </c>
      <c r="BL4" s="140" t="s">
        <v>85</v>
      </c>
      <c r="BM4" s="140" t="s">
        <v>69</v>
      </c>
      <c r="BN4" s="140" t="s">
        <v>70</v>
      </c>
      <c r="BO4" s="143" t="s">
        <v>112</v>
      </c>
      <c r="BP4" s="143" t="s">
        <v>113</v>
      </c>
      <c r="BQ4" s="144" t="s">
        <v>114</v>
      </c>
      <c r="BR4" s="110" t="s">
        <v>70</v>
      </c>
    </row>
    <row r="5" spans="1:70" s="121" customFormat="1" x14ac:dyDescent="0.25">
      <c r="A5" s="124"/>
      <c r="B5" s="290"/>
      <c r="C5" s="32"/>
      <c r="D5" s="32"/>
      <c r="E5" s="32"/>
      <c r="F5" s="32"/>
      <c r="G5" s="32"/>
      <c r="H5" s="32"/>
      <c r="I5" s="41"/>
      <c r="J5" s="32"/>
      <c r="K5" s="112"/>
      <c r="L5" s="32"/>
      <c r="M5" s="34"/>
      <c r="N5" s="339"/>
      <c r="O5" s="338"/>
      <c r="P5" s="118"/>
      <c r="Q5" s="187"/>
      <c r="R5" s="188"/>
      <c r="S5" s="189"/>
      <c r="T5" s="189"/>
      <c r="U5" s="189"/>
      <c r="V5" s="189"/>
      <c r="W5" s="256">
        <f t="shared" ref="W5:W12" si="0">SUM(Q5:U5)</f>
        <v>0</v>
      </c>
      <c r="X5" s="187"/>
      <c r="Y5" s="190">
        <f>IFERROR(IF(OR(X5=0,ISBLANK($P5)),0,IF($P5="GJ",X5*V_GES_GJ_GazNaturel,IF($P5="kWh éq.",X5*V_GES_kWhEq_GazNaturel))),"")</f>
        <v>0</v>
      </c>
      <c r="Z5" s="189"/>
      <c r="AA5" s="190">
        <f>IFERROR(IF(OR(Z5=0,ISBLANK($P5)),0,IF($P5="GJ",Z5*V_GES_GJ_Mazout2Leger,IF($P5="kWh éq.",Z5*V_GES_kWhEq_Mazout2Leger))),"")</f>
        <v>0</v>
      </c>
      <c r="AB5" s="189"/>
      <c r="AC5" s="190">
        <f>IFERROR(IF(OR(AB5=0,ISBLANK($P5)),0,IF($P5="GJ",AB5*V_GES_GJ_Propane,IF($P5="kWh éq.",AB5*V_GES_kWhEq_Propane))),"")</f>
        <v>0</v>
      </c>
      <c r="AD5" s="189"/>
      <c r="AE5" s="190">
        <f>Y5+AA5+AC5</f>
        <v>0</v>
      </c>
      <c r="AF5" s="191">
        <f>X5+Z5+AB5+AD5</f>
        <v>0</v>
      </c>
      <c r="AG5" s="191">
        <f>W5+AF5</f>
        <v>0</v>
      </c>
      <c r="AH5" s="137" t="str">
        <f t="shared" ref="AH5:AH36" si="1">IFERROR(IF(ISBLANK($P5),"",IF($P5="GJ",AG5/$N5,IF($P5="kWh éq.",AG5*V_GJ_kWh/$N5,""))),"")</f>
        <v/>
      </c>
      <c r="AI5" s="286" t="str" cm="1">
        <f t="array" ref="AI5">IFERROR(_xlfn.IFS(DATE(RIGHT(B5,4),3,31)&lt;Listes_deroulantes!$F$54,IF(Z5&gt;0,Z5/AG5,"Aucun mazout"),DATE(RIGHT(B5,4),3,31)&gt;=Listes_deroulantes!$F$54,IF(AF5&gt;0,AF5/AG5,"Aucun combustible")),"")</f>
        <v/>
      </c>
      <c r="AJ5" s="284" t="str" cm="1">
        <f t="array" ref="AJ5">_xlfn.IFS(AG5=0,"",AND(AG5&gt;0,Z5=0),"Aucun mazout",AG5&gt;0,Z5/AG5)</f>
        <v/>
      </c>
      <c r="AK5" s="116" cm="1">
        <f t="array" ref="AK5">_xlfn.IFS(AG5=0,0,OR(AF5=0,ISBLANK(AF5)),"Aucun combustible",AND(AF5&gt;0,AG5&gt;0),AF5/AG5)</f>
        <v>0</v>
      </c>
      <c r="AL5" s="331" t="str" cm="1">
        <f t="array" ref="AL5">IFERROR(IF(DATE(RIGHT(B5,4),3,31)&lt;Listes_deroulantes!$F$54,VLOOKUP(L5,Listes_deroulantes!$F$3:$J$11,4,FALSE),_xlfn.IFS(DATE(RIGHT(B5,4),3,31)&lt;Avant2025,Exist2025Avant,DATE(RIGHT(B5,4),3,31)&lt;Avant2030,Exist2030Avant,DATE(RIGHT(B5,4),3,31)&gt;Après2030,"0%")),"")</f>
        <v/>
      </c>
      <c r="AM5" s="35" t="str" cm="1">
        <f t="array" ref="AM5">_xlfn.IFS(OR(AI5="Aucun combustible",AI5="Aucun mazout"),"Oui",AND(AI5="",AL5=""),"",AND(AL5="0%",OR(AI5&lt;&gt;"Aucun combustible",AI5&lt;&gt;"Aucun mazout")),IF(AI5&lt;=0%,"Oui","Non"),AND(AL5&lt;&gt;"0%",OR(AI5&lt;&gt;"Aucun combustible",AI5&lt;&gt;"Aucun mazout")),IF(AI5&lt;=AL5,"Oui","Non"))</f>
        <v/>
      </c>
      <c r="AN5" s="130"/>
      <c r="AO5" s="350" t="str" cm="1">
        <f t="array" ref="AO5">_xlfn.IFS(AND(OR(AE5=0,ISBLANK(AE5)),AF5&gt;0),"Non disponible",AND(OR(AE5=0,ISBLANK(AE5)),W5&gt;0,OR(AF5=0,ISBLANK(AF5))),"100% Énergie renouvelable",AE5&gt;0,AE5,AND(OR(AE5=0,ISBLANK(AE5)),OR(AF5=0,ISBLANK(AF5)),OR(W5=0,ISBLANK(W5))),"s. o.")</f>
        <v>s. o.</v>
      </c>
      <c r="AP5" s="332"/>
      <c r="AQ5" s="189"/>
      <c r="AR5" s="189"/>
      <c r="AS5" s="189"/>
      <c r="AT5" s="189"/>
      <c r="AU5" s="189"/>
      <c r="AV5" s="189"/>
      <c r="AW5" s="195">
        <f>SUM(AQ5:AU5)</f>
        <v>0</v>
      </c>
      <c r="AX5" s="189"/>
      <c r="AY5" s="196">
        <f>IFERROR(IF(OR(AX5=0,ISBLANK($AP5)),0,IF($AP5="GJ",AX5*V_GES_GJ_GazNaturel,IF($AP5="kWh éq.",AX5*V_GES_kWhEq_GazNaturel))),"")</f>
        <v>0</v>
      </c>
      <c r="AZ5" s="189"/>
      <c r="BA5" s="196">
        <f>IFERROR(IF(OR(AZ5=0,ISBLANK(AP5)),0,IF(AP5="GJ",AZ5*V_GES_GJ_Mazout2Leger,IF(AP5="kWh éq.",AZ5*V_GES_kWhEq_Mazout2Leger))),"")</f>
        <v>0</v>
      </c>
      <c r="BB5" s="189"/>
      <c r="BC5" s="196">
        <f t="shared" ref="BC5:BC12" si="2">IFERROR(IF(OR(BB5=0,ISBLANK(AP5)),0,IF(AP5="GJ",BB5*V_GES_GJ_Propane,IF(AP5="kWh éq.",BB5*V_GES_kWhEq_Propane))),"")</f>
        <v>0</v>
      </c>
      <c r="BD5" s="189">
        <v>0</v>
      </c>
      <c r="BE5" s="196">
        <f t="shared" ref="BE5:BE8" si="3">AY5+BA5+BC5</f>
        <v>0</v>
      </c>
      <c r="BF5" s="249">
        <f t="shared" ref="BF5:BF11" si="4">AX5+AZ5+BB5+BD5</f>
        <v>0</v>
      </c>
      <c r="BG5" s="195">
        <f t="shared" ref="BG5:BG11" si="5">AW5+BF5</f>
        <v>0</v>
      </c>
      <c r="BH5" s="138" t="str">
        <f t="shared" ref="BH5:BH36" si="6">IFERROR(IF(ISBLANK($AP5),"",IF($AP5="GJ",BG5/$N5,IF($AP5="kWh éq.",BG5*V_GJ_kWh/$N5,""))),"")</f>
        <v/>
      </c>
      <c r="BI5" s="286" t="str" cm="1">
        <f t="array" ref="BI5">IFERROR(_xlfn.IFS(DATE(RIGHT(B5,4),3,31)&lt;Listes_deroulantes!$F$54,IF(AZ5&gt;0,AZ5/BG5,"Aucun mazout"),DATE(RIGHT(B5,4),3,31)&gt;=Listes_deroulantes!$F$54,IF(BF5&gt;0,BF5/BG5,"Aucun combustible")),"")</f>
        <v/>
      </c>
      <c r="BJ5" s="284" t="str" cm="1">
        <f t="array" ref="BJ5">_xlfn.IFS(BG5=0,"",AND(BG5&gt;0,AZ5=0),"Aucun mazout",BG5&gt;0,AZ5/BG5)</f>
        <v/>
      </c>
      <c r="BK5" s="299" t="str">
        <f>IF(OR(BG5=0,ISBLANK(BG5)),"Non disponible",IF(AND(BF5=0,BG5&gt;0),"Aucun combustible",BF5/BG5))</f>
        <v>Non disponible</v>
      </c>
      <c r="BL5" s="61" t="str" cm="1">
        <f t="array" ref="BL5">IFERROR(IF(DATE(RIGHT(B5,4),3,31)&lt;Listes_deroulantes!$F$54,VLOOKUP(L5,Listes_deroulantes!$F$3:$J$11,4,FALSE),_xlfn.IFS(DATE(RIGHT(B5,4),3,31)&lt;Avant2025,Exist20205Apres,DATE(RIGHT(B5,4),3,31)&lt;Avant2030,Exist2030Apres,DATE(RIGHT(B5,4),3,31)&gt;Après2030,"0%")),"")</f>
        <v/>
      </c>
      <c r="BM5" s="35" t="str" cm="1">
        <f t="array" ref="BM5">_xlfn.IFS(OR(BI5="Aucun combustible",BI5="Aucun mazout"),"Oui",AND(BI5="",BL5=""),"",AND(BL5="0%",OR(BI5&lt;&gt;"Aucun combustible",BI5&lt;&gt;"Aucun mazout")),IF(BI5&lt;=0%,"Oui","Non"),AND(BL5&lt;&gt;"0%",OR(BI5&lt;&gt;"Aucun combustible",BI5&lt;&gt;"Aucun mazout")),IF(BI5&lt;=BL5,"Oui","Non"))</f>
        <v/>
      </c>
      <c r="BN5" s="119"/>
      <c r="BO5" s="355" t="str">
        <f t="shared" ref="BO5" si="7">AO5</f>
        <v>s. o.</v>
      </c>
      <c r="BP5" s="356" t="str" cm="1">
        <f t="array" ref="BP5">_xlfn.IFS(AND(BF5&gt;0,OR(BE5=0,ISBLANK(BE5))),"Non disponible",AND(OR(BE5=0,ISBLANK(BE5)),OR(BF5=0,ISBLANK(BF5)),AW5&gt;0),"100% Énergie renouvelable",BE5&gt;0,BE5,AND(OR(BE5=0,ISBLANK(BE5)),OR(BF5=0,ISBLANK(BF5)),OR(AW5=0,ISBLANK(AW5))),"s. o.")</f>
        <v>s. o.</v>
      </c>
      <c r="BQ5" s="357" t="str" cm="1">
        <f t="array" ref="BQ5">IFERROR(_xlfn.IFS(AND(BO5="100% Énergie renouvelable",BP5="100% Énergie renouvelable"),"Aucun GES à réduire",AND(BO5&lt;&gt;"100% Énergie renouvelable",BP5="100% Énergie renouvelable"),BO5,AND(BO5&lt;&gt;"100% Énergie renouvelable",BP5&lt;&gt;"100% Énergie renouvelable"),BO5-BP5,AND(BO5="100% Énergie renouvelable",BP5&lt;&gt;"100% Énergie renouvelable"),"Fournir une explication"),"s. o.")</f>
        <v>s. o.</v>
      </c>
      <c r="BR5" s="120"/>
    </row>
    <row r="6" spans="1:70" s="121" customFormat="1" x14ac:dyDescent="0.25">
      <c r="A6" s="124"/>
      <c r="B6" s="290"/>
      <c r="C6" s="32"/>
      <c r="D6" s="32"/>
      <c r="E6" s="32"/>
      <c r="F6" s="32"/>
      <c r="G6" s="32"/>
      <c r="H6" s="32"/>
      <c r="I6" s="41"/>
      <c r="J6" s="32"/>
      <c r="K6" s="112"/>
      <c r="L6" s="32"/>
      <c r="M6" s="34"/>
      <c r="N6" s="339"/>
      <c r="O6" s="338"/>
      <c r="P6" s="118"/>
      <c r="Q6" s="187"/>
      <c r="R6" s="188"/>
      <c r="S6" s="189"/>
      <c r="T6" s="189"/>
      <c r="U6" s="189"/>
      <c r="V6" s="189"/>
      <c r="W6" s="256">
        <f t="shared" si="0"/>
        <v>0</v>
      </c>
      <c r="X6" s="187"/>
      <c r="Y6" s="190">
        <f>IFERROR(IF(OR(X6=0,ISBLANK($P6)),0,IF($P6="GJ",X6*V_GES_GJ_GazNaturel,IF($P6="kWh éq.",X6*V_GES_kWhEq_GazNaturel))),"")</f>
        <v>0</v>
      </c>
      <c r="Z6" s="189"/>
      <c r="AA6" s="190">
        <f t="shared" ref="AA6:AA7" si="8">IFERROR(IF(OR(Z6=0,ISBLANK($P6)),0,IF($P6="GJ",Z6*V_GES_GJ_Mazout2Leger,IF($P6="kWh éq.",Z6*V_GES_kWhEq_Mazout2Leger))),"")</f>
        <v>0</v>
      </c>
      <c r="AB6" s="189"/>
      <c r="AC6" s="190">
        <f t="shared" ref="AC6:AC12" si="9">IFERROR(IF(OR(AB6=0,ISBLANK($P6)),0,IF($P6="GJ",AB6*V_GES_GJ_Propane,IF($P6="kWh éq.",AB6*V_GES_kWhEq_Propane))),"")</f>
        <v>0</v>
      </c>
      <c r="AD6" s="189"/>
      <c r="AE6" s="190">
        <f t="shared" ref="AE6:AE69" si="10">Y6+AA6+AC6</f>
        <v>0</v>
      </c>
      <c r="AF6" s="191">
        <f t="shared" ref="AF6:AF12" si="11">X6+Z6+AB6+AD6</f>
        <v>0</v>
      </c>
      <c r="AG6" s="191">
        <f t="shared" ref="AG6:AG8" si="12">W6+AF6</f>
        <v>0</v>
      </c>
      <c r="AH6" s="137" t="str">
        <f t="shared" si="1"/>
        <v/>
      </c>
      <c r="AI6" s="286" t="str" cm="1">
        <f t="array" ref="AI6">IFERROR(_xlfn.IFS(DATE(RIGHT(B6,4),3,31)&lt;Listes_deroulantes!$F$54,IF(Z6&gt;0,Z6/AG6,"Aucun mazout"),DATE(RIGHT(B6,4),3,31)&gt;=Listes_deroulantes!$F$54,IF(AF6&gt;0,AF6/AG6,"Aucun combustible")),"")</f>
        <v/>
      </c>
      <c r="AJ6" s="284" t="str" cm="1">
        <f t="array" ref="AJ6">_xlfn.IFS(AG6=0,"",AND(AG6&gt;0,Z6=0),"Aucun mazout",AG6&gt;0,Z6/AG6)</f>
        <v/>
      </c>
      <c r="AK6" s="116" cm="1">
        <f t="array" ref="AK6">_xlfn.IFS(AG6=0,0,OR(AF6=0,ISBLANK(AF6)),"Aucun combustible",AND(AF6&gt;0,AG6&gt;0),AF6/AG6)</f>
        <v>0</v>
      </c>
      <c r="AL6" s="331" t="str" cm="1">
        <f t="array" ref="AL6">IFERROR(IF(DATE(RIGHT(B6,4),3,31)&lt;Listes_deroulantes!$F$54,VLOOKUP(L6,Listes_deroulantes!$F$3:$J$11,4,FALSE),_xlfn.IFS(DATE(RIGHT(B6,4),3,31)&lt;Avant2025,Exist2025Avant,DATE(RIGHT(B6,4),3,31)&lt;Avant2030,Exist2030Avant,DATE(RIGHT(B6,4),3,31)&gt;Après2030,"0%")),"")</f>
        <v/>
      </c>
      <c r="AM6" s="35" t="str" cm="1">
        <f t="array" ref="AM6">_xlfn.IFS(OR(AI6="Aucun combustible",AI6="Aucun mazout"),"Oui",AND(AI6="",AL6=""),"",AND(AL6="0%",OR(AI6&lt;&gt;"Aucun combustible",AI6&lt;&gt;"Aucun mazout")),IF(AI6&lt;=0%,"Oui","Non"),AND(AL6&lt;&gt;"0%",OR(AI6&lt;&gt;"Aucun combustible",AI6&lt;&gt;"Aucun mazout")),IF(AI6&lt;=AL6,"Oui","Non"))</f>
        <v/>
      </c>
      <c r="AN6" s="130"/>
      <c r="AO6" s="350" t="str" cm="1">
        <f t="array" ref="AO6">_xlfn.IFS(AND(OR(AE6=0,ISBLANK(AE6)),AF6&gt;0),"Non disponible",AND(OR(AE6=0,ISBLANK(AE6)),W6&gt;0,OR(AF6=0,ISBLANK(AF6))),"100% Énergie renouvelable",AE6&gt;0,AE6,AND(OR(AE6=0,ISBLANK(AE6)),OR(AF6=0,ISBLANK(AF6)),OR(W6=0,ISBLANK(W6))),"s. o.")</f>
        <v>s. o.</v>
      </c>
      <c r="AP6" s="332"/>
      <c r="AQ6" s="189"/>
      <c r="AR6" s="189"/>
      <c r="AS6" s="189"/>
      <c r="AT6" s="189"/>
      <c r="AU6" s="189"/>
      <c r="AV6" s="189"/>
      <c r="AW6" s="195">
        <f t="shared" ref="AW6:AW12" si="13">SUM(AQ6:AU6)</f>
        <v>0</v>
      </c>
      <c r="AX6" s="189"/>
      <c r="AY6" s="196">
        <f t="shared" ref="AY6:AY8" si="14">IFERROR(IF(OR(AX6=0,ISBLANK($AP6)),0,IF($AP6="GJ",AX6*V_GES_GJ_GazNaturel,IF($AP6="kWh éq.",AX6*V_GES_kWhEq_GazNaturel))),"")</f>
        <v>0</v>
      </c>
      <c r="AZ6" s="189"/>
      <c r="BA6" s="196">
        <f t="shared" ref="BA6:BA12" si="15">IFERROR(IF(OR(AZ6=0,ISBLANK(AP6)),0,IF(AP6="GJ",AZ6*V_GES_GJ_Mazout2Leger,IF(AP6="kWh éq.",AZ6*V_GES_kWhEq_Mazout2Leger))),"")</f>
        <v>0</v>
      </c>
      <c r="BB6" s="189"/>
      <c r="BC6" s="196">
        <f t="shared" si="2"/>
        <v>0</v>
      </c>
      <c r="BD6" s="189"/>
      <c r="BE6" s="196">
        <f t="shared" si="3"/>
        <v>0</v>
      </c>
      <c r="BF6" s="249">
        <f t="shared" si="4"/>
        <v>0</v>
      </c>
      <c r="BG6" s="195">
        <f t="shared" si="5"/>
        <v>0</v>
      </c>
      <c r="BH6" s="138" t="str">
        <f t="shared" si="6"/>
        <v/>
      </c>
      <c r="BI6" s="286" t="str" cm="1">
        <f t="array" ref="BI6">IFERROR(_xlfn.IFS(DATE(RIGHT(B6,4),3,31)&lt;Listes_deroulantes!$F$54,IF(AZ6&gt;0,AZ6/BG6,"Aucun mazout"),DATE(RIGHT(B6,4),3,31)&gt;=Listes_deroulantes!$F$54,IF(BF6&gt;0,BF6/BG6,"Aucun combustible")),"")</f>
        <v/>
      </c>
      <c r="BJ6" s="284" t="str" cm="1">
        <f t="array" ref="BJ6">_xlfn.IFS(BG6=0,"",AND(BG6&gt;0,AZ6=0),"Aucun mazout",BG6&gt;0,AZ6/BG6)</f>
        <v/>
      </c>
      <c r="BK6" s="299" t="str">
        <f t="shared" ref="BK6:BK69" si="16">IF(OR(BG6=0,ISBLANK(BG6)),"Non disponible",IF(AND(BF6=0,BG6&gt;0),"Aucun combustible",BF6/BG6))</f>
        <v>Non disponible</v>
      </c>
      <c r="BL6" s="61" t="str" cm="1">
        <f t="array" ref="BL6">IFERROR(IF(DATE(RIGHT(B6,4),3,31)&lt;Listes_deroulantes!$F$54,VLOOKUP(L6,Listes_deroulantes!$F$3:$J$11,4,FALSE),_xlfn.IFS(DATE(RIGHT(B6,4),3,31)&lt;Avant2025,Exist20205Apres,DATE(RIGHT(B6,4),3,31)&lt;Avant2030,Exist2030Apres,DATE(RIGHT(B6,4),3,31)&gt;Après2030,"0%")),"")</f>
        <v/>
      </c>
      <c r="BM6" s="35" t="str" cm="1">
        <f t="array" ref="BM6">_xlfn.IFS(OR(BI6="Aucun combustible",BI6="Aucun mazout"),"Oui",AND(BI6="",BL6=""),"",AND(BL6="0%",OR(BI6&lt;&gt;"Aucun combustible",BI6&lt;&gt;"Aucun mazout")),IF(BI6&lt;=0%,"Oui","Non"),AND(BL6&lt;&gt;"0%",OR(BI6&lt;&gt;"Aucun combustible",BI6&lt;&gt;"Aucun mazout")),IF(BI6&lt;=BL6,"Oui","Non"))</f>
        <v/>
      </c>
      <c r="BN6" s="119"/>
      <c r="BO6" s="355" t="str">
        <f t="shared" ref="BO6:BO69" si="17">AO6</f>
        <v>s. o.</v>
      </c>
      <c r="BP6" s="356" t="str" cm="1">
        <f t="array" ref="BP6">_xlfn.IFS(AND(BF6&gt;0,OR(BE6=0,ISBLANK(BE6))),"Non disponible",AND(OR(BE6=0,ISBLANK(BE6)),OR(BF6=0,ISBLANK(BF6)),AW6&gt;0),"100% Énergie renouvelable",BE6&gt;0,BE6,AND(OR(BE6=0,ISBLANK(BE6)),OR(BF6=0,ISBLANK(BF6)),OR(AW6=0,ISBLANK(AW6))),"s. o.")</f>
        <v>s. o.</v>
      </c>
      <c r="BQ6" s="357" t="str" cm="1">
        <f t="array" ref="BQ6">IFERROR(_xlfn.IFS(AND(BO6="100% Énergie renouvelable",BP6="100% Énergie renouvelable"),"Aucun GES à réduire",AND(BO6&lt;&gt;"100% Énergie renouvelable",BP6="100% Énergie renouvelable"),BO6,AND(BO6&lt;&gt;"100% Énergie renouvelable",BP6&lt;&gt;"100% Énergie renouvelable"),BO6-BP6,AND(BO6="100% Énergie renouvelable",BP6&lt;&gt;"100% Énergie renouvelable"),"Fournir une explication"),"s. o.")</f>
        <v>s. o.</v>
      </c>
      <c r="BR6" s="120"/>
    </row>
    <row r="7" spans="1:70" s="121" customFormat="1" x14ac:dyDescent="0.25">
      <c r="A7" s="124"/>
      <c r="B7" s="290"/>
      <c r="C7" s="32"/>
      <c r="D7" s="32"/>
      <c r="E7" s="32"/>
      <c r="F7" s="32"/>
      <c r="G7" s="32"/>
      <c r="H7" s="32"/>
      <c r="I7" s="41"/>
      <c r="J7" s="32"/>
      <c r="K7" s="112"/>
      <c r="L7" s="32"/>
      <c r="M7" s="34"/>
      <c r="N7" s="339"/>
      <c r="O7" s="338"/>
      <c r="P7" s="118"/>
      <c r="Q7" s="187"/>
      <c r="R7" s="188"/>
      <c r="S7" s="189"/>
      <c r="T7" s="189"/>
      <c r="U7" s="189"/>
      <c r="V7" s="189"/>
      <c r="W7" s="256">
        <f t="shared" si="0"/>
        <v>0</v>
      </c>
      <c r="X7" s="187"/>
      <c r="Y7" s="190">
        <f t="shared" ref="Y7:Y12" si="18">IFERROR(IF(OR(X7=0,ISBLANK($P7)),0,IF($P7="GJ",X7*V_GES_GJ_GazNaturel,IF($P7="kWh éq.",X7*V_GES_kWhEq_GazNaturel))),"")</f>
        <v>0</v>
      </c>
      <c r="Z7" s="189"/>
      <c r="AA7" s="190">
        <f t="shared" si="8"/>
        <v>0</v>
      </c>
      <c r="AB7" s="189"/>
      <c r="AC7" s="190">
        <f t="shared" si="9"/>
        <v>0</v>
      </c>
      <c r="AD7" s="189"/>
      <c r="AE7" s="190">
        <f t="shared" si="10"/>
        <v>0</v>
      </c>
      <c r="AF7" s="191">
        <f t="shared" si="11"/>
        <v>0</v>
      </c>
      <c r="AG7" s="191">
        <f>W7+AF7</f>
        <v>0</v>
      </c>
      <c r="AH7" s="137" t="str">
        <f t="shared" si="1"/>
        <v/>
      </c>
      <c r="AI7" s="286" t="str" cm="1">
        <f t="array" ref="AI7">IFERROR(_xlfn.IFS(DATE(RIGHT(B7,4),3,31)&lt;Listes_deroulantes!$F$54,IF(Z7&gt;0,Z7/AG7,"Aucun mazout"),DATE(RIGHT(B7,4),3,31)&gt;=Listes_deroulantes!$F$54,IF(AF7&gt;0,AF7/AG7,"Aucun combustible")),"")</f>
        <v/>
      </c>
      <c r="AJ7" s="284" t="str" cm="1">
        <f t="array" ref="AJ7">_xlfn.IFS(AG7=0,"",AND(AG7&gt;0,Z7=0),"Aucun mazout",AG7&gt;0,Z7/AG7)</f>
        <v/>
      </c>
      <c r="AK7" s="116" cm="1">
        <f t="array" ref="AK7">_xlfn.IFS(AG7=0,0,OR(AF7=0,ISBLANK(AF7)),"Aucun combustible",AND(AF7&gt;0,AG7&gt;0),AF7/AG7)</f>
        <v>0</v>
      </c>
      <c r="AL7" s="331" t="str" cm="1">
        <f t="array" ref="AL7">IFERROR(IF(DATE(RIGHT(B7,4),3,31)&lt;Listes_deroulantes!$F$54,VLOOKUP(L7,Listes_deroulantes!$F$3:$J$11,4,FALSE),_xlfn.IFS(DATE(RIGHT(B7,4),3,31)&lt;Avant2025,Exist2025Avant,DATE(RIGHT(B7,4),3,31)&lt;Avant2030,Exist2030Avant,DATE(RIGHT(B7,4),3,31)&gt;Après2030,"0%")),"")</f>
        <v/>
      </c>
      <c r="AM7" s="35" t="str" cm="1">
        <f t="array" ref="AM7">_xlfn.IFS(OR(AI7="Aucun combustible",AI7="Aucun mazout"),"Oui",AND(AI7="",AL7=""),"",AND(AL7="0%",OR(AI7&lt;&gt;"Aucun combustible",AI7&lt;&gt;"Aucun mazout")),IF(AI7&lt;=0%,"Oui","Non"),AND(AL7&lt;&gt;"0%",OR(AI7&lt;&gt;"Aucun combustible",AI7&lt;&gt;"Aucun mazout")),IF(AI7&lt;=AL7,"Oui","Non"))</f>
        <v/>
      </c>
      <c r="AN7" s="130"/>
      <c r="AO7" s="350" t="str" cm="1">
        <f t="array" ref="AO7">_xlfn.IFS(AND(OR(AE7=0,ISBLANK(AE7)),AF7&gt;0),"Non disponible",AND(OR(AE7=0,ISBLANK(AE7)),W7&gt;0,OR(AF7=0,ISBLANK(AF7))),"100% Énergie renouvelable",AE7&gt;0,AE7,AND(OR(AE7=0,ISBLANK(AE7)),OR(AF7=0,ISBLANK(AF7)),OR(W7=0,ISBLANK(W7))),"s. o.")</f>
        <v>s. o.</v>
      </c>
      <c r="AP7" s="332"/>
      <c r="AQ7" s="189"/>
      <c r="AR7" s="189"/>
      <c r="AS7" s="189"/>
      <c r="AT7" s="189"/>
      <c r="AU7" s="189"/>
      <c r="AV7" s="189"/>
      <c r="AW7" s="195">
        <f t="shared" si="13"/>
        <v>0</v>
      </c>
      <c r="AX7" s="189"/>
      <c r="AY7" s="196">
        <f t="shared" si="14"/>
        <v>0</v>
      </c>
      <c r="AZ7" s="189"/>
      <c r="BA7" s="196">
        <f t="shared" si="15"/>
        <v>0</v>
      </c>
      <c r="BB7" s="189"/>
      <c r="BC7" s="196">
        <f t="shared" si="2"/>
        <v>0</v>
      </c>
      <c r="BD7" s="189"/>
      <c r="BE7" s="196">
        <f>AY7+BA7+BC7</f>
        <v>0</v>
      </c>
      <c r="BF7" s="249">
        <f>AX7+AZ7+BB7+BD7</f>
        <v>0</v>
      </c>
      <c r="BG7" s="195">
        <f>AW7+BF7</f>
        <v>0</v>
      </c>
      <c r="BH7" s="138" t="str">
        <f t="shared" si="6"/>
        <v/>
      </c>
      <c r="BI7" s="286" t="str" cm="1">
        <f t="array" ref="BI7">IFERROR(_xlfn.IFS(DATE(RIGHT(B7,4),3,31)&lt;Listes_deroulantes!$F$54,IF(AZ7&gt;0,AZ7/BG7,"Aucun mazout"),DATE(RIGHT(B7,4),3,31)&gt;=Listes_deroulantes!$F$54,IF(BF7&gt;0,BF7/BG7,"Aucun combustible")),"")</f>
        <v/>
      </c>
      <c r="BJ7" s="284" t="str" cm="1">
        <f t="array" ref="BJ7">_xlfn.IFS(BG7=0,"",AND(BG7&gt;0,AZ7=0),"Aucun mazout",BG7&gt;0,AZ7/BG7)</f>
        <v/>
      </c>
      <c r="BK7" s="299" t="str">
        <f t="shared" si="16"/>
        <v>Non disponible</v>
      </c>
      <c r="BL7" s="61" t="str" cm="1">
        <f t="array" ref="BL7">IFERROR(IF(DATE(RIGHT(B7,4),3,31)&lt;Listes_deroulantes!$F$54,VLOOKUP(L7,Listes_deroulantes!$F$3:$J$11,4,FALSE),_xlfn.IFS(DATE(RIGHT(B7,4),3,31)&lt;Avant2025,Exist20205Apres,DATE(RIGHT(B7,4),3,31)&lt;Avant2030,Exist2030Apres,DATE(RIGHT(B7,4),3,31)&gt;Après2030,"0%")),"")</f>
        <v/>
      </c>
      <c r="BM7" s="35" t="str" cm="1">
        <f t="array" ref="BM7">_xlfn.IFS(OR(BI7="Aucun combustible",BI7="Aucun mazout"),"Oui",AND(BI7="",BL7=""),"",AND(BL7="0%",OR(BI7&lt;&gt;"Aucun combustible",BI7&lt;&gt;"Aucun mazout")),IF(BI7&lt;=0%,"Oui","Non"),AND(BL7&lt;&gt;"0%",OR(BI7&lt;&gt;"Aucun combustible",BI7&lt;&gt;"Aucun mazout")),IF(BI7&lt;=BL7,"Oui","Non"))</f>
        <v/>
      </c>
      <c r="BN7" s="119"/>
      <c r="BO7" s="355" t="str">
        <f t="shared" si="17"/>
        <v>s. o.</v>
      </c>
      <c r="BP7" s="356" t="str" cm="1">
        <f t="array" ref="BP7">_xlfn.IFS(AND(BF7&gt;0,OR(BE7=0,ISBLANK(BE7))),"Non disponible",AND(OR(BE7=0,ISBLANK(BE7)),OR(BF7=0,ISBLANK(BF7)),AW7&gt;0),"100% Énergie renouvelable",BE7&gt;0,BE7,AND(OR(BE7=0,ISBLANK(BE7)),OR(BF7=0,ISBLANK(BF7)),OR(AW7=0,ISBLANK(AW7))),"s. o.")</f>
        <v>s. o.</v>
      </c>
      <c r="BQ7" s="357" t="str" cm="1">
        <f t="array" ref="BQ7">IFERROR(_xlfn.IFS(AND(BO7="100% Énergie renouvelable",BP7="100% Énergie renouvelable"),"Aucun GES à réduire",AND(BO7&lt;&gt;"100% Énergie renouvelable",BP7="100% Énergie renouvelable"),BO7,AND(BO7&lt;&gt;"100% Énergie renouvelable",BP7&lt;&gt;"100% Énergie renouvelable"),BO7-BP7,AND(BO7="100% Énergie renouvelable",BP7&lt;&gt;"100% Énergie renouvelable"),"Fournir une explication"),"s. o.")</f>
        <v>s. o.</v>
      </c>
      <c r="BR7" s="120"/>
    </row>
    <row r="8" spans="1:70" s="121" customFormat="1" x14ac:dyDescent="0.25">
      <c r="A8" s="124"/>
      <c r="B8" s="290"/>
      <c r="C8" s="32"/>
      <c r="D8" s="32"/>
      <c r="E8" s="32"/>
      <c r="F8" s="32"/>
      <c r="G8" s="32"/>
      <c r="H8" s="32"/>
      <c r="I8" s="41"/>
      <c r="J8" s="32"/>
      <c r="K8" s="112"/>
      <c r="L8" s="32"/>
      <c r="M8" s="34"/>
      <c r="N8" s="339"/>
      <c r="O8" s="338"/>
      <c r="P8" s="118"/>
      <c r="Q8" s="187"/>
      <c r="R8" s="188"/>
      <c r="S8" s="189"/>
      <c r="T8" s="189"/>
      <c r="U8" s="189"/>
      <c r="V8" s="189"/>
      <c r="W8" s="256">
        <f t="shared" si="0"/>
        <v>0</v>
      </c>
      <c r="X8" s="187"/>
      <c r="Y8" s="190">
        <f t="shared" si="18"/>
        <v>0</v>
      </c>
      <c r="Z8" s="189"/>
      <c r="AA8" s="190">
        <f>IFERROR(IF(OR(Z8=0,ISBLANK($P8)),0,IF($P8="GJ",Z8*V_GES_GJ_Mazout2Leger,IF($P8="kWh éq.",Z8*V_GES_kWhEq_Mazout2Leger))),"")</f>
        <v>0</v>
      </c>
      <c r="AB8" s="189"/>
      <c r="AC8" s="190">
        <f t="shared" si="9"/>
        <v>0</v>
      </c>
      <c r="AD8" s="189"/>
      <c r="AE8" s="190">
        <f t="shared" si="10"/>
        <v>0</v>
      </c>
      <c r="AF8" s="191">
        <f t="shared" si="11"/>
        <v>0</v>
      </c>
      <c r="AG8" s="191">
        <f t="shared" si="12"/>
        <v>0</v>
      </c>
      <c r="AH8" s="137" t="str">
        <f t="shared" si="1"/>
        <v/>
      </c>
      <c r="AI8" s="286" t="str" cm="1">
        <f t="array" ref="AI8">IFERROR(_xlfn.IFS(DATE(RIGHT(B8,4),3,31)&lt;Listes_deroulantes!$F$54,IF(Z8&gt;0,Z8/AG8,"Aucun mazout"),DATE(RIGHT(B8,4),3,31)&gt;=Listes_deroulantes!$F$54,IF(AF8&gt;0,AF8/AG8,"Aucun combustible")),"")</f>
        <v/>
      </c>
      <c r="AJ8" s="284" t="str" cm="1">
        <f t="array" ref="AJ8">_xlfn.IFS(AG8=0,"",AND(AG8&gt;0,Z8=0),"Aucun mazout",AG8&gt;0,Z8/AG8)</f>
        <v/>
      </c>
      <c r="AK8" s="116" cm="1">
        <f t="array" ref="AK8">_xlfn.IFS(AG8=0,0,OR(AF8=0,ISBLANK(AF8)),"Aucun combustible",AND(AF8&gt;0,AG8&gt;0),AF8/AG8)</f>
        <v>0</v>
      </c>
      <c r="AL8" s="331" t="str" cm="1">
        <f t="array" ref="AL8">IFERROR(IF(DATE(RIGHT(B8,4),3,31)&lt;Listes_deroulantes!$F$54,VLOOKUP(L8,Listes_deroulantes!$F$3:$J$11,4,FALSE),_xlfn.IFS(DATE(RIGHT(B8,4),3,31)&lt;Avant2025,Exist2025Avant,DATE(RIGHT(B8,4),3,31)&lt;Avant2030,Exist2030Avant,DATE(RIGHT(B8,4),3,31)&gt;Après2030,"0%")),"")</f>
        <v/>
      </c>
      <c r="AM8" s="35" t="str" cm="1">
        <f t="array" ref="AM8">_xlfn.IFS(OR(AI8="Aucun combustible",AI8="Aucun mazout"),"Oui",AND(AI8="",AL8=""),"",AND(AL8="0%",OR(AI8&lt;&gt;"Aucun combustible",AI8&lt;&gt;"Aucun mazout")),IF(AI8&lt;=0%,"Oui","Non"),AND(AL8&lt;&gt;"0%",OR(AI8&lt;&gt;"Aucun combustible",AI8&lt;&gt;"Aucun mazout")),IF(AI8&lt;=AL8,"Oui","Non"))</f>
        <v/>
      </c>
      <c r="AN8" s="130"/>
      <c r="AO8" s="350" t="str" cm="1">
        <f t="array" ref="AO8">_xlfn.IFS(AND(OR(AE8=0,ISBLANK(AE8)),AF8&gt;0),"Non disponible",AND(OR(AE8=0,ISBLANK(AE8)),W8&gt;0,OR(AF8=0,ISBLANK(AF8))),"100% Énergie renouvelable",AE8&gt;0,AE8,AND(OR(AE8=0,ISBLANK(AE8)),OR(AF8=0,ISBLANK(AF8)),OR(W8=0,ISBLANK(W8))),"s. o.")</f>
        <v>s. o.</v>
      </c>
      <c r="AP8" s="332"/>
      <c r="AQ8" s="189"/>
      <c r="AR8" s="189"/>
      <c r="AS8" s="189"/>
      <c r="AT8" s="189"/>
      <c r="AU8" s="189"/>
      <c r="AV8" s="189"/>
      <c r="AW8" s="195">
        <f t="shared" si="13"/>
        <v>0</v>
      </c>
      <c r="AX8" s="189"/>
      <c r="AY8" s="196">
        <f t="shared" si="14"/>
        <v>0</v>
      </c>
      <c r="AZ8" s="189"/>
      <c r="BA8" s="196">
        <f t="shared" si="15"/>
        <v>0</v>
      </c>
      <c r="BB8" s="189"/>
      <c r="BC8" s="196">
        <f t="shared" si="2"/>
        <v>0</v>
      </c>
      <c r="BD8" s="189"/>
      <c r="BE8" s="196">
        <f t="shared" si="3"/>
        <v>0</v>
      </c>
      <c r="BF8" s="249">
        <f t="shared" si="4"/>
        <v>0</v>
      </c>
      <c r="BG8" s="195">
        <f t="shared" si="5"/>
        <v>0</v>
      </c>
      <c r="BH8" s="138" t="str">
        <f t="shared" si="6"/>
        <v/>
      </c>
      <c r="BI8" s="286" t="str" cm="1">
        <f t="array" ref="BI8">IFERROR(_xlfn.IFS(DATE(RIGHT(B8,4),3,31)&lt;Listes_deroulantes!$F$54,IF(AZ8&gt;0,AZ8/BG8,"Aucun mazout"),DATE(RIGHT(B8,4),3,31)&gt;=Listes_deroulantes!$F$54,IF(BF8&gt;0,BF8/BG8,"Aucun combustible")),"")</f>
        <v/>
      </c>
      <c r="BJ8" s="284" t="str" cm="1">
        <f t="array" ref="BJ8">_xlfn.IFS(BG8=0,"",AND(BG8&gt;0,AZ8=0),"Aucun mazout",BG8&gt;0,AZ8/BG8)</f>
        <v/>
      </c>
      <c r="BK8" s="299" t="str">
        <f t="shared" si="16"/>
        <v>Non disponible</v>
      </c>
      <c r="BL8" s="61" t="str" cm="1">
        <f t="array" ref="BL8">IFERROR(IF(DATE(RIGHT(B8,4),3,31)&lt;Listes_deroulantes!$F$54,VLOOKUP(L8,Listes_deroulantes!$F$3:$J$11,4,FALSE),_xlfn.IFS(DATE(RIGHT(B8,4),3,31)&lt;Avant2025,Exist20205Apres,DATE(RIGHT(B8,4),3,31)&lt;Avant2030,Exist2030Apres,DATE(RIGHT(B8,4),3,31)&gt;Après2030,"0%")),"")</f>
        <v/>
      </c>
      <c r="BM8" s="35" t="str" cm="1">
        <f t="array" ref="BM8">_xlfn.IFS(OR(BI8="Aucun combustible",BI8="Aucun mazout"),"Oui",AND(BI8="",BL8=""),"",AND(BL8="0%",OR(BI8&lt;&gt;"Aucun combustible",BI8&lt;&gt;"Aucun mazout")),IF(BI8&lt;=0%,"Oui","Non"),AND(BL8&lt;&gt;"0%",OR(BI8&lt;&gt;"Aucun combustible",BI8&lt;&gt;"Aucun mazout")),IF(BI8&lt;=BL8,"Oui","Non"))</f>
        <v/>
      </c>
      <c r="BN8" s="119"/>
      <c r="BO8" s="355" t="str">
        <f t="shared" si="17"/>
        <v>s. o.</v>
      </c>
      <c r="BP8" s="356" t="str" cm="1">
        <f t="array" ref="BP8">_xlfn.IFS(AND(BF8&gt;0,OR(BE8=0,ISBLANK(BE8))),"Non disponible",AND(OR(BE8=0,ISBLANK(BE8)),OR(BF8=0,ISBLANK(BF8)),AW8&gt;0),"100% Énergie renouvelable",BE8&gt;0,BE8,AND(OR(BE8=0,ISBLANK(BE8)),OR(BF8=0,ISBLANK(BF8)),OR(AW8=0,ISBLANK(AW8))),"s. o.")</f>
        <v>s. o.</v>
      </c>
      <c r="BQ8" s="357" t="str" cm="1">
        <f t="array" ref="BQ8">IFERROR(_xlfn.IFS(AND(BO8="100% Énergie renouvelable",BP8="100% Énergie renouvelable"),"Aucun GES à réduire",AND(BO8&lt;&gt;"100% Énergie renouvelable",BP8="100% Énergie renouvelable"),BO8,AND(BO8&lt;&gt;"100% Énergie renouvelable",BP8&lt;&gt;"100% Énergie renouvelable"),BO8-BP8,AND(BO8="100% Énergie renouvelable",BP8&lt;&gt;"100% Énergie renouvelable"),"Fournir une explication"),"s. o.")</f>
        <v>s. o.</v>
      </c>
      <c r="BR8" s="120"/>
    </row>
    <row r="9" spans="1:70" s="121" customFormat="1" x14ac:dyDescent="0.25">
      <c r="A9" s="124"/>
      <c r="B9" s="290"/>
      <c r="C9" s="32"/>
      <c r="D9" s="32"/>
      <c r="E9" s="32"/>
      <c r="F9" s="32"/>
      <c r="G9" s="32"/>
      <c r="H9" s="32"/>
      <c r="I9" s="41"/>
      <c r="J9" s="32"/>
      <c r="K9" s="112"/>
      <c r="L9" s="32"/>
      <c r="M9" s="34"/>
      <c r="N9" s="339"/>
      <c r="O9" s="338"/>
      <c r="P9" s="118"/>
      <c r="Q9" s="187"/>
      <c r="R9" s="188"/>
      <c r="S9" s="189"/>
      <c r="T9" s="189"/>
      <c r="U9" s="189"/>
      <c r="V9" s="189"/>
      <c r="W9" s="256">
        <f t="shared" si="0"/>
        <v>0</v>
      </c>
      <c r="X9" s="187"/>
      <c r="Y9" s="190">
        <f t="shared" si="18"/>
        <v>0</v>
      </c>
      <c r="Z9" s="189"/>
      <c r="AA9" s="190">
        <f>IFERROR(IF(OR(Z9=0,ISBLANK($P9)),0,IF($P9="GJ",Z9*V_GES_GJ_Mazout2Leger,IF($P9="kWh éq.",Z9*V_GES_kWhEq_Mazout2Leger))),"")</f>
        <v>0</v>
      </c>
      <c r="AB9" s="189"/>
      <c r="AC9" s="190">
        <f t="shared" si="9"/>
        <v>0</v>
      </c>
      <c r="AD9" s="189"/>
      <c r="AE9" s="190">
        <f t="shared" si="10"/>
        <v>0</v>
      </c>
      <c r="AF9" s="191">
        <f t="shared" si="11"/>
        <v>0</v>
      </c>
      <c r="AG9" s="191">
        <f>W9+AF9</f>
        <v>0</v>
      </c>
      <c r="AH9" s="137" t="str">
        <f t="shared" si="1"/>
        <v/>
      </c>
      <c r="AI9" s="286" t="str" cm="1">
        <f t="array" ref="AI9">IFERROR(_xlfn.IFS(DATE(RIGHT(B9,4),3,31)&lt;Listes_deroulantes!$F$54,IF(Z9&gt;0,Z9/AG9,"Aucun mazout"),DATE(RIGHT(B9,4),3,31)&gt;=Listes_deroulantes!$F$54,IF(AF9&gt;0,AF9/AG9,"Aucun combustible")),"")</f>
        <v/>
      </c>
      <c r="AJ9" s="284" t="str" cm="1">
        <f t="array" ref="AJ9">_xlfn.IFS(AG9=0,"",AND(AG9&gt;0,Z9=0),"Aucun mazout",AG9&gt;0,Z9/AG9)</f>
        <v/>
      </c>
      <c r="AK9" s="116" cm="1">
        <f t="array" ref="AK9">_xlfn.IFS(AG9=0,0,OR(AF9=0,ISBLANK(AF9)),"Aucun combustible",AND(AF9&gt;0,AG9&gt;0),AF9/AG9)</f>
        <v>0</v>
      </c>
      <c r="AL9" s="331" t="str" cm="1">
        <f t="array" ref="AL9">IFERROR(IF(DATE(RIGHT(B9,4),3,31)&lt;Listes_deroulantes!$F$54,VLOOKUP(L9,Listes_deroulantes!$F$3:$J$11,4,FALSE),_xlfn.IFS(DATE(RIGHT(B9,4),3,31)&lt;Avant2025,Exist2025Avant,DATE(RIGHT(B9,4),3,31)&lt;Avant2030,Exist2030Avant,DATE(RIGHT(B9,4),3,31)&gt;Après2030,"0%")),"")</f>
        <v/>
      </c>
      <c r="AM9" s="35" t="str" cm="1">
        <f t="array" ref="AM9">_xlfn.IFS(OR(AI9="Aucun combustible",AI9="Aucun mazout"),"Oui",AND(AI9="",AL9=""),"",AND(AL9="0%",OR(AI9&lt;&gt;"Aucun combustible",AI9&lt;&gt;"Aucun mazout")),IF(AI9&lt;=0%,"Oui","Non"),AND(AL9&lt;&gt;"0%",OR(AI9&lt;&gt;"Aucun combustible",AI9&lt;&gt;"Aucun mazout")),IF(AI9&lt;=AL9,"Oui","Non"))</f>
        <v/>
      </c>
      <c r="AN9" s="130"/>
      <c r="AO9" s="350" t="str" cm="1">
        <f t="array" ref="AO9">_xlfn.IFS(AND(OR(AE9=0,ISBLANK(AE9)),AF9&gt;0),"Non disponible",AND(OR(AE9=0,ISBLANK(AE9)),W9&gt;0,OR(AF9=0,ISBLANK(AF9))),"100% Énergie renouvelable",AE9&gt;0,AE9,AND(OR(AE9=0,ISBLANK(AE9)),OR(AF9=0,ISBLANK(AF9)),OR(W9=0,ISBLANK(W9))),"s. o.")</f>
        <v>s. o.</v>
      </c>
      <c r="AP9" s="332"/>
      <c r="AQ9" s="189"/>
      <c r="AR9" s="189"/>
      <c r="AS9" s="189"/>
      <c r="AT9" s="189"/>
      <c r="AU9" s="189"/>
      <c r="AV9" s="189"/>
      <c r="AW9" s="195">
        <f t="shared" si="13"/>
        <v>0</v>
      </c>
      <c r="AX9" s="189"/>
      <c r="AY9" s="196">
        <f>IFERROR(IF(OR(AX9=0,ISBLANK($AP9)),0,IF($AP9="GJ",AX9*V_GES_GJ_GazNaturel,IF($AP9="kWh éq.",AX9*V_GES_kWhEq_GazNaturel))),"")</f>
        <v>0</v>
      </c>
      <c r="AZ9" s="189"/>
      <c r="BA9" s="196">
        <f t="shared" si="15"/>
        <v>0</v>
      </c>
      <c r="BB9" s="189"/>
      <c r="BC9" s="196">
        <f>IFERROR(IF(OR(BB9=0,ISBLANK(AP9)),0,IF(AP9="GJ",BB9*V_GES_GJ_Propane,IF(AP9="kWh éq.",BB9*V_GES_kWhEq_Propane))),"")</f>
        <v>0</v>
      </c>
      <c r="BD9" s="189"/>
      <c r="BE9" s="196">
        <f>AY9+BA9+BC9</f>
        <v>0</v>
      </c>
      <c r="BF9" s="249">
        <f>AX9+AZ9+BB9+BD9</f>
        <v>0</v>
      </c>
      <c r="BG9" s="195">
        <f>AW9+BF9</f>
        <v>0</v>
      </c>
      <c r="BH9" s="138" t="str">
        <f t="shared" si="6"/>
        <v/>
      </c>
      <c r="BI9" s="286" t="str" cm="1">
        <f t="array" ref="BI9">IFERROR(_xlfn.IFS(DATE(RIGHT(B9,4),3,31)&lt;Listes_deroulantes!$F$54,IF(AZ9&gt;0,AZ9/BG9,"Aucun mazout"),DATE(RIGHT(B9,4),3,31)&gt;=Listes_deroulantes!$F$54,IF(BF9&gt;0,BF9/BG9,"Aucun combustible")),"")</f>
        <v/>
      </c>
      <c r="BJ9" s="284" t="str" cm="1">
        <f t="array" ref="BJ9">_xlfn.IFS(BG9=0,"",AND(BG9&gt;0,AZ9=0),"Aucun mazout",BG9&gt;0,AZ9/BG9)</f>
        <v/>
      </c>
      <c r="BK9" s="299" t="str">
        <f>IF(OR(BG9=0,ISBLANK(BG9)),"Non disponible",IF(AND(BF9=0,BG9&gt;0),"Aucun combustible",BF9/BG9))</f>
        <v>Non disponible</v>
      </c>
      <c r="BL9" s="61" t="str" cm="1">
        <f t="array" ref="BL9">IFERROR(IF(DATE(RIGHT(B9,4),3,31)&lt;Listes_deroulantes!$F$54,VLOOKUP(L9,Listes_deroulantes!$F$3:$J$11,4,FALSE),_xlfn.IFS(DATE(RIGHT(B9,4),3,31)&lt;Avant2025,Exist20205Apres,DATE(RIGHT(B9,4),3,31)&lt;Avant2030,Exist2030Apres,DATE(RIGHT(B9,4),3,31)&gt;Après2030,"0%")),"")</f>
        <v/>
      </c>
      <c r="BM9" s="35" t="str" cm="1">
        <f t="array" ref="BM9">_xlfn.IFS(OR(BI9="Aucun combustible",BI9="Aucun mazout"),"Oui",AND(BI9="",BL9=""),"",AND(BL9="0%",OR(BI9&lt;&gt;"Aucun combustible",BI9&lt;&gt;"Aucun mazout")),IF(BI9&lt;=0%,"Oui","Non"),AND(BL9&lt;&gt;"0%",OR(BI9&lt;&gt;"Aucun combustible",BI9&lt;&gt;"Aucun mazout")),IF(BI9&lt;=BL9,"Oui","Non"))</f>
        <v/>
      </c>
      <c r="BN9" s="119"/>
      <c r="BO9" s="355" t="str">
        <f t="shared" si="17"/>
        <v>s. o.</v>
      </c>
      <c r="BP9" s="356" t="str" cm="1">
        <f t="array" ref="BP9">_xlfn.IFS(AND(BF9&gt;0,OR(BE9=0,ISBLANK(BE9))),"Non disponible",AND(OR(BE9=0,ISBLANK(BE9)),OR(BF9=0,ISBLANK(BF9)),AW9&gt;0),"100% Énergie renouvelable",BE9&gt;0,BE9,AND(OR(BE9=0,ISBLANK(BE9)),OR(BF9=0,ISBLANK(BF9)),OR(AW9=0,ISBLANK(AW9))),"s. o.")</f>
        <v>s. o.</v>
      </c>
      <c r="BQ9" s="357" t="str" cm="1">
        <f t="array" ref="BQ9">IFERROR(_xlfn.IFS(AND(BO9="100% Énergie renouvelable",BP9="100% Énergie renouvelable"),"Aucun GES à réduire",AND(BO9&lt;&gt;"100% Énergie renouvelable",BP9="100% Énergie renouvelable"),BO9,AND(BO9&lt;&gt;"100% Énergie renouvelable",BP9&lt;&gt;"100% Énergie renouvelable"),BO9-BP9,AND(BO9="100% Énergie renouvelable",BP9&lt;&gt;"100% Énergie renouvelable"),"Fournir une explication"),"s. o.")</f>
        <v>s. o.</v>
      </c>
      <c r="BR9" s="335"/>
    </row>
    <row r="10" spans="1:70" s="121" customFormat="1" x14ac:dyDescent="0.25">
      <c r="A10" s="124"/>
      <c r="B10" s="290"/>
      <c r="C10" s="32"/>
      <c r="D10" s="32"/>
      <c r="E10" s="32"/>
      <c r="F10" s="32"/>
      <c r="G10" s="32"/>
      <c r="H10" s="32"/>
      <c r="I10" s="41"/>
      <c r="J10" s="32"/>
      <c r="K10" s="112"/>
      <c r="L10" s="32"/>
      <c r="M10" s="34"/>
      <c r="N10" s="339"/>
      <c r="O10" s="338"/>
      <c r="P10" s="118"/>
      <c r="Q10" s="187"/>
      <c r="R10" s="188"/>
      <c r="S10" s="189"/>
      <c r="T10" s="189"/>
      <c r="U10" s="189"/>
      <c r="V10" s="189"/>
      <c r="W10" s="256">
        <f t="shared" si="0"/>
        <v>0</v>
      </c>
      <c r="X10" s="187"/>
      <c r="Y10" s="190">
        <f t="shared" si="18"/>
        <v>0</v>
      </c>
      <c r="Z10" s="189"/>
      <c r="AA10" s="190">
        <f t="shared" ref="AA10:AA12" si="19">IFERROR(IF(OR(Z10=0,ISBLANK($P10)),0,IF($P10="GJ",Z10*V_GES_GJ_Mazout2Leger,IF($P10="kWh éq.",Z10*V_GES_kWhEq_Mazout2Leger))),"")</f>
        <v>0</v>
      </c>
      <c r="AB10" s="189"/>
      <c r="AC10" s="190">
        <f t="shared" si="9"/>
        <v>0</v>
      </c>
      <c r="AD10" s="189"/>
      <c r="AE10" s="190">
        <f t="shared" si="10"/>
        <v>0</v>
      </c>
      <c r="AF10" s="191">
        <f t="shared" si="11"/>
        <v>0</v>
      </c>
      <c r="AG10" s="191">
        <f t="shared" ref="AG10:AG12" si="20">W10+AF10</f>
        <v>0</v>
      </c>
      <c r="AH10" s="137" t="str">
        <f t="shared" si="1"/>
        <v/>
      </c>
      <c r="AI10" s="286" t="str" cm="1">
        <f t="array" ref="AI10">IFERROR(_xlfn.IFS(DATE(RIGHT(B10,4),3,31)&lt;Listes_deroulantes!$F$54,IF(Z10&gt;0,Z10/AG10,"Aucun mazout"),DATE(RIGHT(B10,4),3,31)&gt;=Listes_deroulantes!$F$54,IF(AF10&gt;0,AF10/AG10,"Aucun combustible")),"")</f>
        <v/>
      </c>
      <c r="AJ10" s="284" t="str" cm="1">
        <f t="array" ref="AJ10">_xlfn.IFS(AG10=0,"",AND(AG10&gt;0,Z10=0),"Aucun mazout",AG10&gt;0,Z10/AG10)</f>
        <v/>
      </c>
      <c r="AK10" s="116" cm="1">
        <f t="array" ref="AK10">_xlfn.IFS(AG10=0,0,OR(AF10=0,ISBLANK(AF10)),"Aucun combustible",AND(AF10&gt;0,AG10&gt;0),AF10/AG10)</f>
        <v>0</v>
      </c>
      <c r="AL10" s="331" t="str" cm="1">
        <f t="array" ref="AL10">IFERROR(IF(DATE(RIGHT(B10,4),3,31)&lt;Listes_deroulantes!$F$54,VLOOKUP(L10,Listes_deroulantes!$F$3:$J$11,4,FALSE),_xlfn.IFS(DATE(RIGHT(B10,4),3,31)&lt;Avant2025,Exist2025Avant,DATE(RIGHT(B10,4),3,31)&lt;Avant2030,Exist2030Avant,DATE(RIGHT(B10,4),3,31)&gt;Après2030,"0%")),"")</f>
        <v/>
      </c>
      <c r="AM10" s="35" t="str" cm="1">
        <f t="array" ref="AM10">_xlfn.IFS(OR(AI10="Aucun combustible",AI10="Aucun mazout"),"Oui",AND(AI10="",AL10=""),"",AND(AL10="0%",OR(AI10&lt;&gt;"Aucun combustible",AI10&lt;&gt;"Aucun mazout")),IF(AI10&lt;=0%,"Oui","Non"),AND(AL10&lt;&gt;"0%",OR(AI10&lt;&gt;"Aucun combustible",AI10&lt;&gt;"Aucun mazout")),IF(AI10&lt;=AL10,"Oui","Non"))</f>
        <v/>
      </c>
      <c r="AN10" s="130"/>
      <c r="AO10" s="350" t="str" cm="1">
        <f t="array" ref="AO10">_xlfn.IFS(AND(OR(AE10=0,ISBLANK(AE10)),AF10&gt;0),"Non disponible",AND(OR(AE10=0,ISBLANK(AE10)),W10&gt;0,OR(AF10=0,ISBLANK(AF10))),"100% Énergie renouvelable",AE10&gt;0,AE10,AND(OR(AE10=0,ISBLANK(AE10)),OR(AF10=0,ISBLANK(AF10)),OR(W10=0,ISBLANK(W10))),"s. o.")</f>
        <v>s. o.</v>
      </c>
      <c r="AP10" s="332"/>
      <c r="AQ10" s="189"/>
      <c r="AR10" s="189"/>
      <c r="AS10" s="189"/>
      <c r="AT10" s="189"/>
      <c r="AU10" s="189"/>
      <c r="AV10" s="189"/>
      <c r="AW10" s="195">
        <f t="shared" si="13"/>
        <v>0</v>
      </c>
      <c r="AX10" s="189"/>
      <c r="AY10" s="196">
        <f t="shared" ref="AY10:AY12" si="21">IFERROR(IF(OR(AX10=0,ISBLANK($AP10)),0,IF($AP10="GJ",AX10*V_GES_GJ_GazNaturel,IF($AP10="kWh éq.",AX10*V_GES_kWhEq_GazNaturel))),"")</f>
        <v>0</v>
      </c>
      <c r="AZ10" s="189"/>
      <c r="BA10" s="196">
        <f t="shared" si="15"/>
        <v>0</v>
      </c>
      <c r="BB10" s="189"/>
      <c r="BC10" s="196">
        <f t="shared" si="2"/>
        <v>0</v>
      </c>
      <c r="BD10" s="189"/>
      <c r="BE10" s="196">
        <f t="shared" ref="BE10:BE12" si="22">AY10+BA10+BC10</f>
        <v>0</v>
      </c>
      <c r="BF10" s="249">
        <f t="shared" si="4"/>
        <v>0</v>
      </c>
      <c r="BG10" s="195">
        <f t="shared" si="5"/>
        <v>0</v>
      </c>
      <c r="BH10" s="138" t="str">
        <f t="shared" si="6"/>
        <v/>
      </c>
      <c r="BI10" s="286" t="str" cm="1">
        <f t="array" ref="BI10">IFERROR(_xlfn.IFS(DATE(RIGHT(B10,4),3,31)&lt;Listes_deroulantes!$F$54,IF(AZ10&gt;0,AZ10/BG10,"Aucun mazout"),DATE(RIGHT(B10,4),3,31)&gt;=Listes_deroulantes!$F$54,IF(BF10&gt;0,BF10/BG10,"Aucun combustible")),"")</f>
        <v/>
      </c>
      <c r="BJ10" s="284" t="str" cm="1">
        <f t="array" ref="BJ10">_xlfn.IFS(BG10=0,"",AND(BG10&gt;0,AZ10=0),"Aucun mazout",BG10&gt;0,AZ10/BG10)</f>
        <v/>
      </c>
      <c r="BK10" s="299" t="str">
        <f t="shared" si="16"/>
        <v>Non disponible</v>
      </c>
      <c r="BL10" s="61" t="str" cm="1">
        <f t="array" ref="BL10">IFERROR(IF(DATE(RIGHT(B10,4),3,31)&lt;Listes_deroulantes!$F$54,VLOOKUP(L10,Listes_deroulantes!$F$3:$J$11,4,FALSE),_xlfn.IFS(DATE(RIGHT(B10,4),3,31)&lt;Avant2025,Exist20205Apres,DATE(RIGHT(B10,4),3,31)&lt;Avant2030,Exist2030Apres,DATE(RIGHT(B10,4),3,31)&gt;Après2030,"0%")),"")</f>
        <v/>
      </c>
      <c r="BM10" s="35" t="str" cm="1">
        <f t="array" ref="BM10">_xlfn.IFS(OR(BI10="Aucun combustible",BI10="Aucun mazout"),"Oui",AND(BI10="",BL10=""),"",AND(BL10="0%",OR(BI10&lt;&gt;"Aucun combustible",BI10&lt;&gt;"Aucun mazout")),IF(BI10&lt;=0%,"Oui","Non"),AND(BL10&lt;&gt;"0%",OR(BI10&lt;&gt;"Aucun combustible",BI10&lt;&gt;"Aucun mazout")),IF(BI10&lt;=BL10,"Oui","Non"))</f>
        <v/>
      </c>
      <c r="BN10" s="119"/>
      <c r="BO10" s="355" t="str">
        <f t="shared" si="17"/>
        <v>s. o.</v>
      </c>
      <c r="BP10" s="356" t="str" cm="1">
        <f t="array" ref="BP10">_xlfn.IFS(AND(BF10&gt;0,OR(BE10=0,ISBLANK(BE10))),"Non disponible",AND(OR(BE10=0,ISBLANK(BE10)),OR(BF10=0,ISBLANK(BF10)),AW10&gt;0),"100% Énergie renouvelable",BE10&gt;0,BE10,AND(OR(BE10=0,ISBLANK(BE10)),OR(BF10=0,ISBLANK(BF10)),OR(AW10=0,ISBLANK(AW10))),"s. o.")</f>
        <v>s. o.</v>
      </c>
      <c r="BQ10" s="357" t="str" cm="1">
        <f t="array" ref="BQ10">IFERROR(_xlfn.IFS(AND(BO10="100% Énergie renouvelable",BP10="100% Énergie renouvelable"),"Aucun GES à réduire",AND(BO10&lt;&gt;"100% Énergie renouvelable",BP10="100% Énergie renouvelable"),BO10,AND(BO10&lt;&gt;"100% Énergie renouvelable",BP10&lt;&gt;"100% Énergie renouvelable"),BO10-BP10,AND(BO10="100% Énergie renouvelable",BP10&lt;&gt;"100% Énergie renouvelable"),"Fournir une explication"),"s. o.")</f>
        <v>s. o.</v>
      </c>
      <c r="BR10" s="120"/>
    </row>
    <row r="11" spans="1:70" s="121" customFormat="1" x14ac:dyDescent="0.25">
      <c r="A11" s="124"/>
      <c r="B11" s="33"/>
      <c r="C11" s="32"/>
      <c r="D11" s="32"/>
      <c r="E11" s="32"/>
      <c r="F11" s="32"/>
      <c r="G11" s="32"/>
      <c r="H11" s="32"/>
      <c r="I11" s="41"/>
      <c r="J11" s="32"/>
      <c r="K11" s="112"/>
      <c r="L11" s="32"/>
      <c r="M11" s="34"/>
      <c r="N11" s="339"/>
      <c r="O11" s="338"/>
      <c r="P11" s="118"/>
      <c r="Q11" s="187"/>
      <c r="R11" s="188"/>
      <c r="S11" s="189"/>
      <c r="T11" s="189"/>
      <c r="U11" s="189"/>
      <c r="V11" s="189"/>
      <c r="W11" s="256">
        <f t="shared" si="0"/>
        <v>0</v>
      </c>
      <c r="X11" s="187"/>
      <c r="Y11" s="190">
        <f t="shared" si="18"/>
        <v>0</v>
      </c>
      <c r="Z11" s="189"/>
      <c r="AA11" s="190">
        <f t="shared" si="19"/>
        <v>0</v>
      </c>
      <c r="AB11" s="189"/>
      <c r="AC11" s="190">
        <f t="shared" si="9"/>
        <v>0</v>
      </c>
      <c r="AD11" s="189"/>
      <c r="AE11" s="190">
        <f t="shared" si="10"/>
        <v>0</v>
      </c>
      <c r="AF11" s="191">
        <f t="shared" si="11"/>
        <v>0</v>
      </c>
      <c r="AG11" s="191">
        <f t="shared" si="20"/>
        <v>0</v>
      </c>
      <c r="AH11" s="137" t="str">
        <f t="shared" si="1"/>
        <v/>
      </c>
      <c r="AI11" s="286" t="str" cm="1">
        <f t="array" ref="AI11">IFERROR(_xlfn.IFS(DATE(RIGHT(B11,4),3,31)&lt;Listes_deroulantes!$F$54,IF(Z11&gt;0,Z11/AG11,"Aucun mazout"),DATE(RIGHT(B11,4),3,31)&gt;=Listes_deroulantes!$F$54,IF(AF11&gt;0,AF11/AG11,"Aucun combustible")),"")</f>
        <v/>
      </c>
      <c r="AJ11" s="284" t="str" cm="1">
        <f t="array" ref="AJ11">_xlfn.IFS(AG11=0,"",AND(AG11&gt;0,Z11=0),"Aucun mazout",AG11&gt;0,Z11/AG11)</f>
        <v/>
      </c>
      <c r="AK11" s="116" cm="1">
        <f t="array" ref="AK11">_xlfn.IFS(AG11=0,0,OR(AF11=0,ISBLANK(AF11)),"Aucun combustible",AND(AF11&gt;0,AG11&gt;0),AF11/AG11)</f>
        <v>0</v>
      </c>
      <c r="AL11" s="331" t="str" cm="1">
        <f t="array" ref="AL11">IFERROR(IF(DATE(RIGHT(B11,4),3,31)&lt;Listes_deroulantes!$F$54,VLOOKUP(L11,Listes_deroulantes!$F$3:$J$11,4,FALSE),_xlfn.IFS(DATE(RIGHT(B11,4),3,31)&lt;Avant2025,Exist2025Avant,DATE(RIGHT(B11,4),3,31)&lt;Avant2030,Exist2030Avant,DATE(RIGHT(B11,4),3,31)&gt;Après2030,"0%")),"")</f>
        <v/>
      </c>
      <c r="AM11" s="35" t="str" cm="1">
        <f t="array" ref="AM11">_xlfn.IFS(OR(AI11="Aucun combustible",AI11="Aucun mazout"),"Oui",AND(AI11="",AL11=""),"",AND(AL11="0%",OR(AI11&lt;&gt;"Aucun combustible",AI11&lt;&gt;"Aucun mazout")),IF(AI11&lt;=0%,"Oui","Non"),AND(AL11&lt;&gt;"0%",OR(AI11&lt;&gt;"Aucun combustible",AI11&lt;&gt;"Aucun mazout")),IF(AI11&lt;=AL11,"Oui","Non"))</f>
        <v/>
      </c>
      <c r="AN11" s="130"/>
      <c r="AO11" s="350" t="str" cm="1">
        <f t="array" ref="AO11">_xlfn.IFS(AND(OR(AE11=0,ISBLANK(AE11)),AF11&gt;0),"Non disponible",AND(OR(AE11=0,ISBLANK(AE11)),W11&gt;0,OR(AF11=0,ISBLANK(AF11))),"100% Énergie renouvelable",AE11&gt;0,AE11,AND(OR(AE11=0,ISBLANK(AE11)),OR(AF11=0,ISBLANK(AF11)),OR(W11=0,ISBLANK(W11))),"s. o.")</f>
        <v>s. o.</v>
      </c>
      <c r="AP11" s="332"/>
      <c r="AQ11" s="189"/>
      <c r="AR11" s="189"/>
      <c r="AS11" s="189"/>
      <c r="AT11" s="189"/>
      <c r="AU11" s="189"/>
      <c r="AV11" s="189"/>
      <c r="AW11" s="195">
        <f t="shared" si="13"/>
        <v>0</v>
      </c>
      <c r="AX11" s="189"/>
      <c r="AY11" s="196">
        <f t="shared" si="21"/>
        <v>0</v>
      </c>
      <c r="AZ11" s="189"/>
      <c r="BA11" s="196">
        <f t="shared" si="15"/>
        <v>0</v>
      </c>
      <c r="BB11" s="189"/>
      <c r="BC11" s="196">
        <f t="shared" si="2"/>
        <v>0</v>
      </c>
      <c r="BD11" s="189"/>
      <c r="BE11" s="196">
        <f t="shared" si="22"/>
        <v>0</v>
      </c>
      <c r="BF11" s="249">
        <f t="shared" si="4"/>
        <v>0</v>
      </c>
      <c r="BG11" s="195">
        <f t="shared" si="5"/>
        <v>0</v>
      </c>
      <c r="BH11" s="138" t="str">
        <f t="shared" si="6"/>
        <v/>
      </c>
      <c r="BI11" s="286" t="str" cm="1">
        <f t="array" ref="BI11">IFERROR(_xlfn.IFS(DATE(RIGHT(B11,4),3,31)&lt;Listes_deroulantes!$F$54,IF(AZ11&gt;0,AZ11/BG11,"Aucun mazout"),DATE(RIGHT(B11,4),3,31)&gt;=Listes_deroulantes!$F$54,IF(BF11&gt;0,BF11/BG11,"Aucun combustible")),"")</f>
        <v/>
      </c>
      <c r="BJ11" s="284" t="str" cm="1">
        <f t="array" ref="BJ11">_xlfn.IFS(BG11=0,"",AND(BG11&gt;0,AZ11=0),"Aucun mazout",BG11&gt;0,AZ11/BG11)</f>
        <v/>
      </c>
      <c r="BK11" s="299" t="str">
        <f t="shared" si="16"/>
        <v>Non disponible</v>
      </c>
      <c r="BL11" s="61" t="str" cm="1">
        <f t="array" ref="BL11">IFERROR(IF(DATE(RIGHT(B11,4),3,31)&lt;Listes_deroulantes!$F$54,VLOOKUP(L11,Listes_deroulantes!$F$3:$J$11,4,FALSE),_xlfn.IFS(DATE(RIGHT(B11,4),3,31)&lt;Avant2025,Exist20205Apres,DATE(RIGHT(B11,4),3,31)&lt;Avant2030,Exist2030Apres,DATE(RIGHT(B11,4),3,31)&gt;Après2030,"0%")),"")</f>
        <v/>
      </c>
      <c r="BM11" s="35" t="str" cm="1">
        <f t="array" ref="BM11">_xlfn.IFS(OR(BI11="Aucun combustible",BI11="Aucun mazout"),"Oui",AND(BI11="",BL11=""),"",AND(BL11="0%",OR(BI11&lt;&gt;"Aucun combustible",BI11&lt;&gt;"Aucun mazout")),IF(BI11&lt;=0%,"Oui","Non"),AND(BL11&lt;&gt;"0%",OR(BI11&lt;&gt;"Aucun combustible",BI11&lt;&gt;"Aucun mazout")),IF(BI11&lt;=BL11,"Oui","Non"))</f>
        <v/>
      </c>
      <c r="BN11" s="119"/>
      <c r="BO11" s="355" t="str">
        <f t="shared" si="17"/>
        <v>s. o.</v>
      </c>
      <c r="BP11" s="356" t="str" cm="1">
        <f t="array" ref="BP11">_xlfn.IFS(AND(BF11&gt;0,OR(BE11=0,ISBLANK(BE11))),"Non disponible",AND(OR(BE11=0,ISBLANK(BE11)),OR(BF11=0,ISBLANK(BF11)),AW11&gt;0),"100% Énergie renouvelable",BE11&gt;0,BE11,AND(OR(BE11=0,ISBLANK(BE11)),OR(BF11=0,ISBLANK(BF11)),OR(AW11=0,ISBLANK(AW11))),"s. o.")</f>
        <v>s. o.</v>
      </c>
      <c r="BQ11" s="357" t="str" cm="1">
        <f t="array" ref="BQ11">IFERROR(_xlfn.IFS(AND(BO11="100% Énergie renouvelable",BP11="100% Énergie renouvelable"),"Aucun GES à réduire",AND(BO11&lt;&gt;"100% Énergie renouvelable",BP11="100% Énergie renouvelable"),BO11,AND(BO11&lt;&gt;"100% Énergie renouvelable",BP11&lt;&gt;"100% Énergie renouvelable"),BO11-BP11,AND(BO11="100% Énergie renouvelable",BP11&lt;&gt;"100% Énergie renouvelable"),"Fournir une explication"),"s. o.")</f>
        <v>s. o.</v>
      </c>
      <c r="BR11" s="120"/>
    </row>
    <row r="12" spans="1:70" s="121" customFormat="1" x14ac:dyDescent="0.25">
      <c r="A12" s="124"/>
      <c r="B12" s="33"/>
      <c r="C12" s="32"/>
      <c r="D12" s="32"/>
      <c r="E12" s="32"/>
      <c r="F12" s="32"/>
      <c r="G12" s="32"/>
      <c r="H12" s="32"/>
      <c r="I12" s="41"/>
      <c r="J12" s="32"/>
      <c r="K12" s="112"/>
      <c r="L12" s="32"/>
      <c r="M12" s="34"/>
      <c r="N12" s="339"/>
      <c r="O12" s="338"/>
      <c r="P12" s="118"/>
      <c r="Q12" s="187"/>
      <c r="R12" s="188"/>
      <c r="S12" s="189"/>
      <c r="T12" s="189"/>
      <c r="U12" s="189"/>
      <c r="V12" s="189"/>
      <c r="W12" s="256">
        <f t="shared" si="0"/>
        <v>0</v>
      </c>
      <c r="X12" s="187"/>
      <c r="Y12" s="190">
        <f t="shared" si="18"/>
        <v>0</v>
      </c>
      <c r="Z12" s="189"/>
      <c r="AA12" s="190">
        <f t="shared" si="19"/>
        <v>0</v>
      </c>
      <c r="AB12" s="189"/>
      <c r="AC12" s="190">
        <f t="shared" si="9"/>
        <v>0</v>
      </c>
      <c r="AD12" s="189"/>
      <c r="AE12" s="190">
        <f t="shared" si="10"/>
        <v>0</v>
      </c>
      <c r="AF12" s="191">
        <f t="shared" si="11"/>
        <v>0</v>
      </c>
      <c r="AG12" s="191">
        <f t="shared" si="20"/>
        <v>0</v>
      </c>
      <c r="AH12" s="137" t="str">
        <f t="shared" si="1"/>
        <v/>
      </c>
      <c r="AI12" s="286" t="str" cm="1">
        <f t="array" ref="AI12">IFERROR(_xlfn.IFS(DATE(RIGHT(B12,4),3,31)&lt;Listes_deroulantes!$F$54,IF(Z12&gt;0,Z12/AG12,"Aucun mazout"),DATE(RIGHT(B12,4),3,31)&gt;=Listes_deroulantes!$F$54,IF(AF12&gt;0,AF12/AG12,"Aucun combustible")),"")</f>
        <v/>
      </c>
      <c r="AJ12" s="284" t="str" cm="1">
        <f t="array" ref="AJ12">_xlfn.IFS(AG12=0,"",AND(AG12&gt;0,Z12=0),"Aucun mazout",AG12&gt;0,Z12/AG12)</f>
        <v/>
      </c>
      <c r="AK12" s="116" cm="1">
        <f t="array" ref="AK12">_xlfn.IFS(AG12=0,0,OR(AF12=0,ISBLANK(AF12)),"Aucun combustible",AND(AF12&gt;0,AG12&gt;0),AF12/AG12)</f>
        <v>0</v>
      </c>
      <c r="AL12" s="331" t="str" cm="1">
        <f t="array" ref="AL12">IFERROR(IF(DATE(RIGHT(B12,4),3,31)&lt;Listes_deroulantes!$F$54,VLOOKUP(L12,Listes_deroulantes!$F$3:$J$11,4,FALSE),_xlfn.IFS(DATE(RIGHT(B12,4),3,31)&lt;Avant2025,Exist2025Avant,DATE(RIGHT(B12,4),3,31)&lt;Avant2030,Exist2030Avant,DATE(RIGHT(B12,4),3,31)&gt;Après2030,Exist2031Avant)),"")</f>
        <v/>
      </c>
      <c r="AM12" s="35" t="str" cm="1">
        <f t="array" ref="AM12">_xlfn.IFS(OR(AI12="Aucun combustible",AI12="Aucun mazout"),"Oui",AND(AI12="",AL12=""),"",AND(AL12="0%",OR(AI12&lt;&gt;"Aucun combustible",AI12&lt;&gt;"Aucun mazout")),IF(AI12&lt;=0%,"Oui","Non"),AND(AL12&lt;&gt;"0%",OR(AI12&lt;&gt;"Aucun combustible",AI12&lt;&gt;"Aucun mazout")),IF(AI12&lt;=AL12,"Oui","Non"))</f>
        <v/>
      </c>
      <c r="AN12" s="130"/>
      <c r="AO12" s="350" t="str" cm="1">
        <f t="array" ref="AO12">_xlfn.IFS(AND(OR(AE12=0,ISBLANK(AE12)),AF12&gt;0),"Non disponible",AND(OR(AE12=0,ISBLANK(AE12)),W12&gt;0,OR(AF12=0,ISBLANK(AF12))),"100% Énergie renouvelable",AE12&gt;0,AE12,AND(OR(AE12=0,ISBLANK(AE12)),OR(AF12=0,ISBLANK(AF12)),OR(W12=0,ISBLANK(W12))),"s. o.")</f>
        <v>s. o.</v>
      </c>
      <c r="AP12" s="332"/>
      <c r="AQ12" s="189"/>
      <c r="AR12" s="189"/>
      <c r="AS12" s="189"/>
      <c r="AT12" s="189"/>
      <c r="AU12" s="189"/>
      <c r="AV12" s="189"/>
      <c r="AW12" s="195">
        <f t="shared" si="13"/>
        <v>0</v>
      </c>
      <c r="AX12" s="189"/>
      <c r="AY12" s="196">
        <f t="shared" si="21"/>
        <v>0</v>
      </c>
      <c r="AZ12" s="189"/>
      <c r="BA12" s="196">
        <f t="shared" si="15"/>
        <v>0</v>
      </c>
      <c r="BB12" s="189"/>
      <c r="BC12" s="196">
        <f t="shared" si="2"/>
        <v>0</v>
      </c>
      <c r="BD12" s="189"/>
      <c r="BE12" s="196">
        <f t="shared" si="22"/>
        <v>0</v>
      </c>
      <c r="BF12" s="249">
        <f t="shared" ref="BF12:BF75" si="23">AX12+AZ12+BB12+BD12</f>
        <v>0</v>
      </c>
      <c r="BG12" s="195">
        <f t="shared" ref="BG12:BG75" si="24">AW12+BF12</f>
        <v>0</v>
      </c>
      <c r="BH12" s="138" t="str">
        <f t="shared" si="6"/>
        <v/>
      </c>
      <c r="BI12" s="286" t="str" cm="1">
        <f t="array" ref="BI12">IFERROR(_xlfn.IFS(DATE(RIGHT(B12,4),3,31)&lt;Listes_deroulantes!$F$54,IF(AZ12&gt;0,AZ12/BG12,"Aucun mazout"),DATE(RIGHT(B12,4),3,31)&gt;=Listes_deroulantes!$F$54,IF(BF12&gt;0,BF12/BG12,"Aucun combustible")),"")</f>
        <v/>
      </c>
      <c r="BJ12" s="284" t="str" cm="1">
        <f t="array" ref="BJ12">_xlfn.IFS(BG12=0,"",AND(BG12&gt;0,AZ12=0),"Aucun mazout",BG12&gt;0,AZ12/BG12)</f>
        <v/>
      </c>
      <c r="BK12" s="299" t="str">
        <f t="shared" si="16"/>
        <v>Non disponible</v>
      </c>
      <c r="BL12" s="61" t="str" cm="1">
        <f t="array" ref="BL12">IFERROR(IF(DATE(RIGHT(B12,4),3,31)&lt;Listes_deroulantes!$F$54,VLOOKUP(L12,Listes_deroulantes!$F$3:$J$11,4,FALSE),_xlfn.IFS(DATE(RIGHT(B12,4),3,31)&lt;Avant2025,Exist20205Apres,DATE(RIGHT(B12,4),3,31)&lt;Avant2030,Exist2030Apres,DATE(RIGHT(B12,4),3,31)&gt;Après2030,"0%")),"")</f>
        <v/>
      </c>
      <c r="BM12" s="35" t="str" cm="1">
        <f t="array" ref="BM12">_xlfn.IFS(OR(BI12="Aucun combustible",BI12="Aucun mazout"),"Oui",AND(BI12="",BL12=""),"",AND(BL12="0%",OR(BI12&lt;&gt;"Aucun combustible",BI12&lt;&gt;"Aucun mazout")),IF(BI12&lt;=0%,"Oui","Non"),AND(BL12&lt;&gt;"0%",OR(BI12&lt;&gt;"Aucun combustible",BI12&lt;&gt;"Aucun mazout")),IF(BI12&lt;=BL12,"Oui","Non"))</f>
        <v/>
      </c>
      <c r="BN12" s="119"/>
      <c r="BO12" s="355" t="str">
        <f t="shared" si="17"/>
        <v>s. o.</v>
      </c>
      <c r="BP12" s="356" t="str" cm="1">
        <f t="array" ref="BP12">_xlfn.IFS(AND(BF12&gt;0,OR(BE12=0,ISBLANK(BE12))),"Non disponible",AND(OR(BE12=0,ISBLANK(BE12)),OR(BF12=0,ISBLANK(BF12)),AW12&gt;0),"100% Énergie renouvelable",BE12&gt;0,BE12,AND(OR(BE12=0,ISBLANK(BE12)),OR(BF12=0,ISBLANK(BF12)),OR(AW12=0,ISBLANK(AW12))),"s. o.")</f>
        <v>s. o.</v>
      </c>
      <c r="BQ12" s="357" t="str" cm="1">
        <f t="array" ref="BQ12">IFERROR(_xlfn.IFS(AND(BO12="100% Énergie renouvelable",BP12="100% Énergie renouvelable"),"Aucun GES à réduire",AND(BO12&lt;&gt;"100% Énergie renouvelable",BP12="100% Énergie renouvelable"),BO12,AND(BO12&lt;&gt;"100% Énergie renouvelable",BP12&lt;&gt;"100% Énergie renouvelable"),BO12-BP12,AND(BO12="100% Énergie renouvelable",BP12&lt;&gt;"100% Énergie renouvelable"),"Fournir une explication"),"s. o.")</f>
        <v>s. o.</v>
      </c>
      <c r="BR12" s="120"/>
    </row>
    <row r="13" spans="1:70" s="121" customFormat="1" x14ac:dyDescent="0.25">
      <c r="A13" s="124"/>
      <c r="B13" s="33"/>
      <c r="C13" s="32"/>
      <c r="D13" s="32"/>
      <c r="E13" s="32"/>
      <c r="F13" s="32"/>
      <c r="G13" s="32"/>
      <c r="H13" s="32"/>
      <c r="I13" s="41"/>
      <c r="J13" s="32"/>
      <c r="K13" s="112"/>
      <c r="L13" s="32"/>
      <c r="M13" s="34"/>
      <c r="N13" s="339"/>
      <c r="O13" s="338"/>
      <c r="P13" s="118"/>
      <c r="Q13" s="187"/>
      <c r="R13" s="188"/>
      <c r="S13" s="189"/>
      <c r="T13" s="189"/>
      <c r="U13" s="189"/>
      <c r="V13" s="189"/>
      <c r="W13" s="256">
        <f t="shared" ref="W13:W76" si="25">SUM(Q13:U13)</f>
        <v>0</v>
      </c>
      <c r="X13" s="187"/>
      <c r="Y13" s="190">
        <f t="shared" ref="Y13:Y76" si="26">IFERROR(IF(OR(X13=0,ISBLANK($P13)),0,IF($P13="GJ",X13*V_GES_GJ_GazNaturel,IF($P13="kWh éq.",X13*V_GES_kWhEq_GazNaturel))),"")</f>
        <v>0</v>
      </c>
      <c r="Z13" s="189"/>
      <c r="AA13" s="190">
        <f t="shared" ref="AA13:AA76" si="27">IFERROR(IF(OR(Z13=0,ISBLANK($P13)),0,IF($P13="GJ",Z13*V_GES_GJ_Mazout2Leger,IF($P13="kWh éq.",Z13*V_GES_kWhEq_Mazout2Leger))),"")</f>
        <v>0</v>
      </c>
      <c r="AB13" s="189"/>
      <c r="AC13" s="190">
        <f t="shared" ref="AC13:AC76" si="28">IFERROR(IF(OR(AB13=0,ISBLANK($P13)),0,IF($P13="GJ",AB13*V_GES_GJ_Propane,IF($P13="kWh éq.",AB13*V_GES_kWhEq_Propane))),"")</f>
        <v>0</v>
      </c>
      <c r="AD13" s="189"/>
      <c r="AE13" s="190">
        <f t="shared" si="10"/>
        <v>0</v>
      </c>
      <c r="AF13" s="191">
        <f t="shared" ref="AF13:AF76" si="29">X13+Z13+AB13+AD13</f>
        <v>0</v>
      </c>
      <c r="AG13" s="191">
        <f t="shared" ref="AG13:AG76" si="30">W13+AF13</f>
        <v>0</v>
      </c>
      <c r="AH13" s="137" t="str">
        <f t="shared" si="1"/>
        <v/>
      </c>
      <c r="AI13" s="286" t="str" cm="1">
        <f t="array" ref="AI13">IFERROR(_xlfn.IFS(DATE(RIGHT(B13,4),3,31)&lt;Listes_deroulantes!$F$54,IF(Z13&gt;0,Z13/AG13,"Aucun mazout"),DATE(RIGHT(B13,4),3,31)&gt;=Listes_deroulantes!$F$54,IF(AF13&gt;0,AF13/AG13,"Aucun combustible")),"")</f>
        <v/>
      </c>
      <c r="AJ13" s="284" t="str" cm="1">
        <f t="array" ref="AJ13">_xlfn.IFS(AG13=0,"",AND(AG13&gt;0,Z13=0),"Aucun mazout",AG13&gt;0,Z13/AG13)</f>
        <v/>
      </c>
      <c r="AK13" s="116" cm="1">
        <f t="array" ref="AK13">_xlfn.IFS(AG13=0,0,OR(AF13=0,ISBLANK(AF13)),"Aucun combustible",AND(AF13&gt;0,AG13&gt;0),AF13/AG13)</f>
        <v>0</v>
      </c>
      <c r="AL13" s="331" t="str" cm="1">
        <f t="array" ref="AL13">IFERROR(IF(DATE(RIGHT(B13,4),3,31)&lt;Listes_deroulantes!$F$54,VLOOKUP(L13,Listes_deroulantes!$F$3:$J$11,4,FALSE),_xlfn.IFS(DATE(RIGHT(B13,4),3,31)&lt;Avant2025,Exist2025Avant,DATE(RIGHT(B13,4),3,31)&lt;Avant2030,Exist2030Avant,DATE(RIGHT(B13,4),3,31)&gt;Après2030,Exist2031Avant)),"")</f>
        <v/>
      </c>
      <c r="AM13" s="35" t="str" cm="1">
        <f t="array" ref="AM13">_xlfn.IFS(OR(AI13="Aucun combustible",AI13="Aucun mazout"),"Oui",AND(AI13="",AL13=""),"",AND(AL13="0%",OR(AI13&lt;&gt;"Aucun combustible",AI13&lt;&gt;"Aucun mazout")),IF(AI13&lt;=0%,"Oui","Non"),AND(AL13&lt;&gt;"0%",OR(AI13&lt;&gt;"Aucun combustible",AI13&lt;&gt;"Aucun mazout")),IF(AI13&lt;=AL13,"Oui","Non"))</f>
        <v/>
      </c>
      <c r="AN13" s="130"/>
      <c r="AO13" s="350" t="str" cm="1">
        <f t="array" ref="AO13">_xlfn.IFS(AND(OR(AE13=0,ISBLANK(AE13)),AF13&gt;0),"Non disponible",AND(OR(AE13=0,ISBLANK(AE13)),W13&gt;0,OR(AF13=0,ISBLANK(AF13))),"100% Énergie renouvelable",AE13&gt;0,AE13,AND(OR(AE13=0,ISBLANK(AE13)),OR(AF13=0,ISBLANK(AF13)),OR(W13=0,ISBLANK(W13))),"s. o.")</f>
        <v>s. o.</v>
      </c>
      <c r="AP13" s="332">
        <f t="shared" ref="AP13:AP69" si="31">P13</f>
        <v>0</v>
      </c>
      <c r="AQ13" s="189"/>
      <c r="AR13" s="189"/>
      <c r="AS13" s="189"/>
      <c r="AT13" s="189"/>
      <c r="AU13" s="189"/>
      <c r="AV13" s="189"/>
      <c r="AW13" s="195">
        <f t="shared" ref="AW13:AW76" si="32">SUM(AQ13:AU13)</f>
        <v>0</v>
      </c>
      <c r="AX13" s="189"/>
      <c r="AY13" s="196">
        <f t="shared" ref="AY13:AY76" si="33">IFERROR(IF(OR(AX13=0,ISBLANK($AP13)),0,IF($AP13="GJ",AX13*V_GES_GJ_GazNaturel,IF($AP13="kWh éq.",AX13*V_GES_kWhEq_GazNaturel))),"")</f>
        <v>0</v>
      </c>
      <c r="AZ13" s="189"/>
      <c r="BA13" s="196">
        <f t="shared" ref="BA13:BA76" si="34">IFERROR(IF(OR(AZ13=0,ISBLANK(AP13)),0,IF(AP13="GJ",AZ13*V_GES_GJ_Mazout2Leger,IF(AP13="kWh éq.",AZ13*V_GES_kWhEq_Mazout2Leger))),"")</f>
        <v>0</v>
      </c>
      <c r="BB13" s="189"/>
      <c r="BC13" s="196">
        <f t="shared" ref="BC13:BC76" si="35">IFERROR(IF(OR(BB13=0,ISBLANK(AP13)),0,IF(AP13="GJ",BB13*V_GES_GJ_Propane,IF(AP13="kWh éq.",BB13*V_GES_kWhEq_Propane))),"")</f>
        <v>0</v>
      </c>
      <c r="BD13" s="189"/>
      <c r="BE13" s="196">
        <f t="shared" ref="BE13:BE76" si="36">AY13+BA13+BC13</f>
        <v>0</v>
      </c>
      <c r="BF13" s="249">
        <f t="shared" si="23"/>
        <v>0</v>
      </c>
      <c r="BG13" s="195">
        <f t="shared" si="24"/>
        <v>0</v>
      </c>
      <c r="BH13" s="138" t="str">
        <f t="shared" si="6"/>
        <v/>
      </c>
      <c r="BI13" s="286" t="str" cm="1">
        <f t="array" ref="BI13">IFERROR(_xlfn.IFS(DATE(RIGHT(B13,4),3,31)&lt;Listes_deroulantes!$F$54,IF(AZ13&gt;0,AZ13/BG13,"Aucun mazout"),DATE(RIGHT(B13,4),3,31)&gt;=Listes_deroulantes!$F$54,IF(BF13&gt;0,BF13/BG13,"Aucun combustible")),"")</f>
        <v/>
      </c>
      <c r="BJ13" s="284" t="str" cm="1">
        <f t="array" ref="BJ13">_xlfn.IFS(BG13=0,"",AND(BG13&gt;0,AZ13=0),"Aucun mazout",BG13&gt;0,AZ13/BG13)</f>
        <v/>
      </c>
      <c r="BK13" s="299" t="str">
        <f t="shared" si="16"/>
        <v>Non disponible</v>
      </c>
      <c r="BL13" s="61" t="str" cm="1">
        <f t="array" ref="BL13">IFERROR(IF(DATE(RIGHT(B13,4),3,31)&lt;Listes_deroulantes!$F$54,VLOOKUP(L13,Listes_deroulantes!$F$3:$J$11,4,FALSE),_xlfn.IFS(DATE(RIGHT(B13,4),3,31)&lt;Avant2025,Exist20205Apres,DATE(RIGHT(B13,4),3,31)&lt;Avant2030,Exist2030Apres,DATE(RIGHT(B13,4),3,31)&gt;Après2030,"0%")),"")</f>
        <v/>
      </c>
      <c r="BM13" s="35" t="str" cm="1">
        <f t="array" ref="BM13">_xlfn.IFS(OR(BI13="Aucun combustible",BI13="Aucun mazout"),"Oui",AND(BI13="",BL13=""),"",AND(BL13="0%",OR(BI13&lt;&gt;"Aucun combustible",BI13&lt;&gt;"Aucun mazout")),IF(BI13&lt;=0%,"Oui","Non"),AND(BL13&lt;&gt;"0%",OR(BI13&lt;&gt;"Aucun combustible",BI13&lt;&gt;"Aucun mazout")),IF(BI13&lt;=BL13,"Oui","Non"))</f>
        <v/>
      </c>
      <c r="BN13" s="119"/>
      <c r="BO13" s="355" t="str">
        <f t="shared" si="17"/>
        <v>s. o.</v>
      </c>
      <c r="BP13" s="356" t="str" cm="1">
        <f t="array" ref="BP13">_xlfn.IFS(AND(BF13&gt;0,OR(BE13=0,ISBLANK(BE13))),"Non disponible",AND(OR(BE13=0,ISBLANK(BE13)),OR(BF13=0,ISBLANK(BF13)),AW13&gt;0),"100% Énergie renouvelable",BE13&gt;0,BE13,AND(OR(BE13=0,ISBLANK(BE13)),OR(BF13=0,ISBLANK(BF13)),OR(AW13=0,ISBLANK(AW13))),"s. o.")</f>
        <v>s. o.</v>
      </c>
      <c r="BQ13" s="357" t="str" cm="1">
        <f t="array" ref="BQ13">IFERROR(_xlfn.IFS(AND(BO13="100% Énergie renouvelable",BP13="100% Énergie renouvelable"),"Aucun GES à réduire",AND(BO13&lt;&gt;"100% Énergie renouvelable",BP13="100% Énergie renouvelable"),BO13,AND(BO13&lt;&gt;"100% Énergie renouvelable",BP13&lt;&gt;"100% Énergie renouvelable"),BO13-BP13,AND(BO13="100% Énergie renouvelable",BP13&lt;&gt;"100% Énergie renouvelable"),"Fournir une explication"),"s. o.")</f>
        <v>s. o.</v>
      </c>
      <c r="BR13" s="120"/>
    </row>
    <row r="14" spans="1:70" s="121" customFormat="1" x14ac:dyDescent="0.25">
      <c r="A14" s="124"/>
      <c r="B14" s="33"/>
      <c r="C14" s="32"/>
      <c r="D14" s="32"/>
      <c r="E14" s="32"/>
      <c r="F14" s="32"/>
      <c r="G14" s="32"/>
      <c r="H14" s="32"/>
      <c r="I14" s="41"/>
      <c r="J14" s="32"/>
      <c r="K14" s="112"/>
      <c r="L14" s="32"/>
      <c r="M14" s="34"/>
      <c r="N14" s="339"/>
      <c r="O14" s="338"/>
      <c r="P14" s="118"/>
      <c r="Q14" s="187"/>
      <c r="R14" s="188"/>
      <c r="S14" s="189"/>
      <c r="T14" s="189"/>
      <c r="U14" s="189"/>
      <c r="V14" s="189"/>
      <c r="W14" s="256">
        <f t="shared" si="25"/>
        <v>0</v>
      </c>
      <c r="X14" s="187"/>
      <c r="Y14" s="190">
        <f t="shared" si="26"/>
        <v>0</v>
      </c>
      <c r="Z14" s="189"/>
      <c r="AA14" s="190">
        <f t="shared" si="27"/>
        <v>0</v>
      </c>
      <c r="AB14" s="189"/>
      <c r="AC14" s="190">
        <f t="shared" si="28"/>
        <v>0</v>
      </c>
      <c r="AD14" s="189"/>
      <c r="AE14" s="190">
        <f t="shared" si="10"/>
        <v>0</v>
      </c>
      <c r="AF14" s="191">
        <f t="shared" si="29"/>
        <v>0</v>
      </c>
      <c r="AG14" s="191">
        <f t="shared" si="30"/>
        <v>0</v>
      </c>
      <c r="AH14" s="137" t="str">
        <f t="shared" si="1"/>
        <v/>
      </c>
      <c r="AI14" s="286" t="str" cm="1">
        <f t="array" ref="AI14">IFERROR(_xlfn.IFS(DATE(RIGHT(B14,4),3,31)&lt;Listes_deroulantes!$F$54,IF(Z14&gt;0,Z14/AG14,"Aucun mazout"),DATE(RIGHT(B14,4),3,31)&gt;=Listes_deroulantes!$F$54,IF(AF14&gt;0,AF14/AG14,"Aucun combustible")),"")</f>
        <v/>
      </c>
      <c r="AJ14" s="284" t="str" cm="1">
        <f t="array" ref="AJ14">_xlfn.IFS(AG14=0,"",AND(AG14&gt;0,Z14=0),"Aucun mazout",AG14&gt;0,Z14/AG14)</f>
        <v/>
      </c>
      <c r="AK14" s="116" cm="1">
        <f t="array" ref="AK14">_xlfn.IFS(AG14=0,0,OR(AF14=0,ISBLANK(AF14)),"Aucun combustible",AND(AF14&gt;0,AG14&gt;0),AF14/AG14)</f>
        <v>0</v>
      </c>
      <c r="AL14" s="331" t="str" cm="1">
        <f t="array" ref="AL14">IFERROR(IF(DATE(RIGHT(B14,4),3,31)&lt;Listes_deroulantes!$F$54,VLOOKUP(L14,Listes_deroulantes!$F$3:$J$11,4,FALSE),_xlfn.IFS(DATE(RIGHT(B14,4),3,31)&lt;Avant2025,Exist2025Avant,DATE(RIGHT(B14,4),3,31)&lt;Avant2030,Exist2030Avant,DATE(RIGHT(B14,4),3,31)&gt;Après2030,Exist2031Avant)),"")</f>
        <v/>
      </c>
      <c r="AM14" s="35" t="str" cm="1">
        <f t="array" ref="AM14">_xlfn.IFS(OR(AI14="Aucun combustible",AI14="Aucun mazout"),"Oui",AND(AI14="",AL14=""),"",AND(AL14="0%",OR(AI14&lt;&gt;"Aucun combustible",AI14&lt;&gt;"Aucun mazout")),IF(AI14&lt;=0%,"Oui","Non"),AND(AL14&lt;&gt;"0%",OR(AI14&lt;&gt;"Aucun combustible",AI14&lt;&gt;"Aucun mazout")),IF(AI14&lt;=AL14,"Oui","Non"))</f>
        <v/>
      </c>
      <c r="AN14" s="130"/>
      <c r="AO14" s="350" t="str" cm="1">
        <f t="array" ref="AO14">_xlfn.IFS(AND(OR(AE14=0,ISBLANK(AE14)),AF14&gt;0),"Non disponible",AND(OR(AE14=0,ISBLANK(AE14)),W14&gt;0,OR(AF14=0,ISBLANK(AF14))),"100% Énergie renouvelable",AE14&gt;0,AE14,AND(OR(AE14=0,ISBLANK(AE14)),OR(AF14=0,ISBLANK(AF14)),OR(W14=0,ISBLANK(W14))),"s. o.")</f>
        <v>s. o.</v>
      </c>
      <c r="AP14" s="332">
        <f t="shared" si="31"/>
        <v>0</v>
      </c>
      <c r="AQ14" s="189"/>
      <c r="AR14" s="189"/>
      <c r="AS14" s="189"/>
      <c r="AT14" s="189"/>
      <c r="AU14" s="189"/>
      <c r="AV14" s="189"/>
      <c r="AW14" s="195">
        <f t="shared" si="32"/>
        <v>0</v>
      </c>
      <c r="AX14" s="189"/>
      <c r="AY14" s="196">
        <f t="shared" si="33"/>
        <v>0</v>
      </c>
      <c r="AZ14" s="189"/>
      <c r="BA14" s="196">
        <f t="shared" si="34"/>
        <v>0</v>
      </c>
      <c r="BB14" s="189"/>
      <c r="BC14" s="196">
        <f t="shared" si="35"/>
        <v>0</v>
      </c>
      <c r="BD14" s="189"/>
      <c r="BE14" s="196">
        <f t="shared" si="36"/>
        <v>0</v>
      </c>
      <c r="BF14" s="249">
        <f t="shared" si="23"/>
        <v>0</v>
      </c>
      <c r="BG14" s="195">
        <f t="shared" si="24"/>
        <v>0</v>
      </c>
      <c r="BH14" s="138" t="str">
        <f t="shared" si="6"/>
        <v/>
      </c>
      <c r="BI14" s="286" t="str" cm="1">
        <f t="array" ref="BI14">IFERROR(_xlfn.IFS(DATE(RIGHT(B14,4),3,31)&lt;Listes_deroulantes!$F$54,IF(AZ14&gt;0,AZ14/BG14,"Aucun mazout"),DATE(RIGHT(B14,4),3,31)&gt;=Listes_deroulantes!$F$54,IF(BF14&gt;0,BF14/BG14,"Aucun combustible")),"")</f>
        <v/>
      </c>
      <c r="BJ14" s="284" t="str" cm="1">
        <f t="array" ref="BJ14">_xlfn.IFS(BG14=0,"",AND(BG14&gt;0,AZ14=0),"Aucun mazout",BG14&gt;0,AZ14/BG14)</f>
        <v/>
      </c>
      <c r="BK14" s="299" t="str">
        <f t="shared" si="16"/>
        <v>Non disponible</v>
      </c>
      <c r="BL14" s="61" t="str" cm="1">
        <f t="array" ref="BL14">IFERROR(IF(DATE(RIGHT(B14,4),3,31)&lt;Listes_deroulantes!$F$54,VLOOKUP(L14,Listes_deroulantes!$F$3:$J$11,4,FALSE),_xlfn.IFS(DATE(RIGHT(B14,4),3,31)&lt;Avant2025,Exist20205Apres,DATE(RIGHT(B14,4),3,31)&lt;Avant2030,Exist2030Apres,DATE(RIGHT(B14,4),3,31)&gt;Après2030,"0%")),"")</f>
        <v/>
      </c>
      <c r="BM14" s="35" t="str" cm="1">
        <f t="array" ref="BM14">_xlfn.IFS(OR(BI14="Aucun combustible",BI14="Aucun mazout"),"Oui",AND(BI14="",BL14=""),"",AND(BL14="0%",OR(BI14&lt;&gt;"Aucun combustible",BI14&lt;&gt;"Aucun mazout")),IF(BI14&lt;=0%,"Oui","Non"),AND(BL14&lt;&gt;"0%",OR(BI14&lt;&gt;"Aucun combustible",BI14&lt;&gt;"Aucun mazout")),IF(BI14&lt;=BL14,"Oui","Non"))</f>
        <v/>
      </c>
      <c r="BN14" s="119"/>
      <c r="BO14" s="355" t="str">
        <f t="shared" si="17"/>
        <v>s. o.</v>
      </c>
      <c r="BP14" s="356" t="str" cm="1">
        <f t="array" ref="BP14">_xlfn.IFS(AND(BF14&gt;0,OR(BE14=0,ISBLANK(BE14))),"Non disponible",AND(OR(BE14=0,ISBLANK(BE14)),OR(BF14=0,ISBLANK(BF14)),AW14&gt;0),"100% Énergie renouvelable",BE14&gt;0,BE14,AND(OR(BE14=0,ISBLANK(BE14)),OR(BF14=0,ISBLANK(BF14)),OR(AW14=0,ISBLANK(AW14))),"s. o.")</f>
        <v>s. o.</v>
      </c>
      <c r="BQ14" s="357" t="str" cm="1">
        <f t="array" ref="BQ14">IFERROR(_xlfn.IFS(AND(BO14="100% Énergie renouvelable",BP14="100% Énergie renouvelable"),"Aucun GES à réduire",AND(BO14&lt;&gt;"100% Énergie renouvelable",BP14="100% Énergie renouvelable"),BO14,AND(BO14&lt;&gt;"100% Énergie renouvelable",BP14&lt;&gt;"100% Énergie renouvelable"),BO14-BP14,AND(BO14="100% Énergie renouvelable",BP14&lt;&gt;"100% Énergie renouvelable"),"Fournir une explication"),"s. o.")</f>
        <v>s. o.</v>
      </c>
      <c r="BR14" s="120"/>
    </row>
    <row r="15" spans="1:70" s="121" customFormat="1" x14ac:dyDescent="0.25">
      <c r="A15" s="124"/>
      <c r="B15" s="33"/>
      <c r="C15" s="32"/>
      <c r="D15" s="32"/>
      <c r="E15" s="32"/>
      <c r="F15" s="32"/>
      <c r="G15" s="32"/>
      <c r="H15" s="32"/>
      <c r="I15" s="41"/>
      <c r="J15" s="32"/>
      <c r="K15" s="112"/>
      <c r="L15" s="32"/>
      <c r="M15" s="34"/>
      <c r="N15" s="339"/>
      <c r="O15" s="338"/>
      <c r="P15" s="118"/>
      <c r="Q15" s="187"/>
      <c r="R15" s="188"/>
      <c r="S15" s="189"/>
      <c r="T15" s="189"/>
      <c r="U15" s="189"/>
      <c r="V15" s="189"/>
      <c r="W15" s="256">
        <f t="shared" si="25"/>
        <v>0</v>
      </c>
      <c r="X15" s="187"/>
      <c r="Y15" s="190">
        <f t="shared" si="26"/>
        <v>0</v>
      </c>
      <c r="Z15" s="189"/>
      <c r="AA15" s="190">
        <f t="shared" si="27"/>
        <v>0</v>
      </c>
      <c r="AB15" s="189"/>
      <c r="AC15" s="190">
        <f t="shared" si="28"/>
        <v>0</v>
      </c>
      <c r="AD15" s="189"/>
      <c r="AE15" s="190">
        <f t="shared" si="10"/>
        <v>0</v>
      </c>
      <c r="AF15" s="191">
        <f t="shared" si="29"/>
        <v>0</v>
      </c>
      <c r="AG15" s="191">
        <f t="shared" si="30"/>
        <v>0</v>
      </c>
      <c r="AH15" s="137" t="str">
        <f t="shared" si="1"/>
        <v/>
      </c>
      <c r="AI15" s="286" t="str" cm="1">
        <f t="array" ref="AI15">IFERROR(_xlfn.IFS(DATE(RIGHT(B15,4),3,31)&lt;Listes_deroulantes!$F$54,IF(Z15&gt;0,Z15/AG15,"Aucun mazout"),DATE(RIGHT(B15,4),3,31)&gt;=Listes_deroulantes!$F$54,IF(AF15&gt;0,AF15/AG15,"Aucun combustible")),"")</f>
        <v/>
      </c>
      <c r="AJ15" s="284" t="str" cm="1">
        <f t="array" ref="AJ15">_xlfn.IFS(AG15=0,"",AND(AG15&gt;0,Z15=0),"Aucun mazout",AG15&gt;0,Z15/AG15)</f>
        <v/>
      </c>
      <c r="AK15" s="116" cm="1">
        <f t="array" ref="AK15">_xlfn.IFS(AG15=0,0,OR(AF15=0,ISBLANK(AF15)),"Aucun combustible",AND(AF15&gt;0,AG15&gt;0),AF15/AG15)</f>
        <v>0</v>
      </c>
      <c r="AL15" s="331" t="str" cm="1">
        <f t="array" ref="AL15">IFERROR(IF(DATE(RIGHT(B15,4),3,31)&lt;Listes_deroulantes!$F$54,VLOOKUP(L15,Listes_deroulantes!$F$3:$J$11,4,FALSE),_xlfn.IFS(DATE(RIGHT(B15,4),3,31)&lt;Avant2025,Exist2025Avant,DATE(RIGHT(B15,4),3,31)&lt;Avant2030,Exist2030Avant,DATE(RIGHT(B15,4),3,31)&gt;Après2030,Exist2031Avant)),"")</f>
        <v/>
      </c>
      <c r="AM15" s="35" t="str" cm="1">
        <f t="array" ref="AM15">_xlfn.IFS(OR(AI15="Aucun combustible",AI15="Aucun mazout"),"Oui",AND(AI15="",AL15=""),"",AND(AL15="0%",OR(AI15&lt;&gt;"Aucun combustible",AI15&lt;&gt;"Aucun mazout")),IF(AI15&lt;=0%,"Oui","Non"),AND(AL15&lt;&gt;"0%",OR(AI15&lt;&gt;"Aucun combustible",AI15&lt;&gt;"Aucun mazout")),IF(AI15&lt;=AL15,"Oui","Non"))</f>
        <v/>
      </c>
      <c r="AN15" s="130"/>
      <c r="AO15" s="350" t="str" cm="1">
        <f t="array" ref="AO15">_xlfn.IFS(AND(OR(AE15=0,ISBLANK(AE15)),AF15&gt;0),"Non disponible",AND(OR(AE15=0,ISBLANK(AE15)),W15&gt;0,OR(AF15=0,ISBLANK(AF15))),"100% Énergie renouvelable",AE15&gt;0,AE15,AND(OR(AE15=0,ISBLANK(AE15)),OR(AF15=0,ISBLANK(AF15)),OR(W15=0,ISBLANK(W15))),"s. o.")</f>
        <v>s. o.</v>
      </c>
      <c r="AP15" s="332">
        <f t="shared" si="31"/>
        <v>0</v>
      </c>
      <c r="AQ15" s="189"/>
      <c r="AR15" s="189"/>
      <c r="AS15" s="189"/>
      <c r="AT15" s="189"/>
      <c r="AU15" s="189"/>
      <c r="AV15" s="189"/>
      <c r="AW15" s="195">
        <f t="shared" si="32"/>
        <v>0</v>
      </c>
      <c r="AX15" s="189"/>
      <c r="AY15" s="196">
        <f t="shared" si="33"/>
        <v>0</v>
      </c>
      <c r="AZ15" s="189"/>
      <c r="BA15" s="196">
        <f t="shared" si="34"/>
        <v>0</v>
      </c>
      <c r="BB15" s="189"/>
      <c r="BC15" s="196">
        <f t="shared" si="35"/>
        <v>0</v>
      </c>
      <c r="BD15" s="189"/>
      <c r="BE15" s="196">
        <f t="shared" si="36"/>
        <v>0</v>
      </c>
      <c r="BF15" s="249">
        <f t="shared" si="23"/>
        <v>0</v>
      </c>
      <c r="BG15" s="195">
        <f t="shared" si="24"/>
        <v>0</v>
      </c>
      <c r="BH15" s="138" t="str">
        <f t="shared" si="6"/>
        <v/>
      </c>
      <c r="BI15" s="286" t="str" cm="1">
        <f t="array" ref="BI15">IFERROR(_xlfn.IFS(DATE(RIGHT(B15,4),3,31)&lt;Listes_deroulantes!$F$54,IF(AZ15&gt;0,AZ15/BG15,"Aucun mazout"),DATE(RIGHT(B15,4),3,31)&gt;=Listes_deroulantes!$F$54,IF(BF15&gt;0,BF15/BG15,"Aucun combustible")),"")</f>
        <v/>
      </c>
      <c r="BJ15" s="284" t="str" cm="1">
        <f t="array" ref="BJ15">_xlfn.IFS(BG15=0,"",AND(BG15&gt;0,AZ15=0),"Aucun mazout",BG15&gt;0,AZ15/BG15)</f>
        <v/>
      </c>
      <c r="BK15" s="299" t="str">
        <f t="shared" si="16"/>
        <v>Non disponible</v>
      </c>
      <c r="BL15" s="61" t="str" cm="1">
        <f t="array" ref="BL15">IFERROR(IF(DATE(RIGHT(B15,4),3,31)&lt;Listes_deroulantes!$F$54,VLOOKUP(L15,Listes_deroulantes!$F$3:$J$11,4,FALSE),_xlfn.IFS(DATE(RIGHT(B15,4),3,31)&lt;Avant2025,Exist20205Apres,DATE(RIGHT(B15,4),3,31)&lt;Avant2030,Exist2030Apres,DATE(RIGHT(B15,4),3,31)&gt;Après2030,"0%")),"")</f>
        <v/>
      </c>
      <c r="BM15" s="35" t="str" cm="1">
        <f t="array" ref="BM15">_xlfn.IFS(OR(BI15="Aucun combustible",BI15="Aucun mazout"),"Oui",AND(BI15="",BL15=""),"",AND(BL15="0%",OR(BI15&lt;&gt;"Aucun combustible",BI15&lt;&gt;"Aucun mazout")),IF(BI15&lt;=0%,"Oui","Non"),AND(BL15&lt;&gt;"0%",OR(BI15&lt;&gt;"Aucun combustible",BI15&lt;&gt;"Aucun mazout")),IF(BI15&lt;=BL15,"Oui","Non"))</f>
        <v/>
      </c>
      <c r="BN15" s="119"/>
      <c r="BO15" s="355" t="str">
        <f t="shared" si="17"/>
        <v>s. o.</v>
      </c>
      <c r="BP15" s="356" t="str" cm="1">
        <f t="array" ref="BP15">_xlfn.IFS(AND(BF15&gt;0,OR(BE15=0,ISBLANK(BE15))),"Non disponible",AND(OR(BE15=0,ISBLANK(BE15)),OR(BF15=0,ISBLANK(BF15)),AW15&gt;0),"100% Énergie renouvelable",BE15&gt;0,BE15,AND(OR(BE15=0,ISBLANK(BE15)),OR(BF15=0,ISBLANK(BF15)),OR(AW15=0,ISBLANK(AW15))),"s. o.")</f>
        <v>s. o.</v>
      </c>
      <c r="BQ15" s="357" t="str" cm="1">
        <f t="array" ref="BQ15">IFERROR(_xlfn.IFS(AND(BO15="100% Énergie renouvelable",BP15="100% Énergie renouvelable"),"Aucun GES à réduire",AND(BO15&lt;&gt;"100% Énergie renouvelable",BP15="100% Énergie renouvelable"),BO15,AND(BO15&lt;&gt;"100% Énergie renouvelable",BP15&lt;&gt;"100% Énergie renouvelable"),BO15-BP15,AND(BO15="100% Énergie renouvelable",BP15&lt;&gt;"100% Énergie renouvelable"),"Fournir une explication"),"s. o.")</f>
        <v>s. o.</v>
      </c>
      <c r="BR15" s="120"/>
    </row>
    <row r="16" spans="1:70" s="121" customFormat="1" x14ac:dyDescent="0.25">
      <c r="A16" s="124"/>
      <c r="B16" s="33"/>
      <c r="C16" s="32"/>
      <c r="D16" s="32"/>
      <c r="E16" s="32"/>
      <c r="F16" s="32"/>
      <c r="G16" s="32"/>
      <c r="H16" s="32"/>
      <c r="I16" s="41"/>
      <c r="J16" s="32"/>
      <c r="K16" s="112"/>
      <c r="L16" s="32"/>
      <c r="M16" s="34"/>
      <c r="N16" s="339"/>
      <c r="O16" s="338"/>
      <c r="P16" s="118"/>
      <c r="Q16" s="187"/>
      <c r="R16" s="188"/>
      <c r="S16" s="189"/>
      <c r="T16" s="189"/>
      <c r="U16" s="189"/>
      <c r="V16" s="189"/>
      <c r="W16" s="256">
        <f t="shared" si="25"/>
        <v>0</v>
      </c>
      <c r="X16" s="187"/>
      <c r="Y16" s="190">
        <f t="shared" si="26"/>
        <v>0</v>
      </c>
      <c r="Z16" s="189"/>
      <c r="AA16" s="190">
        <f t="shared" si="27"/>
        <v>0</v>
      </c>
      <c r="AB16" s="189"/>
      <c r="AC16" s="190">
        <f t="shared" si="28"/>
        <v>0</v>
      </c>
      <c r="AD16" s="189"/>
      <c r="AE16" s="190">
        <f t="shared" si="10"/>
        <v>0</v>
      </c>
      <c r="AF16" s="191">
        <f t="shared" si="29"/>
        <v>0</v>
      </c>
      <c r="AG16" s="191">
        <f t="shared" si="30"/>
        <v>0</v>
      </c>
      <c r="AH16" s="137" t="str">
        <f t="shared" si="1"/>
        <v/>
      </c>
      <c r="AI16" s="286" t="str" cm="1">
        <f t="array" ref="AI16">IFERROR(_xlfn.IFS(DATE(RIGHT(B16,4),3,31)&lt;Listes_deroulantes!$F$54,IF(Z16&gt;0,Z16/AG16,"Aucun mazout"),DATE(RIGHT(B16,4),3,31)&gt;=Listes_deroulantes!$F$54,IF(AF16&gt;0,AF16/AG16,"Aucun combustible")),"")</f>
        <v/>
      </c>
      <c r="AJ16" s="284" t="str" cm="1">
        <f t="array" ref="AJ16">_xlfn.IFS(AG16=0,"",AND(AG16&gt;0,Z16=0),"Aucun mazout",AG16&gt;0,Z16/AG16)</f>
        <v/>
      </c>
      <c r="AK16" s="116" cm="1">
        <f t="array" ref="AK16">_xlfn.IFS(AG16=0,0,OR(AF16=0,ISBLANK(AF16)),"Aucun combustible",AND(AF16&gt;0,AG16&gt;0),AF16/AG16)</f>
        <v>0</v>
      </c>
      <c r="AL16" s="331" t="str" cm="1">
        <f t="array" ref="AL16">IFERROR(IF(DATE(RIGHT(B16,4),3,31)&lt;Listes_deroulantes!$F$54,VLOOKUP(L16,Listes_deroulantes!$F$3:$J$11,4,FALSE),_xlfn.IFS(DATE(RIGHT(B16,4),3,31)&lt;Avant2025,Exist2025Avant,DATE(RIGHT(B16,4),3,31)&lt;Avant2030,Exist2030Avant,DATE(RIGHT(B16,4),3,31)&gt;Après2030,Exist2031Avant)),"")</f>
        <v/>
      </c>
      <c r="AM16" s="35" t="str" cm="1">
        <f t="array" ref="AM16">_xlfn.IFS(OR(AI16="Aucun combustible",AI16="Aucun mazout"),"Oui",AND(AI16="",AL16=""),"",AND(AL16="0%",OR(AI16&lt;&gt;"Aucun combustible",AI16&lt;&gt;"Aucun mazout")),IF(AI16&lt;=0%,"Oui","Non"),AND(AL16&lt;&gt;"0%",OR(AI16&lt;&gt;"Aucun combustible",AI16&lt;&gt;"Aucun mazout")),IF(AI16&lt;=AL16,"Oui","Non"))</f>
        <v/>
      </c>
      <c r="AN16" s="130"/>
      <c r="AO16" s="350" t="str" cm="1">
        <f t="array" ref="AO16">_xlfn.IFS(AND(OR(AE16=0,ISBLANK(AE16)),AF16&gt;0),"Non disponible",AND(OR(AE16=0,ISBLANK(AE16)),W16&gt;0,OR(AF16=0,ISBLANK(AF16))),"100% Énergie renouvelable",AE16&gt;0,AE16,AND(OR(AE16=0,ISBLANK(AE16)),OR(AF16=0,ISBLANK(AF16)),OR(W16=0,ISBLANK(W16))),"s. o.")</f>
        <v>s. o.</v>
      </c>
      <c r="AP16" s="332">
        <f t="shared" si="31"/>
        <v>0</v>
      </c>
      <c r="AQ16" s="189"/>
      <c r="AR16" s="189"/>
      <c r="AS16" s="189"/>
      <c r="AT16" s="189"/>
      <c r="AU16" s="189"/>
      <c r="AV16" s="189"/>
      <c r="AW16" s="195">
        <f t="shared" si="32"/>
        <v>0</v>
      </c>
      <c r="AX16" s="189"/>
      <c r="AY16" s="196">
        <f t="shared" si="33"/>
        <v>0</v>
      </c>
      <c r="AZ16" s="189"/>
      <c r="BA16" s="196">
        <f t="shared" si="34"/>
        <v>0</v>
      </c>
      <c r="BB16" s="189"/>
      <c r="BC16" s="196">
        <f t="shared" si="35"/>
        <v>0</v>
      </c>
      <c r="BD16" s="189"/>
      <c r="BE16" s="196">
        <f t="shared" si="36"/>
        <v>0</v>
      </c>
      <c r="BF16" s="249">
        <f t="shared" si="23"/>
        <v>0</v>
      </c>
      <c r="BG16" s="195">
        <f t="shared" si="24"/>
        <v>0</v>
      </c>
      <c r="BH16" s="138" t="str">
        <f t="shared" si="6"/>
        <v/>
      </c>
      <c r="BI16" s="286" t="str" cm="1">
        <f t="array" ref="BI16">IFERROR(_xlfn.IFS(DATE(RIGHT(B16,4),3,31)&lt;Listes_deroulantes!$F$54,IF(AZ16&gt;0,AZ16/BG16,"Aucun mazout"),DATE(RIGHT(B16,4),3,31)&gt;=Listes_deroulantes!$F$54,IF(BF16&gt;0,BF16/BG16,"Aucun combustible")),"")</f>
        <v/>
      </c>
      <c r="BJ16" s="284" t="str" cm="1">
        <f t="array" ref="BJ16">_xlfn.IFS(BG16=0,"",AND(BG16&gt;0,AZ16=0),"Aucun mazout",BG16&gt;0,AZ16/BG16)</f>
        <v/>
      </c>
      <c r="BK16" s="299" t="str">
        <f t="shared" si="16"/>
        <v>Non disponible</v>
      </c>
      <c r="BL16" s="61" t="str" cm="1">
        <f t="array" ref="BL16">IFERROR(IF(DATE(RIGHT(B16,4),3,31)&lt;Listes_deroulantes!$F$54,VLOOKUP(L16,Listes_deroulantes!$F$3:$J$11,4,FALSE),_xlfn.IFS(DATE(RIGHT(B16,4),3,31)&lt;Avant2025,Exist20205Apres,DATE(RIGHT(B16,4),3,31)&lt;Avant2030,Exist2030Apres,DATE(RIGHT(B16,4),3,31)&gt;Après2030,"0%")),"")</f>
        <v/>
      </c>
      <c r="BM16" s="35" t="str" cm="1">
        <f t="array" ref="BM16">_xlfn.IFS(OR(BI16="Aucun combustible",BI16="Aucun mazout"),"Oui",AND(BI16="",BL16=""),"",AND(BL16="0%",OR(BI16&lt;&gt;"Aucun combustible",BI16&lt;&gt;"Aucun mazout")),IF(BI16&lt;=0%,"Oui","Non"),AND(BL16&lt;&gt;"0%",OR(BI16&lt;&gt;"Aucun combustible",BI16&lt;&gt;"Aucun mazout")),IF(BI16&lt;=BL16,"Oui","Non"))</f>
        <v/>
      </c>
      <c r="BN16" s="119"/>
      <c r="BO16" s="355" t="str">
        <f t="shared" si="17"/>
        <v>s. o.</v>
      </c>
      <c r="BP16" s="356" t="str" cm="1">
        <f t="array" ref="BP16">_xlfn.IFS(AND(BF16&gt;0,OR(BE16=0,ISBLANK(BE16))),"Non disponible",AND(OR(BE16=0,ISBLANK(BE16)),OR(BF16=0,ISBLANK(BF16)),AW16&gt;0),"100% Énergie renouvelable",BE16&gt;0,BE16,AND(OR(BE16=0,ISBLANK(BE16)),OR(BF16=0,ISBLANK(BF16)),OR(AW16=0,ISBLANK(AW16))),"s. o.")</f>
        <v>s. o.</v>
      </c>
      <c r="BQ16" s="357" t="str" cm="1">
        <f t="array" ref="BQ16">IFERROR(_xlfn.IFS(AND(BO16="100% Énergie renouvelable",BP16="100% Énergie renouvelable"),"Aucun GES à réduire",AND(BO16&lt;&gt;"100% Énergie renouvelable",BP16="100% Énergie renouvelable"),BO16,AND(BO16&lt;&gt;"100% Énergie renouvelable",BP16&lt;&gt;"100% Énergie renouvelable"),BO16-BP16,AND(BO16="100% Énergie renouvelable",BP16&lt;&gt;"100% Énergie renouvelable"),"Fournir une explication"),"s. o.")</f>
        <v>s. o.</v>
      </c>
      <c r="BR16" s="120"/>
    </row>
    <row r="17" spans="1:70" s="121" customFormat="1" x14ac:dyDescent="0.25">
      <c r="A17" s="124"/>
      <c r="B17" s="33"/>
      <c r="C17" s="32"/>
      <c r="D17" s="32"/>
      <c r="E17" s="32"/>
      <c r="F17" s="32"/>
      <c r="G17" s="32"/>
      <c r="H17" s="32"/>
      <c r="I17" s="41"/>
      <c r="J17" s="32"/>
      <c r="K17" s="112"/>
      <c r="L17" s="32"/>
      <c r="M17" s="34"/>
      <c r="N17" s="339"/>
      <c r="O17" s="338"/>
      <c r="P17" s="118"/>
      <c r="Q17" s="187"/>
      <c r="R17" s="188"/>
      <c r="S17" s="189"/>
      <c r="T17" s="189"/>
      <c r="U17" s="189"/>
      <c r="V17" s="189"/>
      <c r="W17" s="256">
        <f t="shared" si="25"/>
        <v>0</v>
      </c>
      <c r="X17" s="187"/>
      <c r="Y17" s="190">
        <f t="shared" si="26"/>
        <v>0</v>
      </c>
      <c r="Z17" s="189"/>
      <c r="AA17" s="190">
        <f t="shared" si="27"/>
        <v>0</v>
      </c>
      <c r="AB17" s="189"/>
      <c r="AC17" s="190">
        <f t="shared" si="28"/>
        <v>0</v>
      </c>
      <c r="AD17" s="189"/>
      <c r="AE17" s="190">
        <f t="shared" si="10"/>
        <v>0</v>
      </c>
      <c r="AF17" s="191">
        <f t="shared" si="29"/>
        <v>0</v>
      </c>
      <c r="AG17" s="191">
        <f t="shared" si="30"/>
        <v>0</v>
      </c>
      <c r="AH17" s="137" t="str">
        <f t="shared" si="1"/>
        <v/>
      </c>
      <c r="AI17" s="286" t="str" cm="1">
        <f t="array" ref="AI17">IFERROR(_xlfn.IFS(DATE(RIGHT(B17,4),3,31)&lt;Listes_deroulantes!$F$54,IF(Z17&gt;0,Z17/AG17,"Aucun mazout"),DATE(RIGHT(B17,4),3,31)&gt;=Listes_deroulantes!$F$54,IF(AF17&gt;0,AF17/AG17,"Aucun combustible")),"")</f>
        <v/>
      </c>
      <c r="AJ17" s="284" t="str" cm="1">
        <f t="array" ref="AJ17">_xlfn.IFS(AG17=0,"",AND(AG17&gt;0,Z17=0),"Aucun mazout",AG17&gt;0,Z17/AG17)</f>
        <v/>
      </c>
      <c r="AK17" s="116" cm="1">
        <f t="array" ref="AK17">_xlfn.IFS(AG17=0,0,OR(AF17=0,ISBLANK(AF17)),"Aucun combustible",AND(AF17&gt;0,AG17&gt;0),AF17/AG17)</f>
        <v>0</v>
      </c>
      <c r="AL17" s="331" t="str" cm="1">
        <f t="array" ref="AL17">IFERROR(IF(DATE(RIGHT(B17,4),3,31)&lt;Listes_deroulantes!$F$54,VLOOKUP(L17,Listes_deroulantes!$F$3:$J$11,4,FALSE),_xlfn.IFS(DATE(RIGHT(B17,4),3,31)&lt;Avant2025,Exist2025Avant,DATE(RIGHT(B17,4),3,31)&lt;Avant2030,Exist2030Avant,DATE(RIGHT(B17,4),3,31)&gt;Après2030,Exist2031Avant)),"")</f>
        <v/>
      </c>
      <c r="AM17" s="35" t="str" cm="1">
        <f t="array" ref="AM17">_xlfn.IFS(OR(AI17="Aucun combustible",AI17="Aucun mazout"),"Oui",AND(AI17="",AL17=""),"",AND(AL17="0%",OR(AI17&lt;&gt;"Aucun combustible",AI17&lt;&gt;"Aucun mazout")),IF(AI17&lt;=0%,"Oui","Non"),AND(AL17&lt;&gt;"0%",OR(AI17&lt;&gt;"Aucun combustible",AI17&lt;&gt;"Aucun mazout")),IF(AI17&lt;=AL17,"Oui","Non"))</f>
        <v/>
      </c>
      <c r="AN17" s="130"/>
      <c r="AO17" s="350" t="str" cm="1">
        <f t="array" ref="AO17">_xlfn.IFS(AND(OR(AE17=0,ISBLANK(AE17)),AF17&gt;0),"Non disponible",AND(OR(AE17=0,ISBLANK(AE17)),W17&gt;0,OR(AF17=0,ISBLANK(AF17))),"100% Énergie renouvelable",AE17&gt;0,AE17,AND(OR(AE17=0,ISBLANK(AE17)),OR(AF17=0,ISBLANK(AF17)),OR(W17=0,ISBLANK(W17))),"s. o.")</f>
        <v>s. o.</v>
      </c>
      <c r="AP17" s="332">
        <f t="shared" si="31"/>
        <v>0</v>
      </c>
      <c r="AQ17" s="189"/>
      <c r="AR17" s="189"/>
      <c r="AS17" s="189"/>
      <c r="AT17" s="189"/>
      <c r="AU17" s="189"/>
      <c r="AV17" s="189"/>
      <c r="AW17" s="195">
        <f t="shared" si="32"/>
        <v>0</v>
      </c>
      <c r="AX17" s="189"/>
      <c r="AY17" s="196">
        <f t="shared" si="33"/>
        <v>0</v>
      </c>
      <c r="AZ17" s="189"/>
      <c r="BA17" s="196">
        <f t="shared" si="34"/>
        <v>0</v>
      </c>
      <c r="BB17" s="189"/>
      <c r="BC17" s="196">
        <f t="shared" si="35"/>
        <v>0</v>
      </c>
      <c r="BD17" s="189"/>
      <c r="BE17" s="196">
        <f t="shared" si="36"/>
        <v>0</v>
      </c>
      <c r="BF17" s="249">
        <f t="shared" si="23"/>
        <v>0</v>
      </c>
      <c r="BG17" s="195">
        <f t="shared" si="24"/>
        <v>0</v>
      </c>
      <c r="BH17" s="138" t="str">
        <f t="shared" si="6"/>
        <v/>
      </c>
      <c r="BI17" s="286" t="str" cm="1">
        <f t="array" ref="BI17">IFERROR(_xlfn.IFS(DATE(RIGHT(B17,4),3,31)&lt;Listes_deroulantes!$F$54,IF(AZ17&gt;0,AZ17/BG17,"Aucun mazout"),DATE(RIGHT(B17,4),3,31)&gt;=Listes_deroulantes!$F$54,IF(BF17&gt;0,BF17/BG17,"Aucun combustible")),"")</f>
        <v/>
      </c>
      <c r="BJ17" s="284" t="str" cm="1">
        <f t="array" ref="BJ17">_xlfn.IFS(BG17=0,"",AND(BG17&gt;0,AZ17=0),"Aucun mazout",BG17&gt;0,AZ17/BG17)</f>
        <v/>
      </c>
      <c r="BK17" s="299" t="str">
        <f t="shared" si="16"/>
        <v>Non disponible</v>
      </c>
      <c r="BL17" s="61" t="str" cm="1">
        <f t="array" ref="BL17">IFERROR(IF(DATE(RIGHT(B17,4),3,31)&lt;Listes_deroulantes!$F$54,VLOOKUP(L17,Listes_deroulantes!$F$3:$J$11,4,FALSE),_xlfn.IFS(DATE(RIGHT(B17,4),3,31)&lt;Avant2025,Exist20205Apres,DATE(RIGHT(B17,4),3,31)&lt;Avant2030,Exist2030Apres,DATE(RIGHT(B17,4),3,31)&gt;Après2030,"0%")),"")</f>
        <v/>
      </c>
      <c r="BM17" s="35" t="str" cm="1">
        <f t="array" ref="BM17">_xlfn.IFS(OR(BI17="Aucun combustible",BI17="Aucun mazout"),"Oui",AND(BI17="",BL17=""),"",AND(BL17="0%",OR(BI17&lt;&gt;"Aucun combustible",BI17&lt;&gt;"Aucun mazout")),IF(BI17&lt;=0%,"Oui","Non"),AND(BL17&lt;&gt;"0%",OR(BI17&lt;&gt;"Aucun combustible",BI17&lt;&gt;"Aucun mazout")),IF(BI17&lt;=BL17,"Oui","Non"))</f>
        <v/>
      </c>
      <c r="BN17" s="119"/>
      <c r="BO17" s="355" t="str">
        <f t="shared" si="17"/>
        <v>s. o.</v>
      </c>
      <c r="BP17" s="356" t="str" cm="1">
        <f t="array" ref="BP17">_xlfn.IFS(AND(BF17&gt;0,OR(BE17=0,ISBLANK(BE17))),"Non disponible",AND(OR(BE17=0,ISBLANK(BE17)),OR(BF17=0,ISBLANK(BF17)),AW17&gt;0),"100% Énergie renouvelable",BE17&gt;0,BE17,AND(OR(BE17=0,ISBLANK(BE17)),OR(BF17=0,ISBLANK(BF17)),OR(AW17=0,ISBLANK(AW17))),"s. o.")</f>
        <v>s. o.</v>
      </c>
      <c r="BQ17" s="357" t="str" cm="1">
        <f t="array" ref="BQ17">IFERROR(_xlfn.IFS(AND(BO17="100% Énergie renouvelable",BP17="100% Énergie renouvelable"),"Aucun GES à réduire",AND(BO17&lt;&gt;"100% Énergie renouvelable",BP17="100% Énergie renouvelable"),BO17,AND(BO17&lt;&gt;"100% Énergie renouvelable",BP17&lt;&gt;"100% Énergie renouvelable"),BO17-BP17,AND(BO17="100% Énergie renouvelable",BP17&lt;&gt;"100% Énergie renouvelable"),"Fournir une explication"),"s. o.")</f>
        <v>s. o.</v>
      </c>
      <c r="BR17" s="120"/>
    </row>
    <row r="18" spans="1:70" s="121" customFormat="1" x14ac:dyDescent="0.25">
      <c r="A18" s="124"/>
      <c r="B18" s="33"/>
      <c r="C18" s="32"/>
      <c r="D18" s="32"/>
      <c r="E18" s="32"/>
      <c r="F18" s="32"/>
      <c r="G18" s="32"/>
      <c r="H18" s="32"/>
      <c r="I18" s="41"/>
      <c r="J18" s="32"/>
      <c r="K18" s="112"/>
      <c r="L18" s="32"/>
      <c r="M18" s="34"/>
      <c r="N18" s="339"/>
      <c r="O18" s="338"/>
      <c r="P18" s="118"/>
      <c r="Q18" s="187"/>
      <c r="R18" s="188"/>
      <c r="S18" s="189"/>
      <c r="T18" s="189"/>
      <c r="U18" s="189"/>
      <c r="V18" s="189"/>
      <c r="W18" s="256">
        <f t="shared" si="25"/>
        <v>0</v>
      </c>
      <c r="X18" s="187"/>
      <c r="Y18" s="190">
        <f t="shared" si="26"/>
        <v>0</v>
      </c>
      <c r="Z18" s="189"/>
      <c r="AA18" s="190">
        <f t="shared" si="27"/>
        <v>0</v>
      </c>
      <c r="AB18" s="189"/>
      <c r="AC18" s="190">
        <f t="shared" si="28"/>
        <v>0</v>
      </c>
      <c r="AD18" s="189"/>
      <c r="AE18" s="190">
        <f t="shared" si="10"/>
        <v>0</v>
      </c>
      <c r="AF18" s="191">
        <f t="shared" si="29"/>
        <v>0</v>
      </c>
      <c r="AG18" s="191">
        <f t="shared" si="30"/>
        <v>0</v>
      </c>
      <c r="AH18" s="137" t="str">
        <f t="shared" si="1"/>
        <v/>
      </c>
      <c r="AI18" s="286" t="str" cm="1">
        <f t="array" ref="AI18">IFERROR(_xlfn.IFS(DATE(RIGHT(B18,4),3,31)&lt;Listes_deroulantes!$F$54,IF(Z18&gt;0,Z18/AG18,"Aucun mazout"),DATE(RIGHT(B18,4),3,31)&gt;=Listes_deroulantes!$F$54,IF(AF18&gt;0,AF18/AG18,"Aucun combustible")),"")</f>
        <v/>
      </c>
      <c r="AJ18" s="284" t="str" cm="1">
        <f t="array" ref="AJ18">_xlfn.IFS(AG18=0,"",AND(AG18&gt;0,Z18=0),"Aucun mazout",AG18&gt;0,Z18/AG18)</f>
        <v/>
      </c>
      <c r="AK18" s="116" cm="1">
        <f t="array" ref="AK18">_xlfn.IFS(AG18=0,0,OR(AF18=0,ISBLANK(AF18)),"Aucun combustible",AND(AF18&gt;0,AG18&gt;0),AF18/AG18)</f>
        <v>0</v>
      </c>
      <c r="AL18" s="331" t="str" cm="1">
        <f t="array" ref="AL18">IFERROR(IF(DATE(RIGHT(B18,4),3,31)&lt;Listes_deroulantes!$F$54,VLOOKUP(L18,Listes_deroulantes!$F$3:$J$11,4,FALSE),_xlfn.IFS(DATE(RIGHT(B18,4),3,31)&lt;Avant2025,Exist2025Avant,DATE(RIGHT(B18,4),3,31)&lt;Avant2030,Exist2030Avant,DATE(RIGHT(B18,4),3,31)&gt;Après2030,Exist2031Avant)),"")</f>
        <v/>
      </c>
      <c r="AM18" s="35" t="str" cm="1">
        <f t="array" ref="AM18">_xlfn.IFS(OR(AI18="Aucun combustible",AI18="Aucun mazout"),"Oui",AND(AI18="",AL18=""),"",AND(AL18="0%",OR(AI18&lt;&gt;"Aucun combustible",AI18&lt;&gt;"Aucun mazout")),IF(AI18&lt;=0%,"Oui","Non"),AND(AL18&lt;&gt;"0%",OR(AI18&lt;&gt;"Aucun combustible",AI18&lt;&gt;"Aucun mazout")),IF(AI18&lt;=AL18,"Oui","Non"))</f>
        <v/>
      </c>
      <c r="AN18" s="130"/>
      <c r="AO18" s="350" t="str" cm="1">
        <f t="array" ref="AO18">_xlfn.IFS(AND(OR(AE18=0,ISBLANK(AE18)),AF18&gt;0),"Non disponible",AND(OR(AE18=0,ISBLANK(AE18)),W18&gt;0,OR(AF18=0,ISBLANK(AF18))),"100% Énergie renouvelable",AE18&gt;0,AE18,AND(OR(AE18=0,ISBLANK(AE18)),OR(AF18=0,ISBLANK(AF18)),OR(W18=0,ISBLANK(W18))),"s. o.")</f>
        <v>s. o.</v>
      </c>
      <c r="AP18" s="332">
        <f t="shared" si="31"/>
        <v>0</v>
      </c>
      <c r="AQ18" s="189"/>
      <c r="AR18" s="189"/>
      <c r="AS18" s="189"/>
      <c r="AT18" s="189"/>
      <c r="AU18" s="189"/>
      <c r="AV18" s="189"/>
      <c r="AW18" s="195">
        <f t="shared" si="32"/>
        <v>0</v>
      </c>
      <c r="AX18" s="189"/>
      <c r="AY18" s="196">
        <f t="shared" si="33"/>
        <v>0</v>
      </c>
      <c r="AZ18" s="189"/>
      <c r="BA18" s="196">
        <f t="shared" si="34"/>
        <v>0</v>
      </c>
      <c r="BB18" s="189"/>
      <c r="BC18" s="196">
        <f t="shared" si="35"/>
        <v>0</v>
      </c>
      <c r="BD18" s="189"/>
      <c r="BE18" s="196">
        <f t="shared" si="36"/>
        <v>0</v>
      </c>
      <c r="BF18" s="249">
        <f t="shared" si="23"/>
        <v>0</v>
      </c>
      <c r="BG18" s="195">
        <f t="shared" si="24"/>
        <v>0</v>
      </c>
      <c r="BH18" s="138" t="str">
        <f t="shared" si="6"/>
        <v/>
      </c>
      <c r="BI18" s="286" t="str" cm="1">
        <f t="array" ref="BI18">IFERROR(_xlfn.IFS(DATE(RIGHT(B18,4),3,31)&lt;Listes_deroulantes!$F$54,IF(AZ18&gt;0,AZ18/BG18,"Aucun mazout"),DATE(RIGHT(B18,4),3,31)&gt;=Listes_deroulantes!$F$54,IF(BF18&gt;0,BF18/BG18,"Aucun combustible")),"")</f>
        <v/>
      </c>
      <c r="BJ18" s="284" t="str" cm="1">
        <f t="array" ref="BJ18">_xlfn.IFS(BG18=0,"",AND(BG18&gt;0,AZ18=0),"Aucun mazout",BG18&gt;0,AZ18/BG18)</f>
        <v/>
      </c>
      <c r="BK18" s="299" t="str">
        <f t="shared" si="16"/>
        <v>Non disponible</v>
      </c>
      <c r="BL18" s="61" t="str" cm="1">
        <f t="array" ref="BL18">IFERROR(IF(DATE(RIGHT(B18,4),3,31)&lt;Listes_deroulantes!$F$54,VLOOKUP(L18,Listes_deroulantes!$F$3:$J$11,4,FALSE),_xlfn.IFS(DATE(RIGHT(B18,4),3,31)&lt;Avant2025,Exist20205Apres,DATE(RIGHT(B18,4),3,31)&lt;Avant2030,Exist2030Apres,DATE(RIGHT(B18,4),3,31)&gt;Après2030,"0%")),"")</f>
        <v/>
      </c>
      <c r="BM18" s="35" t="str" cm="1">
        <f t="array" ref="BM18">_xlfn.IFS(OR(BI18="Aucun combustible",BI18="Aucun mazout"),"Oui",AND(BI18="",BL18=""),"",AND(BL18="0%",OR(BI18&lt;&gt;"Aucun combustible",BI18&lt;&gt;"Aucun mazout")),IF(BI18&lt;=0%,"Oui","Non"),AND(BL18&lt;&gt;"0%",OR(BI18&lt;&gt;"Aucun combustible",BI18&lt;&gt;"Aucun mazout")),IF(BI18&lt;=BL18,"Oui","Non"))</f>
        <v/>
      </c>
      <c r="BN18" s="119"/>
      <c r="BO18" s="355" t="str">
        <f t="shared" si="17"/>
        <v>s. o.</v>
      </c>
      <c r="BP18" s="356" t="str" cm="1">
        <f t="array" ref="BP18">_xlfn.IFS(AND(BF18&gt;0,OR(BE18=0,ISBLANK(BE18))),"Non disponible",AND(OR(BE18=0,ISBLANK(BE18)),OR(BF18=0,ISBLANK(BF18)),AW18&gt;0),"100% Énergie renouvelable",BE18&gt;0,BE18,AND(OR(BE18=0,ISBLANK(BE18)),OR(BF18=0,ISBLANK(BF18)),OR(AW18=0,ISBLANK(AW18))),"s. o.")</f>
        <v>s. o.</v>
      </c>
      <c r="BQ18" s="357" t="str" cm="1">
        <f t="array" ref="BQ18">IFERROR(_xlfn.IFS(AND(BO18="100% Énergie renouvelable",BP18="100% Énergie renouvelable"),"Aucun GES à réduire",AND(BO18&lt;&gt;"100% Énergie renouvelable",BP18="100% Énergie renouvelable"),BO18,AND(BO18&lt;&gt;"100% Énergie renouvelable",BP18&lt;&gt;"100% Énergie renouvelable"),BO18-BP18,AND(BO18="100% Énergie renouvelable",BP18&lt;&gt;"100% Énergie renouvelable"),"Fournir une explication"),"s. o.")</f>
        <v>s. o.</v>
      </c>
      <c r="BR18" s="120"/>
    </row>
    <row r="19" spans="1:70" s="121" customFormat="1" x14ac:dyDescent="0.25">
      <c r="A19" s="124"/>
      <c r="B19" s="33"/>
      <c r="C19" s="32"/>
      <c r="D19" s="32"/>
      <c r="E19" s="32"/>
      <c r="F19" s="32"/>
      <c r="G19" s="32"/>
      <c r="H19" s="32"/>
      <c r="I19" s="41"/>
      <c r="J19" s="32"/>
      <c r="K19" s="112"/>
      <c r="L19" s="32"/>
      <c r="M19" s="34"/>
      <c r="N19" s="339"/>
      <c r="O19" s="338"/>
      <c r="P19" s="118"/>
      <c r="Q19" s="187"/>
      <c r="R19" s="188"/>
      <c r="S19" s="189"/>
      <c r="T19" s="189"/>
      <c r="U19" s="189"/>
      <c r="V19" s="189"/>
      <c r="W19" s="256">
        <f t="shared" si="25"/>
        <v>0</v>
      </c>
      <c r="X19" s="187"/>
      <c r="Y19" s="190">
        <f t="shared" si="26"/>
        <v>0</v>
      </c>
      <c r="Z19" s="189"/>
      <c r="AA19" s="190">
        <f t="shared" si="27"/>
        <v>0</v>
      </c>
      <c r="AB19" s="189"/>
      <c r="AC19" s="190">
        <f t="shared" si="28"/>
        <v>0</v>
      </c>
      <c r="AD19" s="189"/>
      <c r="AE19" s="190">
        <f t="shared" si="10"/>
        <v>0</v>
      </c>
      <c r="AF19" s="191">
        <f t="shared" si="29"/>
        <v>0</v>
      </c>
      <c r="AG19" s="191">
        <f t="shared" si="30"/>
        <v>0</v>
      </c>
      <c r="AH19" s="137" t="str">
        <f t="shared" si="1"/>
        <v/>
      </c>
      <c r="AI19" s="286" t="str" cm="1">
        <f t="array" ref="AI19">IFERROR(_xlfn.IFS(DATE(RIGHT(B19,4),3,31)&lt;Listes_deroulantes!$F$54,IF(Z19&gt;0,Z19/AG19,"Aucun mazout"),DATE(RIGHT(B19,4),3,31)&gt;=Listes_deroulantes!$F$54,IF(AF19&gt;0,AF19/AG19,"Aucun combustible")),"")</f>
        <v/>
      </c>
      <c r="AJ19" s="284" t="str" cm="1">
        <f t="array" ref="AJ19">_xlfn.IFS(AG19=0,"",AND(AG19&gt;0,Z19=0),"Aucun mazout",AG19&gt;0,Z19/AG19)</f>
        <v/>
      </c>
      <c r="AK19" s="116" cm="1">
        <f t="array" ref="AK19">_xlfn.IFS(AG19=0,0,OR(AF19=0,ISBLANK(AF19)),"Aucun combustible",AND(AF19&gt;0,AG19&gt;0),AF19/AG19)</f>
        <v>0</v>
      </c>
      <c r="AL19" s="331" t="str" cm="1">
        <f t="array" ref="AL19">IFERROR(IF(DATE(RIGHT(B19,4),3,31)&lt;Listes_deroulantes!$F$54,VLOOKUP(L19,Listes_deroulantes!$F$3:$J$11,4,FALSE),_xlfn.IFS(DATE(RIGHT(B19,4),3,31)&lt;Avant2025,Exist2025Avant,DATE(RIGHT(B19,4),3,31)&lt;Avant2030,Exist2030Avant,DATE(RIGHT(B19,4),3,31)&gt;Après2030,Exist2031Avant)),"")</f>
        <v/>
      </c>
      <c r="AM19" s="35" t="str" cm="1">
        <f t="array" ref="AM19">_xlfn.IFS(OR(AI19="Aucun combustible",AI19="Aucun mazout"),"Oui",AND(AI19="",AL19=""),"",AND(AL19="0%",OR(AI19&lt;&gt;"Aucun combustible",AI19&lt;&gt;"Aucun mazout")),IF(AI19&lt;=0%,"Oui","Non"),AND(AL19&lt;&gt;"0%",OR(AI19&lt;&gt;"Aucun combustible",AI19&lt;&gt;"Aucun mazout")),IF(AI19&lt;=AL19,"Oui","Non"))</f>
        <v/>
      </c>
      <c r="AN19" s="130"/>
      <c r="AO19" s="350" t="str" cm="1">
        <f t="array" ref="AO19">_xlfn.IFS(AND(OR(AE19=0,ISBLANK(AE19)),AF19&gt;0),"Non disponible",AND(OR(AE19=0,ISBLANK(AE19)),W19&gt;0,OR(AF19=0,ISBLANK(AF19))),"100% Énergie renouvelable",AE19&gt;0,AE19,AND(OR(AE19=0,ISBLANK(AE19)),OR(AF19=0,ISBLANK(AF19)),OR(W19=0,ISBLANK(W19))),"s. o.")</f>
        <v>s. o.</v>
      </c>
      <c r="AP19" s="332">
        <f t="shared" si="31"/>
        <v>0</v>
      </c>
      <c r="AQ19" s="189"/>
      <c r="AR19" s="189"/>
      <c r="AS19" s="189"/>
      <c r="AT19" s="189"/>
      <c r="AU19" s="189"/>
      <c r="AV19" s="189"/>
      <c r="AW19" s="195">
        <f t="shared" si="32"/>
        <v>0</v>
      </c>
      <c r="AX19" s="189"/>
      <c r="AY19" s="196">
        <f t="shared" si="33"/>
        <v>0</v>
      </c>
      <c r="AZ19" s="189"/>
      <c r="BA19" s="196">
        <f t="shared" si="34"/>
        <v>0</v>
      </c>
      <c r="BB19" s="189"/>
      <c r="BC19" s="196">
        <f t="shared" si="35"/>
        <v>0</v>
      </c>
      <c r="BD19" s="189"/>
      <c r="BE19" s="196">
        <f t="shared" si="36"/>
        <v>0</v>
      </c>
      <c r="BF19" s="249">
        <f t="shared" si="23"/>
        <v>0</v>
      </c>
      <c r="BG19" s="195">
        <f t="shared" si="24"/>
        <v>0</v>
      </c>
      <c r="BH19" s="138" t="str">
        <f t="shared" si="6"/>
        <v/>
      </c>
      <c r="BI19" s="286" t="str" cm="1">
        <f t="array" ref="BI19">IFERROR(_xlfn.IFS(DATE(RIGHT(B19,4),3,31)&lt;Listes_deroulantes!$F$54,IF(AZ19&gt;0,AZ19/BG19,"Aucun mazout"),DATE(RIGHT(B19,4),3,31)&gt;=Listes_deroulantes!$F$54,IF(BF19&gt;0,BF19/BG19,"Aucun combustible")),"")</f>
        <v/>
      </c>
      <c r="BJ19" s="284" t="str" cm="1">
        <f t="array" ref="BJ19">_xlfn.IFS(BG19=0,"",AND(BG19&gt;0,AZ19=0),"Aucun mazout",BG19&gt;0,AZ19/BG19)</f>
        <v/>
      </c>
      <c r="BK19" s="299" t="str">
        <f t="shared" si="16"/>
        <v>Non disponible</v>
      </c>
      <c r="BL19" s="61" t="str" cm="1">
        <f t="array" ref="BL19">IFERROR(IF(DATE(RIGHT(B19,4),3,31)&lt;Listes_deroulantes!$F$54,VLOOKUP(L19,Listes_deroulantes!$F$3:$J$11,4,FALSE),_xlfn.IFS(DATE(RIGHT(B19,4),3,31)&lt;Avant2025,Exist20205Apres,DATE(RIGHT(B19,4),3,31)&lt;Avant2030,Exist2030Apres,DATE(RIGHT(B19,4),3,31)&gt;Après2030,"0%")),"")</f>
        <v/>
      </c>
      <c r="BM19" s="35" t="str" cm="1">
        <f t="array" ref="BM19">_xlfn.IFS(OR(BI19="Aucun combustible",BI19="Aucun mazout"),"Oui",AND(BI19="",BL19=""),"",AND(BL19="0%",OR(BI19&lt;&gt;"Aucun combustible",BI19&lt;&gt;"Aucun mazout")),IF(BI19&lt;=0%,"Oui","Non"),AND(BL19&lt;&gt;"0%",OR(BI19&lt;&gt;"Aucun combustible",BI19&lt;&gt;"Aucun mazout")),IF(BI19&lt;=BL19,"Oui","Non"))</f>
        <v/>
      </c>
      <c r="BN19" s="119"/>
      <c r="BO19" s="355" t="str">
        <f t="shared" si="17"/>
        <v>s. o.</v>
      </c>
      <c r="BP19" s="356" t="str" cm="1">
        <f t="array" ref="BP19">_xlfn.IFS(AND(BF19&gt;0,OR(BE19=0,ISBLANK(BE19))),"Non disponible",AND(OR(BE19=0,ISBLANK(BE19)),OR(BF19=0,ISBLANK(BF19)),AW19&gt;0),"100% Énergie renouvelable",BE19&gt;0,BE19,AND(OR(BE19=0,ISBLANK(BE19)),OR(BF19=0,ISBLANK(BF19)),OR(AW19=0,ISBLANK(AW19))),"s. o.")</f>
        <v>s. o.</v>
      </c>
      <c r="BQ19" s="357" t="str" cm="1">
        <f t="array" ref="BQ19">IFERROR(_xlfn.IFS(AND(BO19="100% Énergie renouvelable",BP19="100% Énergie renouvelable"),"Aucun GES à réduire",AND(BO19&lt;&gt;"100% Énergie renouvelable",BP19="100% Énergie renouvelable"),BO19,AND(BO19&lt;&gt;"100% Énergie renouvelable",BP19&lt;&gt;"100% Énergie renouvelable"),BO19-BP19,AND(BO19="100% Énergie renouvelable",BP19&lt;&gt;"100% Énergie renouvelable"),"Fournir une explication"),"s. o.")</f>
        <v>s. o.</v>
      </c>
      <c r="BR19" s="120"/>
    </row>
    <row r="20" spans="1:70" s="121" customFormat="1" x14ac:dyDescent="0.25">
      <c r="A20" s="124"/>
      <c r="B20" s="33"/>
      <c r="C20" s="32"/>
      <c r="D20" s="32"/>
      <c r="E20" s="32"/>
      <c r="F20" s="32"/>
      <c r="G20" s="32"/>
      <c r="H20" s="32"/>
      <c r="I20" s="41"/>
      <c r="J20" s="32"/>
      <c r="K20" s="112"/>
      <c r="L20" s="32"/>
      <c r="M20" s="34"/>
      <c r="N20" s="339"/>
      <c r="O20" s="338"/>
      <c r="P20" s="118"/>
      <c r="Q20" s="187"/>
      <c r="R20" s="188"/>
      <c r="S20" s="189"/>
      <c r="T20" s="189"/>
      <c r="U20" s="189"/>
      <c r="V20" s="189"/>
      <c r="W20" s="256">
        <f t="shared" si="25"/>
        <v>0</v>
      </c>
      <c r="X20" s="187"/>
      <c r="Y20" s="190">
        <f t="shared" si="26"/>
        <v>0</v>
      </c>
      <c r="Z20" s="189"/>
      <c r="AA20" s="190">
        <f t="shared" si="27"/>
        <v>0</v>
      </c>
      <c r="AB20" s="189"/>
      <c r="AC20" s="190">
        <f t="shared" si="28"/>
        <v>0</v>
      </c>
      <c r="AD20" s="189"/>
      <c r="AE20" s="190">
        <f t="shared" si="10"/>
        <v>0</v>
      </c>
      <c r="AF20" s="191">
        <f t="shared" si="29"/>
        <v>0</v>
      </c>
      <c r="AG20" s="191">
        <f t="shared" si="30"/>
        <v>0</v>
      </c>
      <c r="AH20" s="137" t="str">
        <f t="shared" si="1"/>
        <v/>
      </c>
      <c r="AI20" s="286" t="str" cm="1">
        <f t="array" ref="AI20">IFERROR(_xlfn.IFS(DATE(RIGHT(B20,4),3,31)&lt;Listes_deroulantes!$F$54,IF(Z20&gt;0,Z20/AG20,"Aucun mazout"),DATE(RIGHT(B20,4),3,31)&gt;=Listes_deroulantes!$F$54,IF(AF20&gt;0,AF20/AG20,"Aucun combustible")),"")</f>
        <v/>
      </c>
      <c r="AJ20" s="284" t="str" cm="1">
        <f t="array" ref="AJ20">_xlfn.IFS(AG20=0,"",AND(AG20&gt;0,Z20=0),"Aucun mazout",AG20&gt;0,Z20/AG20)</f>
        <v/>
      </c>
      <c r="AK20" s="116" cm="1">
        <f t="array" ref="AK20">_xlfn.IFS(AG20=0,0,OR(AF20=0,ISBLANK(AF20)),"Aucun combustible",AND(AF20&gt;0,AG20&gt;0),AF20/AG20)</f>
        <v>0</v>
      </c>
      <c r="AL20" s="331" t="str" cm="1">
        <f t="array" ref="AL20">IFERROR(IF(DATE(RIGHT(B20,4),3,31)&lt;Listes_deroulantes!$F$54,VLOOKUP(L20,Listes_deroulantes!$F$3:$J$11,4,FALSE),_xlfn.IFS(DATE(RIGHT(B20,4),3,31)&lt;Avant2025,Exist2025Avant,DATE(RIGHT(B20,4),3,31)&lt;Avant2030,Exist2030Avant,DATE(RIGHT(B20,4),3,31)&gt;Après2030,Exist2031Avant)),"")</f>
        <v/>
      </c>
      <c r="AM20" s="35" t="str" cm="1">
        <f t="array" ref="AM20">_xlfn.IFS(OR(AI20="Aucun combustible",AI20="Aucun mazout"),"Oui",AND(AI20="",AL20=""),"",AND(AL20="0%",OR(AI20&lt;&gt;"Aucun combustible",AI20&lt;&gt;"Aucun mazout")),IF(AI20&lt;=0%,"Oui","Non"),AND(AL20&lt;&gt;"0%",OR(AI20&lt;&gt;"Aucun combustible",AI20&lt;&gt;"Aucun mazout")),IF(AI20&lt;=AL20,"Oui","Non"))</f>
        <v/>
      </c>
      <c r="AN20" s="130"/>
      <c r="AO20" s="350" t="str" cm="1">
        <f t="array" ref="AO20">_xlfn.IFS(AND(OR(AE20=0,ISBLANK(AE20)),AF20&gt;0),"Non disponible",AND(OR(AE20=0,ISBLANK(AE20)),W20&gt;0,OR(AF20=0,ISBLANK(AF20))),"100% Énergie renouvelable",AE20&gt;0,AE20,AND(OR(AE20=0,ISBLANK(AE20)),OR(AF20=0,ISBLANK(AF20)),OR(W20=0,ISBLANK(W20))),"s. o.")</f>
        <v>s. o.</v>
      </c>
      <c r="AP20" s="332">
        <f t="shared" si="31"/>
        <v>0</v>
      </c>
      <c r="AQ20" s="189"/>
      <c r="AR20" s="189"/>
      <c r="AS20" s="189"/>
      <c r="AT20" s="189"/>
      <c r="AU20" s="189"/>
      <c r="AV20" s="189"/>
      <c r="AW20" s="195">
        <f t="shared" si="32"/>
        <v>0</v>
      </c>
      <c r="AX20" s="189"/>
      <c r="AY20" s="196">
        <f t="shared" si="33"/>
        <v>0</v>
      </c>
      <c r="AZ20" s="189"/>
      <c r="BA20" s="196">
        <f t="shared" si="34"/>
        <v>0</v>
      </c>
      <c r="BB20" s="189"/>
      <c r="BC20" s="196">
        <f t="shared" si="35"/>
        <v>0</v>
      </c>
      <c r="BD20" s="189"/>
      <c r="BE20" s="196">
        <f t="shared" si="36"/>
        <v>0</v>
      </c>
      <c r="BF20" s="249">
        <f t="shared" si="23"/>
        <v>0</v>
      </c>
      <c r="BG20" s="195">
        <f t="shared" si="24"/>
        <v>0</v>
      </c>
      <c r="BH20" s="138" t="str">
        <f t="shared" si="6"/>
        <v/>
      </c>
      <c r="BI20" s="286" t="str" cm="1">
        <f t="array" ref="BI20">IFERROR(_xlfn.IFS(DATE(RIGHT(B20,4),3,31)&lt;Listes_deroulantes!$F$54,IF(AZ20&gt;0,AZ20/BG20,"Aucun mazout"),DATE(RIGHT(B20,4),3,31)&gt;=Listes_deroulantes!$F$54,IF(BF20&gt;0,BF20/BG20,"Aucun combustible")),"")</f>
        <v/>
      </c>
      <c r="BJ20" s="284" t="str" cm="1">
        <f t="array" ref="BJ20">_xlfn.IFS(BG20=0,"",AND(BG20&gt;0,AZ20=0),"Aucun mazout",BG20&gt;0,AZ20/BG20)</f>
        <v/>
      </c>
      <c r="BK20" s="299" t="str">
        <f t="shared" si="16"/>
        <v>Non disponible</v>
      </c>
      <c r="BL20" s="61" t="str" cm="1">
        <f t="array" ref="BL20">IFERROR(IF(DATE(RIGHT(B20,4),3,31)&lt;Listes_deroulantes!$F$54,VLOOKUP(L20,Listes_deroulantes!$F$3:$J$11,4,FALSE),_xlfn.IFS(DATE(RIGHT(B20,4),3,31)&lt;Avant2025,Exist20205Apres,DATE(RIGHT(B20,4),3,31)&lt;Avant2030,Exist2030Apres,DATE(RIGHT(B20,4),3,31)&gt;Après2030,"0%")),"")</f>
        <v/>
      </c>
      <c r="BM20" s="35" t="str" cm="1">
        <f t="array" ref="BM20">_xlfn.IFS(OR(BI20="Aucun combustible",BI20="Aucun mazout"),"Oui",AND(BI20="",BL20=""),"",AND(BL20="0%",OR(BI20&lt;&gt;"Aucun combustible",BI20&lt;&gt;"Aucun mazout")),IF(BI20&lt;=0%,"Oui","Non"),AND(BL20&lt;&gt;"0%",OR(BI20&lt;&gt;"Aucun combustible",BI20&lt;&gt;"Aucun mazout")),IF(BI20&lt;=BL20,"Oui","Non"))</f>
        <v/>
      </c>
      <c r="BN20" s="119"/>
      <c r="BO20" s="355" t="str">
        <f t="shared" si="17"/>
        <v>s. o.</v>
      </c>
      <c r="BP20" s="356" t="str" cm="1">
        <f t="array" ref="BP20">_xlfn.IFS(AND(BF20&gt;0,OR(BE20=0,ISBLANK(BE20))),"Non disponible",AND(OR(BE20=0,ISBLANK(BE20)),OR(BF20=0,ISBLANK(BF20)),AW20&gt;0),"100% Énergie renouvelable",BE20&gt;0,BE20,AND(OR(BE20=0,ISBLANK(BE20)),OR(BF20=0,ISBLANK(BF20)),OR(AW20=0,ISBLANK(AW20))),"s. o.")</f>
        <v>s. o.</v>
      </c>
      <c r="BQ20" s="357" t="str" cm="1">
        <f t="array" ref="BQ20">IFERROR(_xlfn.IFS(AND(BO20="100% Énergie renouvelable",BP20="100% Énergie renouvelable"),"Aucun GES à réduire",AND(BO20&lt;&gt;"100% Énergie renouvelable",BP20="100% Énergie renouvelable"),BO20,AND(BO20&lt;&gt;"100% Énergie renouvelable",BP20&lt;&gt;"100% Énergie renouvelable"),BO20-BP20,AND(BO20="100% Énergie renouvelable",BP20&lt;&gt;"100% Énergie renouvelable"),"Fournir une explication"),"s. o.")</f>
        <v>s. o.</v>
      </c>
      <c r="BR20" s="120"/>
    </row>
    <row r="21" spans="1:70" s="121" customFormat="1" x14ac:dyDescent="0.25">
      <c r="A21" s="124"/>
      <c r="B21" s="33"/>
      <c r="C21" s="32"/>
      <c r="D21" s="32"/>
      <c r="E21" s="32"/>
      <c r="F21" s="32"/>
      <c r="G21" s="32"/>
      <c r="H21" s="32"/>
      <c r="I21" s="41"/>
      <c r="J21" s="32"/>
      <c r="K21" s="112"/>
      <c r="L21" s="32"/>
      <c r="M21" s="34"/>
      <c r="N21" s="339"/>
      <c r="O21" s="338"/>
      <c r="P21" s="118"/>
      <c r="Q21" s="187"/>
      <c r="R21" s="188"/>
      <c r="S21" s="189"/>
      <c r="T21" s="189"/>
      <c r="U21" s="189"/>
      <c r="V21" s="189"/>
      <c r="W21" s="256">
        <f t="shared" si="25"/>
        <v>0</v>
      </c>
      <c r="X21" s="187"/>
      <c r="Y21" s="190">
        <f t="shared" si="26"/>
        <v>0</v>
      </c>
      <c r="Z21" s="189"/>
      <c r="AA21" s="190">
        <f t="shared" si="27"/>
        <v>0</v>
      </c>
      <c r="AB21" s="189"/>
      <c r="AC21" s="190">
        <f t="shared" si="28"/>
        <v>0</v>
      </c>
      <c r="AD21" s="189"/>
      <c r="AE21" s="190">
        <f t="shared" si="10"/>
        <v>0</v>
      </c>
      <c r="AF21" s="191">
        <f t="shared" si="29"/>
        <v>0</v>
      </c>
      <c r="AG21" s="191">
        <f t="shared" si="30"/>
        <v>0</v>
      </c>
      <c r="AH21" s="137" t="str">
        <f t="shared" si="1"/>
        <v/>
      </c>
      <c r="AI21" s="286" t="str" cm="1">
        <f t="array" ref="AI21">IFERROR(_xlfn.IFS(DATE(RIGHT(B21,4),3,31)&lt;Listes_deroulantes!$F$54,IF(Z21&gt;0,Z21/AG21,"Aucun mazout"),DATE(RIGHT(B21,4),3,31)&gt;=Listes_deroulantes!$F$54,IF(AF21&gt;0,AF21/AG21,"Aucun combustible")),"")</f>
        <v/>
      </c>
      <c r="AJ21" s="284" t="str" cm="1">
        <f t="array" ref="AJ21">_xlfn.IFS(AG21=0,"",AND(AG21&gt;0,Z21=0),"Aucun mazout",AG21&gt;0,Z21/AG21)</f>
        <v/>
      </c>
      <c r="AK21" s="116" cm="1">
        <f t="array" ref="AK21">_xlfn.IFS(AG21=0,0,OR(AF21=0,ISBLANK(AF21)),"Aucun combustible",AND(AF21&gt;0,AG21&gt;0),AF21/AG21)</f>
        <v>0</v>
      </c>
      <c r="AL21" s="331" t="str" cm="1">
        <f t="array" ref="AL21">IFERROR(IF(DATE(RIGHT(B21,4),3,31)&lt;Listes_deroulantes!$F$54,VLOOKUP(L21,Listes_deroulantes!$F$3:$J$11,4,FALSE),_xlfn.IFS(DATE(RIGHT(B21,4),3,31)&lt;Avant2025,Exist2025Avant,DATE(RIGHT(B21,4),3,31)&lt;Avant2030,Exist2030Avant,DATE(RIGHT(B21,4),3,31)&gt;Après2030,Exist2031Avant)),"")</f>
        <v/>
      </c>
      <c r="AM21" s="35" t="str" cm="1">
        <f t="array" ref="AM21">_xlfn.IFS(OR(AI21="Aucun combustible",AI21="Aucun mazout"),"Oui",AND(AI21="",AL21=""),"",AND(AL21="0%",OR(AI21&lt;&gt;"Aucun combustible",AI21&lt;&gt;"Aucun mazout")),IF(AI21&lt;=0%,"Oui","Non"),AND(AL21&lt;&gt;"0%",OR(AI21&lt;&gt;"Aucun combustible",AI21&lt;&gt;"Aucun mazout")),IF(AI21&lt;=AL21,"Oui","Non"))</f>
        <v/>
      </c>
      <c r="AN21" s="130"/>
      <c r="AO21" s="350" t="str" cm="1">
        <f t="array" ref="AO21">_xlfn.IFS(AND(OR(AE21=0,ISBLANK(AE21)),AF21&gt;0),"Non disponible",AND(OR(AE21=0,ISBLANK(AE21)),W21&gt;0,OR(AF21=0,ISBLANK(AF21))),"100% Énergie renouvelable",AE21&gt;0,AE21,AND(OR(AE21=0,ISBLANK(AE21)),OR(AF21=0,ISBLANK(AF21)),OR(W21=0,ISBLANK(W21))),"s. o.")</f>
        <v>s. o.</v>
      </c>
      <c r="AP21" s="332">
        <f t="shared" si="31"/>
        <v>0</v>
      </c>
      <c r="AQ21" s="189"/>
      <c r="AR21" s="189"/>
      <c r="AS21" s="189"/>
      <c r="AT21" s="189"/>
      <c r="AU21" s="189"/>
      <c r="AV21" s="189"/>
      <c r="AW21" s="195">
        <f t="shared" si="32"/>
        <v>0</v>
      </c>
      <c r="AX21" s="189"/>
      <c r="AY21" s="196">
        <f t="shared" si="33"/>
        <v>0</v>
      </c>
      <c r="AZ21" s="189"/>
      <c r="BA21" s="196">
        <f t="shared" si="34"/>
        <v>0</v>
      </c>
      <c r="BB21" s="189"/>
      <c r="BC21" s="196">
        <f t="shared" si="35"/>
        <v>0</v>
      </c>
      <c r="BD21" s="189"/>
      <c r="BE21" s="196">
        <f t="shared" si="36"/>
        <v>0</v>
      </c>
      <c r="BF21" s="249">
        <f t="shared" si="23"/>
        <v>0</v>
      </c>
      <c r="BG21" s="195">
        <f t="shared" si="24"/>
        <v>0</v>
      </c>
      <c r="BH21" s="138" t="str">
        <f t="shared" si="6"/>
        <v/>
      </c>
      <c r="BI21" s="286" t="str" cm="1">
        <f t="array" ref="BI21">IFERROR(_xlfn.IFS(DATE(RIGHT(B21,4),3,31)&lt;Listes_deroulantes!$F$54,IF(AZ21&gt;0,AZ21/BG21,"Aucun mazout"),DATE(RIGHT(B21,4),3,31)&gt;=Listes_deroulantes!$F$54,IF(BF21&gt;0,BF21/BG21,"Aucun combustible")),"")</f>
        <v/>
      </c>
      <c r="BJ21" s="284" t="str" cm="1">
        <f t="array" ref="BJ21">_xlfn.IFS(BG21=0,"",AND(BG21&gt;0,AZ21=0),"Aucun mazout",BG21&gt;0,AZ21/BG21)</f>
        <v/>
      </c>
      <c r="BK21" s="299" t="str">
        <f t="shared" si="16"/>
        <v>Non disponible</v>
      </c>
      <c r="BL21" s="61" t="str" cm="1">
        <f t="array" ref="BL21">IFERROR(IF(DATE(RIGHT(B21,4),3,31)&lt;Listes_deroulantes!$F$54,VLOOKUP(L21,Listes_deroulantes!$F$3:$J$11,4,FALSE),_xlfn.IFS(DATE(RIGHT(B21,4),3,31)&lt;Avant2025,Exist20205Apres,DATE(RIGHT(B21,4),3,31)&lt;Avant2030,Exist2030Apres,DATE(RIGHT(B21,4),3,31)&gt;Après2030,"0%")),"")</f>
        <v/>
      </c>
      <c r="BM21" s="35" t="str" cm="1">
        <f t="array" ref="BM21">_xlfn.IFS(OR(BI21="Aucun combustible",BI21="Aucun mazout"),"Oui",AND(BI21="",BL21=""),"",AND(BL21="0%",OR(BI21&lt;&gt;"Aucun combustible",BI21&lt;&gt;"Aucun mazout")),IF(BI21&lt;=0%,"Oui","Non"),AND(BL21&lt;&gt;"0%",OR(BI21&lt;&gt;"Aucun combustible",BI21&lt;&gt;"Aucun mazout")),IF(BI21&lt;=BL21,"Oui","Non"))</f>
        <v/>
      </c>
      <c r="BN21" s="119"/>
      <c r="BO21" s="355" t="str">
        <f t="shared" si="17"/>
        <v>s. o.</v>
      </c>
      <c r="BP21" s="356" t="str" cm="1">
        <f t="array" ref="BP21">_xlfn.IFS(AND(BF21&gt;0,OR(BE21=0,ISBLANK(BE21))),"Non disponible",AND(OR(BE21=0,ISBLANK(BE21)),OR(BF21=0,ISBLANK(BF21)),AW21&gt;0),"100% Énergie renouvelable",BE21&gt;0,BE21,AND(OR(BE21=0,ISBLANK(BE21)),OR(BF21=0,ISBLANK(BF21)),OR(AW21=0,ISBLANK(AW21))),"s. o.")</f>
        <v>s. o.</v>
      </c>
      <c r="BQ21" s="357" t="str" cm="1">
        <f t="array" ref="BQ21">IFERROR(_xlfn.IFS(AND(BO21="100% Énergie renouvelable",BP21="100% Énergie renouvelable"),"Aucun GES à réduire",AND(BO21&lt;&gt;"100% Énergie renouvelable",BP21="100% Énergie renouvelable"),BO21,AND(BO21&lt;&gt;"100% Énergie renouvelable",BP21&lt;&gt;"100% Énergie renouvelable"),BO21-BP21,AND(BO21="100% Énergie renouvelable",BP21&lt;&gt;"100% Énergie renouvelable"),"Fournir une explication"),"s. o.")</f>
        <v>s. o.</v>
      </c>
      <c r="BR21" s="120"/>
    </row>
    <row r="22" spans="1:70" s="121" customFormat="1" x14ac:dyDescent="0.25">
      <c r="A22" s="124"/>
      <c r="B22" s="33"/>
      <c r="C22" s="32"/>
      <c r="D22" s="32"/>
      <c r="E22" s="32"/>
      <c r="F22" s="32"/>
      <c r="G22" s="32"/>
      <c r="H22" s="32"/>
      <c r="I22" s="41"/>
      <c r="J22" s="32"/>
      <c r="K22" s="112"/>
      <c r="L22" s="32"/>
      <c r="M22" s="34"/>
      <c r="N22" s="339"/>
      <c r="O22" s="338"/>
      <c r="P22" s="118"/>
      <c r="Q22" s="187"/>
      <c r="R22" s="188"/>
      <c r="S22" s="189"/>
      <c r="T22" s="189"/>
      <c r="U22" s="189"/>
      <c r="V22" s="189"/>
      <c r="W22" s="256">
        <f t="shared" si="25"/>
        <v>0</v>
      </c>
      <c r="X22" s="187"/>
      <c r="Y22" s="190">
        <f t="shared" si="26"/>
        <v>0</v>
      </c>
      <c r="Z22" s="189"/>
      <c r="AA22" s="190">
        <f t="shared" si="27"/>
        <v>0</v>
      </c>
      <c r="AB22" s="189"/>
      <c r="AC22" s="190">
        <f t="shared" si="28"/>
        <v>0</v>
      </c>
      <c r="AD22" s="189"/>
      <c r="AE22" s="190">
        <f t="shared" si="10"/>
        <v>0</v>
      </c>
      <c r="AF22" s="191">
        <f t="shared" si="29"/>
        <v>0</v>
      </c>
      <c r="AG22" s="191">
        <f t="shared" si="30"/>
        <v>0</v>
      </c>
      <c r="AH22" s="137" t="str">
        <f t="shared" si="1"/>
        <v/>
      </c>
      <c r="AI22" s="286" t="str" cm="1">
        <f t="array" ref="AI22">IFERROR(_xlfn.IFS(DATE(RIGHT(B22,4),3,31)&lt;Listes_deroulantes!$F$54,IF(Z22&gt;0,Z22/AG22,"Aucun mazout"),DATE(RIGHT(B22,4),3,31)&gt;=Listes_deroulantes!$F$54,IF(AF22&gt;0,AF22/AG22,"Aucun combustible")),"")</f>
        <v/>
      </c>
      <c r="AJ22" s="284" t="str" cm="1">
        <f t="array" ref="AJ22">_xlfn.IFS(AG22=0,"",AND(AG22&gt;0,Z22=0),"Aucun mazout",AG22&gt;0,Z22/AG22)</f>
        <v/>
      </c>
      <c r="AK22" s="116" cm="1">
        <f t="array" ref="AK22">_xlfn.IFS(AG22=0,0,OR(AF22=0,ISBLANK(AF22)),"Aucun combustible",AND(AF22&gt;0,AG22&gt;0),AF22/AG22)</f>
        <v>0</v>
      </c>
      <c r="AL22" s="331" t="str" cm="1">
        <f t="array" ref="AL22">IFERROR(IF(DATE(RIGHT(B22,4),3,31)&lt;Listes_deroulantes!$F$54,VLOOKUP(L22,Listes_deroulantes!$F$3:$J$11,4,FALSE),_xlfn.IFS(DATE(RIGHT(B22,4),3,31)&lt;Avant2025,Exist2025Avant,DATE(RIGHT(B22,4),3,31)&lt;Avant2030,Exist2030Avant,DATE(RIGHT(B22,4),3,31)&gt;Après2030,Exist2031Avant)),"")</f>
        <v/>
      </c>
      <c r="AM22" s="35" t="str" cm="1">
        <f t="array" ref="AM22">_xlfn.IFS(OR(AI22="Aucun combustible",AI22="Aucun mazout"),"Oui",AND(AI22="",AL22=""),"",AND(AL22="0%",OR(AI22&lt;&gt;"Aucun combustible",AI22&lt;&gt;"Aucun mazout")),IF(AI22&lt;=0%,"Oui","Non"),AND(AL22&lt;&gt;"0%",OR(AI22&lt;&gt;"Aucun combustible",AI22&lt;&gt;"Aucun mazout")),IF(AI22&lt;=AL22,"Oui","Non"))</f>
        <v/>
      </c>
      <c r="AN22" s="130"/>
      <c r="AO22" s="350" t="str" cm="1">
        <f t="array" ref="AO22">_xlfn.IFS(AND(OR(AE22=0,ISBLANK(AE22)),AF22&gt;0),"Non disponible",AND(OR(AE22=0,ISBLANK(AE22)),W22&gt;0,OR(AF22=0,ISBLANK(AF22))),"100% Énergie renouvelable",AE22&gt;0,AE22,AND(OR(AE22=0,ISBLANK(AE22)),OR(AF22=0,ISBLANK(AF22)),OR(W22=0,ISBLANK(W22))),"s. o.")</f>
        <v>s. o.</v>
      </c>
      <c r="AP22" s="332">
        <f t="shared" si="31"/>
        <v>0</v>
      </c>
      <c r="AQ22" s="189"/>
      <c r="AR22" s="189"/>
      <c r="AS22" s="189"/>
      <c r="AT22" s="189"/>
      <c r="AU22" s="189"/>
      <c r="AV22" s="189"/>
      <c r="AW22" s="195">
        <f t="shared" si="32"/>
        <v>0</v>
      </c>
      <c r="AX22" s="189"/>
      <c r="AY22" s="196">
        <f t="shared" si="33"/>
        <v>0</v>
      </c>
      <c r="AZ22" s="189"/>
      <c r="BA22" s="196">
        <f t="shared" si="34"/>
        <v>0</v>
      </c>
      <c r="BB22" s="189"/>
      <c r="BC22" s="196">
        <f t="shared" si="35"/>
        <v>0</v>
      </c>
      <c r="BD22" s="189"/>
      <c r="BE22" s="196">
        <f t="shared" si="36"/>
        <v>0</v>
      </c>
      <c r="BF22" s="249">
        <f t="shared" si="23"/>
        <v>0</v>
      </c>
      <c r="BG22" s="195">
        <f t="shared" si="24"/>
        <v>0</v>
      </c>
      <c r="BH22" s="138" t="str">
        <f t="shared" si="6"/>
        <v/>
      </c>
      <c r="BI22" s="286" t="str" cm="1">
        <f t="array" ref="BI22">IFERROR(_xlfn.IFS(DATE(RIGHT(B22,4),3,31)&lt;Listes_deroulantes!$F$54,IF(AZ22&gt;0,AZ22/BG22,"Aucun mazout"),DATE(RIGHT(B22,4),3,31)&gt;=Listes_deroulantes!$F$54,IF(BF22&gt;0,BF22/BG22,"Aucun combustible")),"")</f>
        <v/>
      </c>
      <c r="BJ22" s="284" t="str" cm="1">
        <f t="array" ref="BJ22">_xlfn.IFS(BG22=0,"",AND(BG22&gt;0,AZ22=0),"Aucun mazout",BG22&gt;0,AZ22/BG22)</f>
        <v/>
      </c>
      <c r="BK22" s="299" t="str">
        <f t="shared" si="16"/>
        <v>Non disponible</v>
      </c>
      <c r="BL22" s="61" t="str" cm="1">
        <f t="array" ref="BL22">IFERROR(IF(DATE(RIGHT(B22,4),3,31)&lt;Listes_deroulantes!$F$54,VLOOKUP(L22,Listes_deroulantes!$F$3:$J$11,4,FALSE),_xlfn.IFS(DATE(RIGHT(B22,4),3,31)&lt;Avant2025,Exist20205Apres,DATE(RIGHT(B22,4),3,31)&lt;Avant2030,Exist2030Apres,DATE(RIGHT(B22,4),3,31)&gt;Après2030,"0%")),"")</f>
        <v/>
      </c>
      <c r="BM22" s="35" t="str" cm="1">
        <f t="array" ref="BM22">_xlfn.IFS(OR(BI22="Aucun combustible",BI22="Aucun mazout"),"Oui",AND(BI22="",BL22=""),"",AND(BL22="0%",OR(BI22&lt;&gt;"Aucun combustible",BI22&lt;&gt;"Aucun mazout")),IF(BI22&lt;=0%,"Oui","Non"),AND(BL22&lt;&gt;"0%",OR(BI22&lt;&gt;"Aucun combustible",BI22&lt;&gt;"Aucun mazout")),IF(BI22&lt;=BL22,"Oui","Non"))</f>
        <v/>
      </c>
      <c r="BN22" s="119"/>
      <c r="BO22" s="355" t="str">
        <f t="shared" si="17"/>
        <v>s. o.</v>
      </c>
      <c r="BP22" s="356" t="str" cm="1">
        <f t="array" ref="BP22">_xlfn.IFS(AND(BF22&gt;0,OR(BE22=0,ISBLANK(BE22))),"Non disponible",AND(OR(BE22=0,ISBLANK(BE22)),OR(BF22=0,ISBLANK(BF22)),AW22&gt;0),"100% Énergie renouvelable",BE22&gt;0,BE22,AND(OR(BE22=0,ISBLANK(BE22)),OR(BF22=0,ISBLANK(BF22)),OR(AW22=0,ISBLANK(AW22))),"s. o.")</f>
        <v>s. o.</v>
      </c>
      <c r="BQ22" s="357" t="str" cm="1">
        <f t="array" ref="BQ22">IFERROR(_xlfn.IFS(AND(BO22="100% Énergie renouvelable",BP22="100% Énergie renouvelable"),"Aucun GES à réduire",AND(BO22&lt;&gt;"100% Énergie renouvelable",BP22="100% Énergie renouvelable"),BO22,AND(BO22&lt;&gt;"100% Énergie renouvelable",BP22&lt;&gt;"100% Énergie renouvelable"),BO22-BP22,AND(BO22="100% Énergie renouvelable",BP22&lt;&gt;"100% Énergie renouvelable"),"Fournir une explication"),"s. o.")</f>
        <v>s. o.</v>
      </c>
      <c r="BR22" s="120"/>
    </row>
    <row r="23" spans="1:70" s="121" customFormat="1" x14ac:dyDescent="0.25">
      <c r="A23" s="124"/>
      <c r="B23" s="33"/>
      <c r="C23" s="32"/>
      <c r="D23" s="32"/>
      <c r="E23" s="32"/>
      <c r="F23" s="32"/>
      <c r="G23" s="32"/>
      <c r="H23" s="32"/>
      <c r="I23" s="41"/>
      <c r="J23" s="32"/>
      <c r="K23" s="112"/>
      <c r="L23" s="32"/>
      <c r="M23" s="34"/>
      <c r="N23" s="339"/>
      <c r="O23" s="338"/>
      <c r="P23" s="118"/>
      <c r="Q23" s="187"/>
      <c r="R23" s="188"/>
      <c r="S23" s="189"/>
      <c r="T23" s="189"/>
      <c r="U23" s="189"/>
      <c r="V23" s="189"/>
      <c r="W23" s="256">
        <f t="shared" si="25"/>
        <v>0</v>
      </c>
      <c r="X23" s="187"/>
      <c r="Y23" s="190">
        <f t="shared" si="26"/>
        <v>0</v>
      </c>
      <c r="Z23" s="189"/>
      <c r="AA23" s="190">
        <f t="shared" si="27"/>
        <v>0</v>
      </c>
      <c r="AB23" s="189"/>
      <c r="AC23" s="190">
        <f t="shared" si="28"/>
        <v>0</v>
      </c>
      <c r="AD23" s="189"/>
      <c r="AE23" s="190">
        <f t="shared" si="10"/>
        <v>0</v>
      </c>
      <c r="AF23" s="191">
        <f t="shared" si="29"/>
        <v>0</v>
      </c>
      <c r="AG23" s="191">
        <f t="shared" si="30"/>
        <v>0</v>
      </c>
      <c r="AH23" s="137" t="str">
        <f t="shared" si="1"/>
        <v/>
      </c>
      <c r="AI23" s="286" t="str" cm="1">
        <f t="array" ref="AI23">IFERROR(_xlfn.IFS(DATE(RIGHT(B23,4),3,31)&lt;Listes_deroulantes!$F$54,IF(Z23&gt;0,Z23/AG23,"Aucun mazout"),DATE(RIGHT(B23,4),3,31)&gt;=Listes_deroulantes!$F$54,IF(AF23&gt;0,AF23/AG23,"Aucun combustible")),"")</f>
        <v/>
      </c>
      <c r="AJ23" s="284" t="str" cm="1">
        <f t="array" ref="AJ23">_xlfn.IFS(AG23=0,"",AND(AG23&gt;0,Z23=0),"Aucun mazout",AG23&gt;0,Z23/AG23)</f>
        <v/>
      </c>
      <c r="AK23" s="116" cm="1">
        <f t="array" ref="AK23">_xlfn.IFS(AG23=0,0,OR(AF23=0,ISBLANK(AF23)),"Aucun combustible",AND(AF23&gt;0,AG23&gt;0),AF23/AG23)</f>
        <v>0</v>
      </c>
      <c r="AL23" s="331" t="str" cm="1">
        <f t="array" ref="AL23">IFERROR(IF(DATE(RIGHT(B23,4),3,31)&lt;Listes_deroulantes!$F$54,VLOOKUP(L23,Listes_deroulantes!$F$3:$J$11,4,FALSE),_xlfn.IFS(DATE(RIGHT(B23,4),3,31)&lt;Avant2025,Exist2025Avant,DATE(RIGHT(B23,4),3,31)&lt;Avant2030,Exist2030Avant,DATE(RIGHT(B23,4),3,31)&gt;Après2030,Exist2031Avant)),"")</f>
        <v/>
      </c>
      <c r="AM23" s="35" t="str" cm="1">
        <f t="array" ref="AM23">_xlfn.IFS(OR(AI23="Aucun combustible",AI23="Aucun mazout"),"Oui",AND(AI23="",AL23=""),"",AND(AL23="0%",OR(AI23&lt;&gt;"Aucun combustible",AI23&lt;&gt;"Aucun mazout")),IF(AI23&lt;=0%,"Oui","Non"),AND(AL23&lt;&gt;"0%",OR(AI23&lt;&gt;"Aucun combustible",AI23&lt;&gt;"Aucun mazout")),IF(AI23&lt;=AL23,"Oui","Non"))</f>
        <v/>
      </c>
      <c r="AN23" s="130"/>
      <c r="AO23" s="350" t="str" cm="1">
        <f t="array" ref="AO23">_xlfn.IFS(AND(OR(AE23=0,ISBLANK(AE23)),AF23&gt;0),"Non disponible",AND(OR(AE23=0,ISBLANK(AE23)),W23&gt;0,OR(AF23=0,ISBLANK(AF23))),"100% Énergie renouvelable",AE23&gt;0,AE23,AND(OR(AE23=0,ISBLANK(AE23)),OR(AF23=0,ISBLANK(AF23)),OR(W23=0,ISBLANK(W23))),"s. o.")</f>
        <v>s. o.</v>
      </c>
      <c r="AP23" s="332">
        <f t="shared" si="31"/>
        <v>0</v>
      </c>
      <c r="AQ23" s="189"/>
      <c r="AR23" s="189"/>
      <c r="AS23" s="189"/>
      <c r="AT23" s="189"/>
      <c r="AU23" s="189"/>
      <c r="AV23" s="189"/>
      <c r="AW23" s="195">
        <f t="shared" si="32"/>
        <v>0</v>
      </c>
      <c r="AX23" s="189"/>
      <c r="AY23" s="196">
        <f t="shared" si="33"/>
        <v>0</v>
      </c>
      <c r="AZ23" s="189"/>
      <c r="BA23" s="196">
        <f t="shared" si="34"/>
        <v>0</v>
      </c>
      <c r="BB23" s="189"/>
      <c r="BC23" s="196">
        <f t="shared" si="35"/>
        <v>0</v>
      </c>
      <c r="BD23" s="189"/>
      <c r="BE23" s="196">
        <f t="shared" si="36"/>
        <v>0</v>
      </c>
      <c r="BF23" s="249">
        <f t="shared" si="23"/>
        <v>0</v>
      </c>
      <c r="BG23" s="195">
        <f t="shared" si="24"/>
        <v>0</v>
      </c>
      <c r="BH23" s="138" t="str">
        <f t="shared" si="6"/>
        <v/>
      </c>
      <c r="BI23" s="286" t="str" cm="1">
        <f t="array" ref="BI23">IFERROR(_xlfn.IFS(DATE(RIGHT(B23,4),3,31)&lt;Listes_deroulantes!$F$54,IF(AZ23&gt;0,AZ23/BG23,"Aucun mazout"),DATE(RIGHT(B23,4),3,31)&gt;=Listes_deroulantes!$F$54,IF(BF23&gt;0,BF23/BG23,"Aucun combustible")),"")</f>
        <v/>
      </c>
      <c r="BJ23" s="284" t="str" cm="1">
        <f t="array" ref="BJ23">_xlfn.IFS(BG23=0,"",AND(BG23&gt;0,AZ23=0),"Aucun mazout",BG23&gt;0,AZ23/BG23)</f>
        <v/>
      </c>
      <c r="BK23" s="299" t="str">
        <f t="shared" si="16"/>
        <v>Non disponible</v>
      </c>
      <c r="BL23" s="61" t="str" cm="1">
        <f t="array" ref="BL23">IFERROR(IF(DATE(RIGHT(B23,4),3,31)&lt;Listes_deroulantes!$F$54,VLOOKUP(L23,Listes_deroulantes!$F$3:$J$11,4,FALSE),_xlfn.IFS(DATE(RIGHT(B23,4),3,31)&lt;Avant2025,Exist20205Apres,DATE(RIGHT(B23,4),3,31)&lt;Avant2030,Exist2030Apres,DATE(RIGHT(B23,4),3,31)&gt;Après2030,"0%")),"")</f>
        <v/>
      </c>
      <c r="BM23" s="35" t="str" cm="1">
        <f t="array" ref="BM23">_xlfn.IFS(OR(BI23="Aucun combustible",BI23="Aucun mazout"),"Oui",AND(BI23="",BL23=""),"",AND(BL23="0%",OR(BI23&lt;&gt;"Aucun combustible",BI23&lt;&gt;"Aucun mazout")),IF(BI23&lt;=0%,"Oui","Non"),AND(BL23&lt;&gt;"0%",OR(BI23&lt;&gt;"Aucun combustible",BI23&lt;&gt;"Aucun mazout")),IF(BI23&lt;=BL23,"Oui","Non"))</f>
        <v/>
      </c>
      <c r="BN23" s="119"/>
      <c r="BO23" s="355" t="str">
        <f t="shared" si="17"/>
        <v>s. o.</v>
      </c>
      <c r="BP23" s="356" t="str" cm="1">
        <f t="array" ref="BP23">_xlfn.IFS(AND(BF23&gt;0,OR(BE23=0,ISBLANK(BE23))),"Non disponible",AND(OR(BE23=0,ISBLANK(BE23)),OR(BF23=0,ISBLANK(BF23)),AW23&gt;0),"100% Énergie renouvelable",BE23&gt;0,BE23,AND(OR(BE23=0,ISBLANK(BE23)),OR(BF23=0,ISBLANK(BF23)),OR(AW23=0,ISBLANK(AW23))),"s. o.")</f>
        <v>s. o.</v>
      </c>
      <c r="BQ23" s="357" t="str" cm="1">
        <f t="array" ref="BQ23">IFERROR(_xlfn.IFS(AND(BO23="100% Énergie renouvelable",BP23="100% Énergie renouvelable"),"Aucun GES à réduire",AND(BO23&lt;&gt;"100% Énergie renouvelable",BP23="100% Énergie renouvelable"),BO23,AND(BO23&lt;&gt;"100% Énergie renouvelable",BP23&lt;&gt;"100% Énergie renouvelable"),BO23-BP23,AND(BO23="100% Énergie renouvelable",BP23&lt;&gt;"100% Énergie renouvelable"),"Fournir une explication"),"s. o.")</f>
        <v>s. o.</v>
      </c>
      <c r="BR23" s="120"/>
    </row>
    <row r="24" spans="1:70" s="121" customFormat="1" x14ac:dyDescent="0.25">
      <c r="A24" s="124"/>
      <c r="B24" s="33"/>
      <c r="C24" s="32"/>
      <c r="D24" s="32"/>
      <c r="E24" s="32"/>
      <c r="F24" s="32"/>
      <c r="G24" s="32"/>
      <c r="H24" s="32"/>
      <c r="I24" s="41"/>
      <c r="J24" s="32"/>
      <c r="K24" s="112"/>
      <c r="L24" s="32"/>
      <c r="M24" s="34"/>
      <c r="N24" s="339"/>
      <c r="O24" s="338"/>
      <c r="P24" s="118"/>
      <c r="Q24" s="187"/>
      <c r="R24" s="188"/>
      <c r="S24" s="189"/>
      <c r="T24" s="189"/>
      <c r="U24" s="189"/>
      <c r="V24" s="189"/>
      <c r="W24" s="256">
        <f t="shared" si="25"/>
        <v>0</v>
      </c>
      <c r="X24" s="187"/>
      <c r="Y24" s="190">
        <f t="shared" si="26"/>
        <v>0</v>
      </c>
      <c r="Z24" s="189"/>
      <c r="AA24" s="190">
        <f t="shared" si="27"/>
        <v>0</v>
      </c>
      <c r="AB24" s="189"/>
      <c r="AC24" s="190">
        <f t="shared" si="28"/>
        <v>0</v>
      </c>
      <c r="AD24" s="189"/>
      <c r="AE24" s="190">
        <f t="shared" si="10"/>
        <v>0</v>
      </c>
      <c r="AF24" s="191">
        <f t="shared" si="29"/>
        <v>0</v>
      </c>
      <c r="AG24" s="191">
        <f t="shared" si="30"/>
        <v>0</v>
      </c>
      <c r="AH24" s="137" t="str">
        <f t="shared" si="1"/>
        <v/>
      </c>
      <c r="AI24" s="286" t="str" cm="1">
        <f t="array" ref="AI24">IFERROR(_xlfn.IFS(DATE(RIGHT(B24,4),3,31)&lt;Listes_deroulantes!$F$54,IF(Z24&gt;0,Z24/AG24,"Aucun mazout"),DATE(RIGHT(B24,4),3,31)&gt;=Listes_deroulantes!$F$54,IF(AF24&gt;0,AF24/AG24,"Aucun combustible")),"")</f>
        <v/>
      </c>
      <c r="AJ24" s="284" t="str" cm="1">
        <f t="array" ref="AJ24">_xlfn.IFS(AG24=0,"",AND(AG24&gt;0,Z24=0),"Aucun mazout",AG24&gt;0,Z24/AG24)</f>
        <v/>
      </c>
      <c r="AK24" s="116" cm="1">
        <f t="array" ref="AK24">_xlfn.IFS(AG24=0,0,OR(AF24=0,ISBLANK(AF24)),"Aucun combustible",AND(AF24&gt;0,AG24&gt;0),AF24/AG24)</f>
        <v>0</v>
      </c>
      <c r="AL24" s="331" t="str" cm="1">
        <f t="array" ref="AL24">IFERROR(IF(DATE(RIGHT(B24,4),3,31)&lt;Listes_deroulantes!$F$54,VLOOKUP(L24,Listes_deroulantes!$F$3:$J$11,4,FALSE),_xlfn.IFS(DATE(RIGHT(B24,4),3,31)&lt;Avant2025,Exist2025Avant,DATE(RIGHT(B24,4),3,31)&lt;Avant2030,Exist2030Avant,DATE(RIGHT(B24,4),3,31)&gt;Après2030,Exist2031Avant)),"")</f>
        <v/>
      </c>
      <c r="AM24" s="35" t="str" cm="1">
        <f t="array" ref="AM24">_xlfn.IFS(OR(AI24="Aucun combustible",AI24="Aucun mazout"),"Oui",AND(AI24="",AL24=""),"",AND(AL24="0%",OR(AI24&lt;&gt;"Aucun combustible",AI24&lt;&gt;"Aucun mazout")),IF(AI24&lt;=0%,"Oui","Non"),AND(AL24&lt;&gt;"0%",OR(AI24&lt;&gt;"Aucun combustible",AI24&lt;&gt;"Aucun mazout")),IF(AI24&lt;=AL24,"Oui","Non"))</f>
        <v/>
      </c>
      <c r="AN24" s="130"/>
      <c r="AO24" s="350" t="str" cm="1">
        <f t="array" ref="AO24">_xlfn.IFS(AND(OR(AE24=0,ISBLANK(AE24)),AF24&gt;0),"Non disponible",AND(OR(AE24=0,ISBLANK(AE24)),W24&gt;0,OR(AF24=0,ISBLANK(AF24))),"100% Énergie renouvelable",AE24&gt;0,AE24,AND(OR(AE24=0,ISBLANK(AE24)),OR(AF24=0,ISBLANK(AF24)),OR(W24=0,ISBLANK(W24))),"s. o.")</f>
        <v>s. o.</v>
      </c>
      <c r="AP24" s="332">
        <f t="shared" si="31"/>
        <v>0</v>
      </c>
      <c r="AQ24" s="189"/>
      <c r="AR24" s="189"/>
      <c r="AS24" s="189"/>
      <c r="AT24" s="189"/>
      <c r="AU24" s="189"/>
      <c r="AV24" s="189"/>
      <c r="AW24" s="195">
        <f t="shared" si="32"/>
        <v>0</v>
      </c>
      <c r="AX24" s="189"/>
      <c r="AY24" s="196">
        <f t="shared" si="33"/>
        <v>0</v>
      </c>
      <c r="AZ24" s="189"/>
      <c r="BA24" s="196">
        <f t="shared" si="34"/>
        <v>0</v>
      </c>
      <c r="BB24" s="189"/>
      <c r="BC24" s="196">
        <f t="shared" si="35"/>
        <v>0</v>
      </c>
      <c r="BD24" s="189"/>
      <c r="BE24" s="196">
        <f t="shared" si="36"/>
        <v>0</v>
      </c>
      <c r="BF24" s="249">
        <f t="shared" si="23"/>
        <v>0</v>
      </c>
      <c r="BG24" s="195">
        <f t="shared" si="24"/>
        <v>0</v>
      </c>
      <c r="BH24" s="138" t="str">
        <f t="shared" si="6"/>
        <v/>
      </c>
      <c r="BI24" s="286" t="str" cm="1">
        <f t="array" ref="BI24">IFERROR(_xlfn.IFS(DATE(RIGHT(B24,4),3,31)&lt;Listes_deroulantes!$F$54,IF(AZ24&gt;0,AZ24/BG24,"Aucun mazout"),DATE(RIGHT(B24,4),3,31)&gt;=Listes_deroulantes!$F$54,IF(BF24&gt;0,BF24/BG24,"Aucun combustible")),"")</f>
        <v/>
      </c>
      <c r="BJ24" s="284" t="str" cm="1">
        <f t="array" ref="BJ24">_xlfn.IFS(BG24=0,"",AND(BG24&gt;0,AZ24=0),"Aucun mazout",BG24&gt;0,AZ24/BG24)</f>
        <v/>
      </c>
      <c r="BK24" s="299" t="str">
        <f t="shared" si="16"/>
        <v>Non disponible</v>
      </c>
      <c r="BL24" s="61" t="str" cm="1">
        <f t="array" ref="BL24">IFERROR(IF(DATE(RIGHT(B24,4),3,31)&lt;Listes_deroulantes!$F$54,VLOOKUP(L24,Listes_deroulantes!$F$3:$J$11,4,FALSE),_xlfn.IFS(DATE(RIGHT(B24,4),3,31)&lt;Avant2025,Exist20205Apres,DATE(RIGHT(B24,4),3,31)&lt;Avant2030,Exist2030Apres,DATE(RIGHT(B24,4),3,31)&gt;Après2030,"0%")),"")</f>
        <v/>
      </c>
      <c r="BM24" s="35" t="str" cm="1">
        <f t="array" ref="BM24">_xlfn.IFS(OR(BI24="Aucun combustible",BI24="Aucun mazout"),"Oui",AND(BI24="",BL24=""),"",AND(BL24="0%",OR(BI24&lt;&gt;"Aucun combustible",BI24&lt;&gt;"Aucun mazout")),IF(BI24&lt;=0%,"Oui","Non"),AND(BL24&lt;&gt;"0%",OR(BI24&lt;&gt;"Aucun combustible",BI24&lt;&gt;"Aucun mazout")),IF(BI24&lt;=BL24,"Oui","Non"))</f>
        <v/>
      </c>
      <c r="BN24" s="119"/>
      <c r="BO24" s="355" t="str">
        <f t="shared" si="17"/>
        <v>s. o.</v>
      </c>
      <c r="BP24" s="356" t="str" cm="1">
        <f t="array" ref="BP24">_xlfn.IFS(AND(BF24&gt;0,OR(BE24=0,ISBLANK(BE24))),"Non disponible",AND(OR(BE24=0,ISBLANK(BE24)),OR(BF24=0,ISBLANK(BF24)),AW24&gt;0),"100% Énergie renouvelable",BE24&gt;0,BE24,AND(OR(BE24=0,ISBLANK(BE24)),OR(BF24=0,ISBLANK(BF24)),OR(AW24=0,ISBLANK(AW24))),"s. o.")</f>
        <v>s. o.</v>
      </c>
      <c r="BQ24" s="357" t="str" cm="1">
        <f t="array" ref="BQ24">IFERROR(_xlfn.IFS(AND(BO24="100% Énergie renouvelable",BP24="100% Énergie renouvelable"),"Aucun GES à réduire",AND(BO24&lt;&gt;"100% Énergie renouvelable",BP24="100% Énergie renouvelable"),BO24,AND(BO24&lt;&gt;"100% Énergie renouvelable",BP24&lt;&gt;"100% Énergie renouvelable"),BO24-BP24,AND(BO24="100% Énergie renouvelable",BP24&lt;&gt;"100% Énergie renouvelable"),"Fournir une explication"),"s. o.")</f>
        <v>s. o.</v>
      </c>
      <c r="BR24" s="120"/>
    </row>
    <row r="25" spans="1:70" s="121" customFormat="1" x14ac:dyDescent="0.25">
      <c r="A25" s="124"/>
      <c r="B25" s="33"/>
      <c r="C25" s="32"/>
      <c r="D25" s="32"/>
      <c r="E25" s="32"/>
      <c r="F25" s="32"/>
      <c r="G25" s="32"/>
      <c r="H25" s="32"/>
      <c r="I25" s="41"/>
      <c r="J25" s="32"/>
      <c r="K25" s="112"/>
      <c r="L25" s="32"/>
      <c r="M25" s="34"/>
      <c r="N25" s="339"/>
      <c r="O25" s="338"/>
      <c r="P25" s="118"/>
      <c r="Q25" s="187"/>
      <c r="R25" s="188"/>
      <c r="S25" s="189"/>
      <c r="T25" s="189"/>
      <c r="U25" s="189"/>
      <c r="V25" s="189"/>
      <c r="W25" s="256">
        <f t="shared" si="25"/>
        <v>0</v>
      </c>
      <c r="X25" s="187"/>
      <c r="Y25" s="190">
        <f t="shared" si="26"/>
        <v>0</v>
      </c>
      <c r="Z25" s="189"/>
      <c r="AA25" s="190">
        <f t="shared" si="27"/>
        <v>0</v>
      </c>
      <c r="AB25" s="189"/>
      <c r="AC25" s="190">
        <f t="shared" si="28"/>
        <v>0</v>
      </c>
      <c r="AD25" s="189"/>
      <c r="AE25" s="190">
        <f t="shared" si="10"/>
        <v>0</v>
      </c>
      <c r="AF25" s="191">
        <f t="shared" si="29"/>
        <v>0</v>
      </c>
      <c r="AG25" s="191">
        <f t="shared" si="30"/>
        <v>0</v>
      </c>
      <c r="AH25" s="137" t="str">
        <f t="shared" si="1"/>
        <v/>
      </c>
      <c r="AI25" s="286" t="str" cm="1">
        <f t="array" ref="AI25">IFERROR(_xlfn.IFS(DATE(RIGHT(B25,4),3,31)&lt;Listes_deroulantes!$F$54,IF(Z25&gt;0,Z25/AG25,"Aucun mazout"),DATE(RIGHT(B25,4),3,31)&gt;=Listes_deroulantes!$F$54,IF(AF25&gt;0,AF25/AG25,"Aucun combustible")),"")</f>
        <v/>
      </c>
      <c r="AJ25" s="284" t="str" cm="1">
        <f t="array" ref="AJ25">_xlfn.IFS(AG25=0,"",AND(AG25&gt;0,Z25=0),"Aucun mazout",AG25&gt;0,Z25/AG25)</f>
        <v/>
      </c>
      <c r="AK25" s="116" cm="1">
        <f t="array" ref="AK25">_xlfn.IFS(AG25=0,0,OR(AF25=0,ISBLANK(AF25)),"Aucun combustible",AND(AF25&gt;0,AG25&gt;0),AF25/AG25)</f>
        <v>0</v>
      </c>
      <c r="AL25" s="331" t="str" cm="1">
        <f t="array" ref="AL25">IFERROR(IF(DATE(RIGHT(B25,4),3,31)&lt;Listes_deroulantes!$F$54,VLOOKUP(L25,Listes_deroulantes!$F$3:$J$11,4,FALSE),_xlfn.IFS(DATE(RIGHT(B25,4),3,31)&lt;Avant2025,Exist2025Avant,DATE(RIGHT(B25,4),3,31)&lt;Avant2030,Exist2030Avant,DATE(RIGHT(B25,4),3,31)&gt;Après2030,Exist2031Avant)),"")</f>
        <v/>
      </c>
      <c r="AM25" s="35" t="str" cm="1">
        <f t="array" ref="AM25">_xlfn.IFS(OR(AI25="Aucun combustible",AI25="Aucun mazout"),"Oui",AND(AI25="",AL25=""),"",AND(AL25="0%",OR(AI25&lt;&gt;"Aucun combustible",AI25&lt;&gt;"Aucun mazout")),IF(AI25&lt;=0%,"Oui","Non"),AND(AL25&lt;&gt;"0%",OR(AI25&lt;&gt;"Aucun combustible",AI25&lt;&gt;"Aucun mazout")),IF(AI25&lt;=AL25,"Oui","Non"))</f>
        <v/>
      </c>
      <c r="AN25" s="130"/>
      <c r="AO25" s="350" t="str" cm="1">
        <f t="array" ref="AO25">_xlfn.IFS(AND(OR(AE25=0,ISBLANK(AE25)),AF25&gt;0),"Non disponible",AND(OR(AE25=0,ISBLANK(AE25)),W25&gt;0,OR(AF25=0,ISBLANK(AF25))),"100% Énergie renouvelable",AE25&gt;0,AE25,AND(OR(AE25=0,ISBLANK(AE25)),OR(AF25=0,ISBLANK(AF25)),OR(W25=0,ISBLANK(W25))),"s. o.")</f>
        <v>s. o.</v>
      </c>
      <c r="AP25" s="332">
        <f t="shared" si="31"/>
        <v>0</v>
      </c>
      <c r="AQ25" s="189"/>
      <c r="AR25" s="189"/>
      <c r="AS25" s="189"/>
      <c r="AT25" s="189"/>
      <c r="AU25" s="189"/>
      <c r="AV25" s="189"/>
      <c r="AW25" s="195">
        <f t="shared" si="32"/>
        <v>0</v>
      </c>
      <c r="AX25" s="189"/>
      <c r="AY25" s="196">
        <f t="shared" si="33"/>
        <v>0</v>
      </c>
      <c r="AZ25" s="189"/>
      <c r="BA25" s="196">
        <f t="shared" si="34"/>
        <v>0</v>
      </c>
      <c r="BB25" s="189"/>
      <c r="BC25" s="196">
        <f t="shared" si="35"/>
        <v>0</v>
      </c>
      <c r="BD25" s="189"/>
      <c r="BE25" s="196">
        <f t="shared" si="36"/>
        <v>0</v>
      </c>
      <c r="BF25" s="249">
        <f t="shared" si="23"/>
        <v>0</v>
      </c>
      <c r="BG25" s="195">
        <f t="shared" si="24"/>
        <v>0</v>
      </c>
      <c r="BH25" s="138" t="str">
        <f t="shared" si="6"/>
        <v/>
      </c>
      <c r="BI25" s="286" t="str" cm="1">
        <f t="array" ref="BI25">IFERROR(_xlfn.IFS(DATE(RIGHT(B25,4),3,31)&lt;Listes_deroulantes!$F$54,IF(AZ25&gt;0,AZ25/BG25,"Aucun mazout"),DATE(RIGHT(B25,4),3,31)&gt;=Listes_deroulantes!$F$54,IF(BF25&gt;0,BF25/BG25,"Aucun combustible")),"")</f>
        <v/>
      </c>
      <c r="BJ25" s="284" t="str" cm="1">
        <f t="array" ref="BJ25">_xlfn.IFS(BG25=0,"",AND(BG25&gt;0,AZ25=0),"Aucun mazout",BG25&gt;0,AZ25/BG25)</f>
        <v/>
      </c>
      <c r="BK25" s="299" t="str">
        <f t="shared" si="16"/>
        <v>Non disponible</v>
      </c>
      <c r="BL25" s="61" t="str" cm="1">
        <f t="array" ref="BL25">IFERROR(IF(DATE(RIGHT(B25,4),3,31)&lt;Listes_deroulantes!$F$54,VLOOKUP(L25,Listes_deroulantes!$F$3:$J$11,4,FALSE),_xlfn.IFS(DATE(RIGHT(B25,4),3,31)&lt;Avant2025,Exist20205Apres,DATE(RIGHT(B25,4),3,31)&lt;Avant2030,Exist2030Apres,DATE(RIGHT(B25,4),3,31)&gt;Après2030,"0%")),"")</f>
        <v/>
      </c>
      <c r="BM25" s="35" t="str" cm="1">
        <f t="array" ref="BM25">_xlfn.IFS(OR(BI25="Aucun combustible",BI25="Aucun mazout"),"Oui",AND(BI25="",BL25=""),"",AND(BL25="0%",OR(BI25&lt;&gt;"Aucun combustible",BI25&lt;&gt;"Aucun mazout")),IF(BI25&lt;=0%,"Oui","Non"),AND(BL25&lt;&gt;"0%",OR(BI25&lt;&gt;"Aucun combustible",BI25&lt;&gt;"Aucun mazout")),IF(BI25&lt;=BL25,"Oui","Non"))</f>
        <v/>
      </c>
      <c r="BN25" s="119"/>
      <c r="BO25" s="355" t="str">
        <f t="shared" si="17"/>
        <v>s. o.</v>
      </c>
      <c r="BP25" s="356" t="str" cm="1">
        <f t="array" ref="BP25">_xlfn.IFS(AND(BF25&gt;0,OR(BE25=0,ISBLANK(BE25))),"Non disponible",AND(OR(BE25=0,ISBLANK(BE25)),OR(BF25=0,ISBLANK(BF25)),AW25&gt;0),"100% Énergie renouvelable",BE25&gt;0,BE25,AND(OR(BE25=0,ISBLANK(BE25)),OR(BF25=0,ISBLANK(BF25)),OR(AW25=0,ISBLANK(AW25))),"s. o.")</f>
        <v>s. o.</v>
      </c>
      <c r="BQ25" s="357" t="str" cm="1">
        <f t="array" ref="BQ25">IFERROR(_xlfn.IFS(AND(BO25="100% Énergie renouvelable",BP25="100% Énergie renouvelable"),"Aucun GES à réduire",AND(BO25&lt;&gt;"100% Énergie renouvelable",BP25="100% Énergie renouvelable"),BO25,AND(BO25&lt;&gt;"100% Énergie renouvelable",BP25&lt;&gt;"100% Énergie renouvelable"),BO25-BP25,AND(BO25="100% Énergie renouvelable",BP25&lt;&gt;"100% Énergie renouvelable"),"Fournir une explication"),"s. o.")</f>
        <v>s. o.</v>
      </c>
      <c r="BR25" s="120"/>
    </row>
    <row r="26" spans="1:70" s="121" customFormat="1" x14ac:dyDescent="0.25">
      <c r="A26" s="124"/>
      <c r="B26" s="33"/>
      <c r="C26" s="32"/>
      <c r="D26" s="32"/>
      <c r="E26" s="32"/>
      <c r="F26" s="32"/>
      <c r="G26" s="32"/>
      <c r="H26" s="32"/>
      <c r="I26" s="41"/>
      <c r="J26" s="32"/>
      <c r="K26" s="112"/>
      <c r="L26" s="32"/>
      <c r="M26" s="34"/>
      <c r="N26" s="339"/>
      <c r="O26" s="338"/>
      <c r="P26" s="118"/>
      <c r="Q26" s="187"/>
      <c r="R26" s="188"/>
      <c r="S26" s="189"/>
      <c r="T26" s="189"/>
      <c r="U26" s="189"/>
      <c r="V26" s="189"/>
      <c r="W26" s="256">
        <f t="shared" si="25"/>
        <v>0</v>
      </c>
      <c r="X26" s="187"/>
      <c r="Y26" s="190">
        <f t="shared" si="26"/>
        <v>0</v>
      </c>
      <c r="Z26" s="189"/>
      <c r="AA26" s="190">
        <f t="shared" si="27"/>
        <v>0</v>
      </c>
      <c r="AB26" s="189"/>
      <c r="AC26" s="190">
        <f t="shared" si="28"/>
        <v>0</v>
      </c>
      <c r="AD26" s="189"/>
      <c r="AE26" s="190">
        <f t="shared" si="10"/>
        <v>0</v>
      </c>
      <c r="AF26" s="191">
        <f t="shared" si="29"/>
        <v>0</v>
      </c>
      <c r="AG26" s="191">
        <f t="shared" si="30"/>
        <v>0</v>
      </c>
      <c r="AH26" s="137" t="str">
        <f t="shared" si="1"/>
        <v/>
      </c>
      <c r="AI26" s="286" t="str" cm="1">
        <f t="array" ref="AI26">IFERROR(_xlfn.IFS(DATE(RIGHT(B26,4),3,31)&lt;Listes_deroulantes!$F$54,IF(Z26&gt;0,Z26/AG26,"Aucun mazout"),DATE(RIGHT(B26,4),3,31)&gt;=Listes_deroulantes!$F$54,IF(AF26&gt;0,AF26/AG26,"Aucun combustible")),"")</f>
        <v/>
      </c>
      <c r="AJ26" s="284" t="str" cm="1">
        <f t="array" ref="AJ26">_xlfn.IFS(AG26=0,"",AND(AG26&gt;0,Z26=0),"Aucun mazout",AG26&gt;0,Z26/AG26)</f>
        <v/>
      </c>
      <c r="AK26" s="116" cm="1">
        <f t="array" ref="AK26">_xlfn.IFS(AG26=0,0,OR(AF26=0,ISBLANK(AF26)),"Aucun combustible",AND(AF26&gt;0,AG26&gt;0),AF26/AG26)</f>
        <v>0</v>
      </c>
      <c r="AL26" s="331" t="str" cm="1">
        <f t="array" ref="AL26">IFERROR(IF(DATE(RIGHT(B26,4),3,31)&lt;Listes_deroulantes!$F$54,VLOOKUP(L26,Listes_deroulantes!$F$3:$J$11,4,FALSE),_xlfn.IFS(DATE(RIGHT(B26,4),3,31)&lt;Avant2025,Exist2025Avant,DATE(RIGHT(B26,4),3,31)&lt;Avant2030,Exist2030Avant,DATE(RIGHT(B26,4),3,31)&gt;Après2030,Exist2031Avant)),"")</f>
        <v/>
      </c>
      <c r="AM26" s="35" t="str" cm="1">
        <f t="array" ref="AM26">_xlfn.IFS(OR(AI26="Aucun combustible",AI26="Aucun mazout"),"Oui",AND(AI26="",AL26=""),"",AND(AL26="0%",OR(AI26&lt;&gt;"Aucun combustible",AI26&lt;&gt;"Aucun mazout")),IF(AI26&lt;=0%,"Oui","Non"),AND(AL26&lt;&gt;"0%",OR(AI26&lt;&gt;"Aucun combustible",AI26&lt;&gt;"Aucun mazout")),IF(AI26&lt;=AL26,"Oui","Non"))</f>
        <v/>
      </c>
      <c r="AN26" s="130"/>
      <c r="AO26" s="350" t="str" cm="1">
        <f t="array" ref="AO26">_xlfn.IFS(AND(OR(AE26=0,ISBLANK(AE26)),AF26&gt;0),"Non disponible",AND(OR(AE26=0,ISBLANK(AE26)),W26&gt;0,OR(AF26=0,ISBLANK(AF26))),"100% Énergie renouvelable",AE26&gt;0,AE26,AND(OR(AE26=0,ISBLANK(AE26)),OR(AF26=0,ISBLANK(AF26)),OR(W26=0,ISBLANK(W26))),"s. o.")</f>
        <v>s. o.</v>
      </c>
      <c r="AP26" s="332">
        <f t="shared" si="31"/>
        <v>0</v>
      </c>
      <c r="AQ26" s="189"/>
      <c r="AR26" s="189"/>
      <c r="AS26" s="189"/>
      <c r="AT26" s="189"/>
      <c r="AU26" s="189"/>
      <c r="AV26" s="189"/>
      <c r="AW26" s="195">
        <f t="shared" si="32"/>
        <v>0</v>
      </c>
      <c r="AX26" s="189"/>
      <c r="AY26" s="196">
        <f t="shared" si="33"/>
        <v>0</v>
      </c>
      <c r="AZ26" s="189"/>
      <c r="BA26" s="196">
        <f t="shared" si="34"/>
        <v>0</v>
      </c>
      <c r="BB26" s="189"/>
      <c r="BC26" s="196">
        <f t="shared" si="35"/>
        <v>0</v>
      </c>
      <c r="BD26" s="189"/>
      <c r="BE26" s="196">
        <f t="shared" si="36"/>
        <v>0</v>
      </c>
      <c r="BF26" s="249">
        <f t="shared" si="23"/>
        <v>0</v>
      </c>
      <c r="BG26" s="195">
        <f t="shared" si="24"/>
        <v>0</v>
      </c>
      <c r="BH26" s="138" t="str">
        <f t="shared" si="6"/>
        <v/>
      </c>
      <c r="BI26" s="286" t="str" cm="1">
        <f t="array" ref="BI26">IFERROR(_xlfn.IFS(DATE(RIGHT(B26,4),3,31)&lt;Listes_deroulantes!$F$54,IF(AZ26&gt;0,AZ26/BG26,"Aucun mazout"),DATE(RIGHT(B26,4),3,31)&gt;=Listes_deroulantes!$F$54,IF(BF26&gt;0,BF26/BG26,"Aucun combustible")),"")</f>
        <v/>
      </c>
      <c r="BJ26" s="284" t="str" cm="1">
        <f t="array" ref="BJ26">_xlfn.IFS(BG26=0,"",AND(BG26&gt;0,AZ26=0),"Aucun mazout",BG26&gt;0,AZ26/BG26)</f>
        <v/>
      </c>
      <c r="BK26" s="299" t="str">
        <f t="shared" si="16"/>
        <v>Non disponible</v>
      </c>
      <c r="BL26" s="61" t="str" cm="1">
        <f t="array" ref="BL26">IFERROR(IF(DATE(RIGHT(B26,4),3,31)&lt;Listes_deroulantes!$F$54,VLOOKUP(L26,Listes_deroulantes!$F$3:$J$11,4,FALSE),_xlfn.IFS(DATE(RIGHT(B26,4),3,31)&lt;Avant2025,Exist20205Apres,DATE(RIGHT(B26,4),3,31)&lt;Avant2030,Exist2030Apres,DATE(RIGHT(B26,4),3,31)&gt;Après2030,"0%")),"")</f>
        <v/>
      </c>
      <c r="BM26" s="35" t="str" cm="1">
        <f t="array" ref="BM26">_xlfn.IFS(OR(BI26="Aucun combustible",BI26="Aucun mazout"),"Oui",AND(BI26="",BL26=""),"",AND(BL26="0%",OR(BI26&lt;&gt;"Aucun combustible",BI26&lt;&gt;"Aucun mazout")),IF(BI26&lt;=0%,"Oui","Non"),AND(BL26&lt;&gt;"0%",OR(BI26&lt;&gt;"Aucun combustible",BI26&lt;&gt;"Aucun mazout")),IF(BI26&lt;=BL26,"Oui","Non"))</f>
        <v/>
      </c>
      <c r="BN26" s="119"/>
      <c r="BO26" s="355" t="str">
        <f t="shared" si="17"/>
        <v>s. o.</v>
      </c>
      <c r="BP26" s="356" t="str" cm="1">
        <f t="array" ref="BP26">_xlfn.IFS(AND(BF26&gt;0,OR(BE26=0,ISBLANK(BE26))),"Non disponible",AND(OR(BE26=0,ISBLANK(BE26)),OR(BF26=0,ISBLANK(BF26)),AW26&gt;0),"100% Énergie renouvelable",BE26&gt;0,BE26,AND(OR(BE26=0,ISBLANK(BE26)),OR(BF26=0,ISBLANK(BF26)),OR(AW26=0,ISBLANK(AW26))),"s. o.")</f>
        <v>s. o.</v>
      </c>
      <c r="BQ26" s="357" t="str" cm="1">
        <f t="array" ref="BQ26">IFERROR(_xlfn.IFS(AND(BO26="100% Énergie renouvelable",BP26="100% Énergie renouvelable"),"Aucun GES à réduire",AND(BO26&lt;&gt;"100% Énergie renouvelable",BP26="100% Énergie renouvelable"),BO26,AND(BO26&lt;&gt;"100% Énergie renouvelable",BP26&lt;&gt;"100% Énergie renouvelable"),BO26-BP26,AND(BO26="100% Énergie renouvelable",BP26&lt;&gt;"100% Énergie renouvelable"),"Fournir une explication"),"s. o.")</f>
        <v>s. o.</v>
      </c>
      <c r="BR26" s="120"/>
    </row>
    <row r="27" spans="1:70" s="121" customFormat="1" x14ac:dyDescent="0.25">
      <c r="A27" s="124"/>
      <c r="B27" s="33"/>
      <c r="C27" s="32"/>
      <c r="D27" s="32"/>
      <c r="E27" s="32"/>
      <c r="F27" s="32"/>
      <c r="G27" s="32"/>
      <c r="H27" s="32"/>
      <c r="I27" s="41"/>
      <c r="J27" s="32"/>
      <c r="K27" s="112"/>
      <c r="L27" s="32"/>
      <c r="M27" s="34"/>
      <c r="N27" s="339"/>
      <c r="O27" s="338"/>
      <c r="P27" s="118"/>
      <c r="Q27" s="187"/>
      <c r="R27" s="188"/>
      <c r="S27" s="189"/>
      <c r="T27" s="189"/>
      <c r="U27" s="189"/>
      <c r="V27" s="189"/>
      <c r="W27" s="256">
        <f t="shared" si="25"/>
        <v>0</v>
      </c>
      <c r="X27" s="187"/>
      <c r="Y27" s="190">
        <f t="shared" si="26"/>
        <v>0</v>
      </c>
      <c r="Z27" s="189"/>
      <c r="AA27" s="190">
        <f t="shared" si="27"/>
        <v>0</v>
      </c>
      <c r="AB27" s="189"/>
      <c r="AC27" s="190">
        <f t="shared" si="28"/>
        <v>0</v>
      </c>
      <c r="AD27" s="189"/>
      <c r="AE27" s="190">
        <f t="shared" si="10"/>
        <v>0</v>
      </c>
      <c r="AF27" s="191">
        <f t="shared" si="29"/>
        <v>0</v>
      </c>
      <c r="AG27" s="191">
        <f t="shared" si="30"/>
        <v>0</v>
      </c>
      <c r="AH27" s="137" t="str">
        <f t="shared" si="1"/>
        <v/>
      </c>
      <c r="AI27" s="286" t="str" cm="1">
        <f t="array" ref="AI27">IFERROR(_xlfn.IFS(DATE(RIGHT(B27,4),3,31)&lt;Listes_deroulantes!$F$54,IF(Z27&gt;0,Z27/AG27,"Aucun mazout"),DATE(RIGHT(B27,4),3,31)&gt;=Listes_deroulantes!$F$54,IF(AF27&gt;0,AF27/AG27,"Aucun combustible")),"")</f>
        <v/>
      </c>
      <c r="AJ27" s="284" t="str" cm="1">
        <f t="array" ref="AJ27">_xlfn.IFS(AG27=0,"",AND(AG27&gt;0,Z27=0),"Aucun mazout",AG27&gt;0,Z27/AG27)</f>
        <v/>
      </c>
      <c r="AK27" s="116" cm="1">
        <f t="array" ref="AK27">_xlfn.IFS(AG27=0,0,OR(AF27=0,ISBLANK(AF27)),"Aucun combustible",AND(AF27&gt;0,AG27&gt;0),AF27/AG27)</f>
        <v>0</v>
      </c>
      <c r="AL27" s="331" t="str" cm="1">
        <f t="array" ref="AL27">IFERROR(IF(DATE(RIGHT(B27,4),3,31)&lt;Listes_deroulantes!$F$54,VLOOKUP(L27,Listes_deroulantes!$F$3:$J$11,4,FALSE),_xlfn.IFS(DATE(RIGHT(B27,4),3,31)&lt;Avant2025,Exist2025Avant,DATE(RIGHT(B27,4),3,31)&lt;Avant2030,Exist2030Avant,DATE(RIGHT(B27,4),3,31)&gt;Après2030,Exist2031Avant)),"")</f>
        <v/>
      </c>
      <c r="AM27" s="35" t="str" cm="1">
        <f t="array" ref="AM27">_xlfn.IFS(OR(AI27="Aucun combustible",AI27="Aucun mazout"),"Oui",AND(AI27="",AL27=""),"",AND(AL27="0%",OR(AI27&lt;&gt;"Aucun combustible",AI27&lt;&gt;"Aucun mazout")),IF(AI27&lt;=0%,"Oui","Non"),AND(AL27&lt;&gt;"0%",OR(AI27&lt;&gt;"Aucun combustible",AI27&lt;&gt;"Aucun mazout")),IF(AI27&lt;=AL27,"Oui","Non"))</f>
        <v/>
      </c>
      <c r="AN27" s="130"/>
      <c r="AO27" s="350" t="str" cm="1">
        <f t="array" ref="AO27">_xlfn.IFS(AND(OR(AE27=0,ISBLANK(AE27)),AF27&gt;0),"Non disponible",AND(OR(AE27=0,ISBLANK(AE27)),W27&gt;0,OR(AF27=0,ISBLANK(AF27))),"100% Énergie renouvelable",AE27&gt;0,AE27,AND(OR(AE27=0,ISBLANK(AE27)),OR(AF27=0,ISBLANK(AF27)),OR(W27=0,ISBLANK(W27))),"s. o.")</f>
        <v>s. o.</v>
      </c>
      <c r="AP27" s="332">
        <f t="shared" si="31"/>
        <v>0</v>
      </c>
      <c r="AQ27" s="189"/>
      <c r="AR27" s="189"/>
      <c r="AS27" s="189"/>
      <c r="AT27" s="189"/>
      <c r="AU27" s="189"/>
      <c r="AV27" s="189"/>
      <c r="AW27" s="195">
        <f t="shared" si="32"/>
        <v>0</v>
      </c>
      <c r="AX27" s="189"/>
      <c r="AY27" s="196">
        <f t="shared" si="33"/>
        <v>0</v>
      </c>
      <c r="AZ27" s="189"/>
      <c r="BA27" s="196">
        <f t="shared" si="34"/>
        <v>0</v>
      </c>
      <c r="BB27" s="189"/>
      <c r="BC27" s="196">
        <f t="shared" si="35"/>
        <v>0</v>
      </c>
      <c r="BD27" s="189"/>
      <c r="BE27" s="196">
        <f t="shared" si="36"/>
        <v>0</v>
      </c>
      <c r="BF27" s="249">
        <f t="shared" si="23"/>
        <v>0</v>
      </c>
      <c r="BG27" s="195">
        <f t="shared" si="24"/>
        <v>0</v>
      </c>
      <c r="BH27" s="138" t="str">
        <f t="shared" si="6"/>
        <v/>
      </c>
      <c r="BI27" s="286" t="str" cm="1">
        <f t="array" ref="BI27">IFERROR(_xlfn.IFS(DATE(RIGHT(B27,4),3,31)&lt;Listes_deroulantes!$F$54,IF(AZ27&gt;0,AZ27/BG27,"Aucun mazout"),DATE(RIGHT(B27,4),3,31)&gt;=Listes_deroulantes!$F$54,IF(BF27&gt;0,BF27/BG27,"Aucun combustible")),"")</f>
        <v/>
      </c>
      <c r="BJ27" s="284" t="str" cm="1">
        <f t="array" ref="BJ27">_xlfn.IFS(BG27=0,"",AND(BG27&gt;0,AZ27=0),"Aucun mazout",BG27&gt;0,AZ27/BG27)</f>
        <v/>
      </c>
      <c r="BK27" s="299" t="str">
        <f t="shared" si="16"/>
        <v>Non disponible</v>
      </c>
      <c r="BL27" s="61" t="str" cm="1">
        <f t="array" ref="BL27">IFERROR(IF(DATE(RIGHT(B27,4),3,31)&lt;Listes_deroulantes!$F$54,VLOOKUP(L27,Listes_deroulantes!$F$3:$J$11,4,FALSE),_xlfn.IFS(DATE(RIGHT(B27,4),3,31)&lt;Avant2025,Exist20205Apres,DATE(RIGHT(B27,4),3,31)&lt;Avant2030,Exist2030Apres,DATE(RIGHT(B27,4),3,31)&gt;Après2030,"0%")),"")</f>
        <v/>
      </c>
      <c r="BM27" s="35" t="str" cm="1">
        <f t="array" ref="BM27">_xlfn.IFS(OR(BI27="Aucun combustible",BI27="Aucun mazout"),"Oui",AND(BI27="",BL27=""),"",AND(BL27="0%",OR(BI27&lt;&gt;"Aucun combustible",BI27&lt;&gt;"Aucun mazout")),IF(BI27&lt;=0%,"Oui","Non"),AND(BL27&lt;&gt;"0%",OR(BI27&lt;&gt;"Aucun combustible",BI27&lt;&gt;"Aucun mazout")),IF(BI27&lt;=BL27,"Oui","Non"))</f>
        <v/>
      </c>
      <c r="BN27" s="119"/>
      <c r="BO27" s="355" t="str">
        <f t="shared" si="17"/>
        <v>s. o.</v>
      </c>
      <c r="BP27" s="356" t="str" cm="1">
        <f t="array" ref="BP27">_xlfn.IFS(AND(BF27&gt;0,OR(BE27=0,ISBLANK(BE27))),"Non disponible",AND(OR(BE27=0,ISBLANK(BE27)),OR(BF27=0,ISBLANK(BF27)),AW27&gt;0),"100% Énergie renouvelable",BE27&gt;0,BE27,AND(OR(BE27=0,ISBLANK(BE27)),OR(BF27=0,ISBLANK(BF27)),OR(AW27=0,ISBLANK(AW27))),"s. o.")</f>
        <v>s. o.</v>
      </c>
      <c r="BQ27" s="357" t="str" cm="1">
        <f t="array" ref="BQ27">IFERROR(_xlfn.IFS(AND(BO27="100% Énergie renouvelable",BP27="100% Énergie renouvelable"),"Aucun GES à réduire",AND(BO27&lt;&gt;"100% Énergie renouvelable",BP27="100% Énergie renouvelable"),BO27,AND(BO27&lt;&gt;"100% Énergie renouvelable",BP27&lt;&gt;"100% Énergie renouvelable"),BO27-BP27,AND(BO27="100% Énergie renouvelable",BP27&lt;&gt;"100% Énergie renouvelable"),"Fournir une explication"),"s. o.")</f>
        <v>s. o.</v>
      </c>
      <c r="BR27" s="120"/>
    </row>
    <row r="28" spans="1:70" s="121" customFormat="1" x14ac:dyDescent="0.25">
      <c r="A28" s="124"/>
      <c r="B28" s="33"/>
      <c r="C28" s="32"/>
      <c r="D28" s="32"/>
      <c r="E28" s="32"/>
      <c r="F28" s="32"/>
      <c r="G28" s="32"/>
      <c r="H28" s="32"/>
      <c r="I28" s="41"/>
      <c r="J28" s="32"/>
      <c r="K28" s="112"/>
      <c r="L28" s="32"/>
      <c r="M28" s="34"/>
      <c r="N28" s="339"/>
      <c r="O28" s="338"/>
      <c r="P28" s="118"/>
      <c r="Q28" s="187"/>
      <c r="R28" s="188"/>
      <c r="S28" s="189"/>
      <c r="T28" s="189"/>
      <c r="U28" s="189"/>
      <c r="V28" s="189"/>
      <c r="W28" s="256">
        <f t="shared" si="25"/>
        <v>0</v>
      </c>
      <c r="X28" s="187"/>
      <c r="Y28" s="190">
        <f t="shared" si="26"/>
        <v>0</v>
      </c>
      <c r="Z28" s="189"/>
      <c r="AA28" s="190">
        <f t="shared" si="27"/>
        <v>0</v>
      </c>
      <c r="AB28" s="189"/>
      <c r="AC28" s="190">
        <f t="shared" si="28"/>
        <v>0</v>
      </c>
      <c r="AD28" s="189"/>
      <c r="AE28" s="190">
        <f t="shared" si="10"/>
        <v>0</v>
      </c>
      <c r="AF28" s="191">
        <f t="shared" si="29"/>
        <v>0</v>
      </c>
      <c r="AG28" s="191">
        <f t="shared" si="30"/>
        <v>0</v>
      </c>
      <c r="AH28" s="137" t="str">
        <f t="shared" si="1"/>
        <v/>
      </c>
      <c r="AI28" s="286" t="str" cm="1">
        <f t="array" ref="AI28">IFERROR(_xlfn.IFS(DATE(RIGHT(B28,4),3,31)&lt;Listes_deroulantes!$F$54,IF(Z28&gt;0,Z28/AG28,"Aucun mazout"),DATE(RIGHT(B28,4),3,31)&gt;=Listes_deroulantes!$F$54,IF(AF28&gt;0,AF28/AG28,"Aucun combustible")),"")</f>
        <v/>
      </c>
      <c r="AJ28" s="284" t="str" cm="1">
        <f t="array" ref="AJ28">_xlfn.IFS(AG28=0,"",AND(AG28&gt;0,Z28=0),"Aucun mazout",AG28&gt;0,Z28/AG28)</f>
        <v/>
      </c>
      <c r="AK28" s="116" cm="1">
        <f t="array" ref="AK28">_xlfn.IFS(AG28=0,0,OR(AF28=0,ISBLANK(AF28)),"Aucun combustible",AND(AF28&gt;0,AG28&gt;0),AF28/AG28)</f>
        <v>0</v>
      </c>
      <c r="AL28" s="331" t="str" cm="1">
        <f t="array" ref="AL28">IFERROR(IF(DATE(RIGHT(B28,4),3,31)&lt;Listes_deroulantes!$F$54,VLOOKUP(L28,Listes_deroulantes!$F$3:$J$11,4,FALSE),_xlfn.IFS(DATE(RIGHT(B28,4),3,31)&lt;Avant2025,Exist2025Avant,DATE(RIGHT(B28,4),3,31)&lt;Avant2030,Exist2030Avant,DATE(RIGHT(B28,4),3,31)&gt;Après2030,Exist2031Avant)),"")</f>
        <v/>
      </c>
      <c r="AM28" s="35" t="str" cm="1">
        <f t="array" ref="AM28">_xlfn.IFS(OR(AI28="Aucun combustible",AI28="Aucun mazout"),"Oui",AND(AI28="",AL28=""),"",AND(AL28="0%",OR(AI28&lt;&gt;"Aucun combustible",AI28&lt;&gt;"Aucun mazout")),IF(AI28&lt;=0%,"Oui","Non"),AND(AL28&lt;&gt;"0%",OR(AI28&lt;&gt;"Aucun combustible",AI28&lt;&gt;"Aucun mazout")),IF(AI28&lt;=AL28,"Oui","Non"))</f>
        <v/>
      </c>
      <c r="AN28" s="130"/>
      <c r="AO28" s="350" t="str" cm="1">
        <f t="array" ref="AO28">_xlfn.IFS(AND(OR(AE28=0,ISBLANK(AE28)),AF28&gt;0),"Non disponible",AND(OR(AE28=0,ISBLANK(AE28)),W28&gt;0,OR(AF28=0,ISBLANK(AF28))),"100% Énergie renouvelable",AE28&gt;0,AE28,AND(OR(AE28=0,ISBLANK(AE28)),OR(AF28=0,ISBLANK(AF28)),OR(W28=0,ISBLANK(W28))),"s. o.")</f>
        <v>s. o.</v>
      </c>
      <c r="AP28" s="332">
        <f t="shared" si="31"/>
        <v>0</v>
      </c>
      <c r="AQ28" s="189"/>
      <c r="AR28" s="189"/>
      <c r="AS28" s="189"/>
      <c r="AT28" s="189"/>
      <c r="AU28" s="189"/>
      <c r="AV28" s="189"/>
      <c r="AW28" s="195">
        <f t="shared" si="32"/>
        <v>0</v>
      </c>
      <c r="AX28" s="189"/>
      <c r="AY28" s="196">
        <f t="shared" si="33"/>
        <v>0</v>
      </c>
      <c r="AZ28" s="189"/>
      <c r="BA28" s="196">
        <f t="shared" si="34"/>
        <v>0</v>
      </c>
      <c r="BB28" s="189"/>
      <c r="BC28" s="196">
        <f t="shared" si="35"/>
        <v>0</v>
      </c>
      <c r="BD28" s="189"/>
      <c r="BE28" s="196">
        <f t="shared" si="36"/>
        <v>0</v>
      </c>
      <c r="BF28" s="249">
        <f t="shared" si="23"/>
        <v>0</v>
      </c>
      <c r="BG28" s="195">
        <f t="shared" si="24"/>
        <v>0</v>
      </c>
      <c r="BH28" s="138" t="str">
        <f t="shared" si="6"/>
        <v/>
      </c>
      <c r="BI28" s="286" t="str" cm="1">
        <f t="array" ref="BI28">IFERROR(_xlfn.IFS(DATE(RIGHT(B28,4),3,31)&lt;Listes_deroulantes!$F$54,IF(AZ28&gt;0,AZ28/BG28,"Aucun mazout"),DATE(RIGHT(B28,4),3,31)&gt;=Listes_deroulantes!$F$54,IF(BF28&gt;0,BF28/BG28,"Aucun combustible")),"")</f>
        <v/>
      </c>
      <c r="BJ28" s="284" t="str" cm="1">
        <f t="array" ref="BJ28">_xlfn.IFS(BG28=0,"",AND(BG28&gt;0,AZ28=0),"Aucun mazout",BG28&gt;0,AZ28/BG28)</f>
        <v/>
      </c>
      <c r="BK28" s="299" t="str">
        <f t="shared" si="16"/>
        <v>Non disponible</v>
      </c>
      <c r="BL28" s="61" t="str" cm="1">
        <f t="array" ref="BL28">IFERROR(IF(DATE(RIGHT(B28,4),3,31)&lt;Listes_deroulantes!$F$54,VLOOKUP(L28,Listes_deroulantes!$F$3:$J$11,4,FALSE),_xlfn.IFS(DATE(RIGHT(B28,4),3,31)&lt;Avant2025,Exist20205Apres,DATE(RIGHT(B28,4),3,31)&lt;Avant2030,Exist2030Apres,DATE(RIGHT(B28,4),3,31)&gt;Après2030,"0%")),"")</f>
        <v/>
      </c>
      <c r="BM28" s="35" t="str" cm="1">
        <f t="array" ref="BM28">_xlfn.IFS(OR(BI28="Aucun combustible",BI28="Aucun mazout"),"Oui",AND(BI28="",BL28=""),"",AND(BL28="0%",OR(BI28&lt;&gt;"Aucun combustible",BI28&lt;&gt;"Aucun mazout")),IF(BI28&lt;=0%,"Oui","Non"),AND(BL28&lt;&gt;"0%",OR(BI28&lt;&gt;"Aucun combustible",BI28&lt;&gt;"Aucun mazout")),IF(BI28&lt;=BL28,"Oui","Non"))</f>
        <v/>
      </c>
      <c r="BN28" s="119"/>
      <c r="BO28" s="355" t="str">
        <f t="shared" si="17"/>
        <v>s. o.</v>
      </c>
      <c r="BP28" s="356" t="str" cm="1">
        <f t="array" ref="BP28">_xlfn.IFS(AND(BF28&gt;0,OR(BE28=0,ISBLANK(BE28))),"Non disponible",AND(OR(BE28=0,ISBLANK(BE28)),OR(BF28=0,ISBLANK(BF28)),AW28&gt;0),"100% Énergie renouvelable",BE28&gt;0,BE28,AND(OR(BE28=0,ISBLANK(BE28)),OR(BF28=0,ISBLANK(BF28)),OR(AW28=0,ISBLANK(AW28))),"s. o.")</f>
        <v>s. o.</v>
      </c>
      <c r="BQ28" s="357" t="str" cm="1">
        <f t="array" ref="BQ28">IFERROR(_xlfn.IFS(AND(BO28="100% Énergie renouvelable",BP28="100% Énergie renouvelable"),"Aucun GES à réduire",AND(BO28&lt;&gt;"100% Énergie renouvelable",BP28="100% Énergie renouvelable"),BO28,AND(BO28&lt;&gt;"100% Énergie renouvelable",BP28&lt;&gt;"100% Énergie renouvelable"),BO28-BP28,AND(BO28="100% Énergie renouvelable",BP28&lt;&gt;"100% Énergie renouvelable"),"Fournir une explication"),"s. o.")</f>
        <v>s. o.</v>
      </c>
      <c r="BR28" s="120"/>
    </row>
    <row r="29" spans="1:70" s="121" customFormat="1" x14ac:dyDescent="0.25">
      <c r="A29" s="124"/>
      <c r="B29" s="33"/>
      <c r="C29" s="32"/>
      <c r="D29" s="32"/>
      <c r="E29" s="32"/>
      <c r="F29" s="32"/>
      <c r="G29" s="32"/>
      <c r="H29" s="32"/>
      <c r="I29" s="41"/>
      <c r="J29" s="32"/>
      <c r="K29" s="112"/>
      <c r="L29" s="32"/>
      <c r="M29" s="34"/>
      <c r="N29" s="339"/>
      <c r="O29" s="338"/>
      <c r="P29" s="118"/>
      <c r="Q29" s="187"/>
      <c r="R29" s="188"/>
      <c r="S29" s="189"/>
      <c r="T29" s="189"/>
      <c r="U29" s="189"/>
      <c r="V29" s="189"/>
      <c r="W29" s="256">
        <f t="shared" si="25"/>
        <v>0</v>
      </c>
      <c r="X29" s="187"/>
      <c r="Y29" s="190">
        <f t="shared" si="26"/>
        <v>0</v>
      </c>
      <c r="Z29" s="189"/>
      <c r="AA29" s="190">
        <f t="shared" si="27"/>
        <v>0</v>
      </c>
      <c r="AB29" s="189"/>
      <c r="AC29" s="190">
        <f t="shared" si="28"/>
        <v>0</v>
      </c>
      <c r="AD29" s="189"/>
      <c r="AE29" s="190">
        <f t="shared" si="10"/>
        <v>0</v>
      </c>
      <c r="AF29" s="191">
        <f t="shared" si="29"/>
        <v>0</v>
      </c>
      <c r="AG29" s="191">
        <f t="shared" si="30"/>
        <v>0</v>
      </c>
      <c r="AH29" s="137" t="str">
        <f t="shared" si="1"/>
        <v/>
      </c>
      <c r="AI29" s="286" t="str" cm="1">
        <f t="array" ref="AI29">IFERROR(_xlfn.IFS(DATE(RIGHT(B29,4),3,31)&lt;Listes_deroulantes!$F$54,IF(Z29&gt;0,Z29/AG29,"Aucun mazout"),DATE(RIGHT(B29,4),3,31)&gt;=Listes_deroulantes!$F$54,IF(AF29&gt;0,AF29/AG29,"Aucun combustible")),"")</f>
        <v/>
      </c>
      <c r="AJ29" s="284" t="str" cm="1">
        <f t="array" ref="AJ29">_xlfn.IFS(AG29=0,"",AND(AG29&gt;0,Z29=0),"Aucun mazout",AG29&gt;0,Z29/AG29)</f>
        <v/>
      </c>
      <c r="AK29" s="116" cm="1">
        <f t="array" ref="AK29">_xlfn.IFS(AG29=0,0,OR(AF29=0,ISBLANK(AF29)),"Aucun combustible",AND(AF29&gt;0,AG29&gt;0),AF29/AG29)</f>
        <v>0</v>
      </c>
      <c r="AL29" s="331" t="str" cm="1">
        <f t="array" ref="AL29">IFERROR(IF(DATE(RIGHT(B29,4),3,31)&lt;Listes_deroulantes!$F$54,VLOOKUP(L29,Listes_deroulantes!$F$3:$J$11,4,FALSE),_xlfn.IFS(DATE(RIGHT(B29,4),3,31)&lt;Avant2025,Exist2025Avant,DATE(RIGHT(B29,4),3,31)&lt;Avant2030,Exist2030Avant,DATE(RIGHT(B29,4),3,31)&gt;Après2030,Exist2031Avant)),"")</f>
        <v/>
      </c>
      <c r="AM29" s="35" t="str" cm="1">
        <f t="array" ref="AM29">_xlfn.IFS(OR(AI29="Aucun combustible",AI29="Aucun mazout"),"Oui",AND(AI29="",AL29=""),"",AND(AL29="0%",OR(AI29&lt;&gt;"Aucun combustible",AI29&lt;&gt;"Aucun mazout")),IF(AI29&lt;=0%,"Oui","Non"),AND(AL29&lt;&gt;"0%",OR(AI29&lt;&gt;"Aucun combustible",AI29&lt;&gt;"Aucun mazout")),IF(AI29&lt;=AL29,"Oui","Non"))</f>
        <v/>
      </c>
      <c r="AN29" s="130"/>
      <c r="AO29" s="350" t="str" cm="1">
        <f t="array" ref="AO29">_xlfn.IFS(AND(OR(AE29=0,ISBLANK(AE29)),AF29&gt;0),"Non disponible",AND(OR(AE29=0,ISBLANK(AE29)),W29&gt;0,OR(AF29=0,ISBLANK(AF29))),"100% Énergie renouvelable",AE29&gt;0,AE29,AND(OR(AE29=0,ISBLANK(AE29)),OR(AF29=0,ISBLANK(AF29)),OR(W29=0,ISBLANK(W29))),"s. o.")</f>
        <v>s. o.</v>
      </c>
      <c r="AP29" s="332">
        <f t="shared" si="31"/>
        <v>0</v>
      </c>
      <c r="AQ29" s="189"/>
      <c r="AR29" s="189"/>
      <c r="AS29" s="189"/>
      <c r="AT29" s="189"/>
      <c r="AU29" s="189"/>
      <c r="AV29" s="189"/>
      <c r="AW29" s="195">
        <f t="shared" si="32"/>
        <v>0</v>
      </c>
      <c r="AX29" s="189"/>
      <c r="AY29" s="196">
        <f t="shared" si="33"/>
        <v>0</v>
      </c>
      <c r="AZ29" s="189"/>
      <c r="BA29" s="196">
        <f t="shared" si="34"/>
        <v>0</v>
      </c>
      <c r="BB29" s="189"/>
      <c r="BC29" s="196">
        <f t="shared" si="35"/>
        <v>0</v>
      </c>
      <c r="BD29" s="189"/>
      <c r="BE29" s="196">
        <f t="shared" si="36"/>
        <v>0</v>
      </c>
      <c r="BF29" s="249">
        <f t="shared" si="23"/>
        <v>0</v>
      </c>
      <c r="BG29" s="195">
        <f t="shared" si="24"/>
        <v>0</v>
      </c>
      <c r="BH29" s="138" t="str">
        <f t="shared" si="6"/>
        <v/>
      </c>
      <c r="BI29" s="286" t="str" cm="1">
        <f t="array" ref="BI29">IFERROR(_xlfn.IFS(DATE(RIGHT(B29,4),3,31)&lt;Listes_deroulantes!$F$54,IF(AZ29&gt;0,AZ29/BG29,"Aucun mazout"),DATE(RIGHT(B29,4),3,31)&gt;=Listes_deroulantes!$F$54,IF(BF29&gt;0,BF29/BG29,"Aucun combustible")),"")</f>
        <v/>
      </c>
      <c r="BJ29" s="284" t="str" cm="1">
        <f t="array" ref="BJ29">_xlfn.IFS(BG29=0,"",AND(BG29&gt;0,AZ29=0),"Aucun mazout",BG29&gt;0,AZ29/BG29)</f>
        <v/>
      </c>
      <c r="BK29" s="299" t="str">
        <f t="shared" si="16"/>
        <v>Non disponible</v>
      </c>
      <c r="BL29" s="61" t="str" cm="1">
        <f t="array" ref="BL29">IFERROR(IF(DATE(RIGHT(B29,4),3,31)&lt;Listes_deroulantes!$F$54,VLOOKUP(L29,Listes_deroulantes!$F$3:$J$11,4,FALSE),_xlfn.IFS(DATE(RIGHT(B29,4),3,31)&lt;Avant2025,Exist20205Apres,DATE(RIGHT(B29,4),3,31)&lt;Avant2030,Exist2030Apres,DATE(RIGHT(B29,4),3,31)&gt;Après2030,"0%")),"")</f>
        <v/>
      </c>
      <c r="BM29" s="35" t="str" cm="1">
        <f t="array" ref="BM29">_xlfn.IFS(OR(BI29="Aucun combustible",BI29="Aucun mazout"),"Oui",AND(BI29="",BL29=""),"",AND(BL29="0%",OR(BI29&lt;&gt;"Aucun combustible",BI29&lt;&gt;"Aucun mazout")),IF(BI29&lt;=0%,"Oui","Non"),AND(BL29&lt;&gt;"0%",OR(BI29&lt;&gt;"Aucun combustible",BI29&lt;&gt;"Aucun mazout")),IF(BI29&lt;=BL29,"Oui","Non"))</f>
        <v/>
      </c>
      <c r="BN29" s="119"/>
      <c r="BO29" s="355" t="str">
        <f t="shared" si="17"/>
        <v>s. o.</v>
      </c>
      <c r="BP29" s="356" t="str" cm="1">
        <f t="array" ref="BP29">_xlfn.IFS(AND(BF29&gt;0,OR(BE29=0,ISBLANK(BE29))),"Non disponible",AND(OR(BE29=0,ISBLANK(BE29)),OR(BF29=0,ISBLANK(BF29)),AW29&gt;0),"100% Énergie renouvelable",BE29&gt;0,BE29,AND(OR(BE29=0,ISBLANK(BE29)),OR(BF29=0,ISBLANK(BF29)),OR(AW29=0,ISBLANK(AW29))),"s. o.")</f>
        <v>s. o.</v>
      </c>
      <c r="BQ29" s="357" t="str" cm="1">
        <f t="array" ref="BQ29">IFERROR(_xlfn.IFS(AND(BO29="100% Énergie renouvelable",BP29="100% Énergie renouvelable"),"Aucun GES à réduire",AND(BO29&lt;&gt;"100% Énergie renouvelable",BP29="100% Énergie renouvelable"),BO29,AND(BO29&lt;&gt;"100% Énergie renouvelable",BP29&lt;&gt;"100% Énergie renouvelable"),BO29-BP29,AND(BO29="100% Énergie renouvelable",BP29&lt;&gt;"100% Énergie renouvelable"),"Fournir une explication"),"s. o.")</f>
        <v>s. o.</v>
      </c>
      <c r="BR29" s="120"/>
    </row>
    <row r="30" spans="1:70" s="121" customFormat="1" x14ac:dyDescent="0.25">
      <c r="A30" s="124"/>
      <c r="B30" s="33"/>
      <c r="C30" s="32"/>
      <c r="D30" s="32"/>
      <c r="E30" s="32"/>
      <c r="F30" s="32"/>
      <c r="G30" s="32"/>
      <c r="H30" s="32"/>
      <c r="I30" s="41"/>
      <c r="J30" s="32"/>
      <c r="K30" s="112"/>
      <c r="L30" s="32"/>
      <c r="M30" s="34"/>
      <c r="N30" s="339"/>
      <c r="O30" s="338"/>
      <c r="P30" s="118"/>
      <c r="Q30" s="187"/>
      <c r="R30" s="188"/>
      <c r="S30" s="189"/>
      <c r="T30" s="189"/>
      <c r="U30" s="189"/>
      <c r="V30" s="189"/>
      <c r="W30" s="256">
        <f t="shared" si="25"/>
        <v>0</v>
      </c>
      <c r="X30" s="187"/>
      <c r="Y30" s="190">
        <f t="shared" si="26"/>
        <v>0</v>
      </c>
      <c r="Z30" s="189"/>
      <c r="AA30" s="190">
        <f t="shared" si="27"/>
        <v>0</v>
      </c>
      <c r="AB30" s="189"/>
      <c r="AC30" s="190">
        <f t="shared" si="28"/>
        <v>0</v>
      </c>
      <c r="AD30" s="189"/>
      <c r="AE30" s="190">
        <f t="shared" si="10"/>
        <v>0</v>
      </c>
      <c r="AF30" s="191">
        <f t="shared" si="29"/>
        <v>0</v>
      </c>
      <c r="AG30" s="191">
        <f t="shared" si="30"/>
        <v>0</v>
      </c>
      <c r="AH30" s="137" t="str">
        <f t="shared" si="1"/>
        <v/>
      </c>
      <c r="AI30" s="286" t="str" cm="1">
        <f t="array" ref="AI30">IFERROR(_xlfn.IFS(DATE(RIGHT(B30,4),3,31)&lt;Listes_deroulantes!$F$54,IF(Z30&gt;0,Z30/AG30,"Aucun mazout"),DATE(RIGHT(B30,4),3,31)&gt;=Listes_deroulantes!$F$54,IF(AF30&gt;0,AF30/AG30,"Aucun combustible")),"")</f>
        <v/>
      </c>
      <c r="AJ30" s="284" t="str" cm="1">
        <f t="array" ref="AJ30">_xlfn.IFS(AG30=0,"",AND(AG30&gt;0,Z30=0),"Aucun mazout",AG30&gt;0,Z30/AG30)</f>
        <v/>
      </c>
      <c r="AK30" s="116" cm="1">
        <f t="array" ref="AK30">_xlfn.IFS(AG30=0,0,OR(AF30=0,ISBLANK(AF30)),"Aucun combustible",AND(AF30&gt;0,AG30&gt;0),AF30/AG30)</f>
        <v>0</v>
      </c>
      <c r="AL30" s="331" t="str" cm="1">
        <f t="array" ref="AL30">IFERROR(IF(DATE(RIGHT(B30,4),3,31)&lt;Listes_deroulantes!$F$54,VLOOKUP(L30,Listes_deroulantes!$F$3:$J$11,4,FALSE),_xlfn.IFS(DATE(RIGHT(B30,4),3,31)&lt;Avant2025,Exist2025Avant,DATE(RIGHT(B30,4),3,31)&lt;Avant2030,Exist2030Avant,DATE(RIGHT(B30,4),3,31)&gt;Après2030,Exist2031Avant)),"")</f>
        <v/>
      </c>
      <c r="AM30" s="35" t="str" cm="1">
        <f t="array" ref="AM30">_xlfn.IFS(OR(AI30="Aucun combustible",AI30="Aucun mazout"),"Oui",AND(AI30="",AL30=""),"",AND(AL30="0%",OR(AI30&lt;&gt;"Aucun combustible",AI30&lt;&gt;"Aucun mazout")),IF(AI30&lt;=0%,"Oui","Non"),AND(AL30&lt;&gt;"0%",OR(AI30&lt;&gt;"Aucun combustible",AI30&lt;&gt;"Aucun mazout")),IF(AI30&lt;=AL30,"Oui","Non"))</f>
        <v/>
      </c>
      <c r="AN30" s="130"/>
      <c r="AO30" s="350" t="str" cm="1">
        <f t="array" ref="AO30">_xlfn.IFS(AND(OR(AE30=0,ISBLANK(AE30)),AF30&gt;0),"Non disponible",AND(OR(AE30=0,ISBLANK(AE30)),W30&gt;0,OR(AF30=0,ISBLANK(AF30))),"100% Énergie renouvelable",AE30&gt;0,AE30,AND(OR(AE30=0,ISBLANK(AE30)),OR(AF30=0,ISBLANK(AF30)),OR(W30=0,ISBLANK(W30))),"s. o.")</f>
        <v>s. o.</v>
      </c>
      <c r="AP30" s="332">
        <f t="shared" si="31"/>
        <v>0</v>
      </c>
      <c r="AQ30" s="189"/>
      <c r="AR30" s="189"/>
      <c r="AS30" s="189"/>
      <c r="AT30" s="189"/>
      <c r="AU30" s="189"/>
      <c r="AV30" s="189"/>
      <c r="AW30" s="195">
        <f t="shared" si="32"/>
        <v>0</v>
      </c>
      <c r="AX30" s="189"/>
      <c r="AY30" s="196">
        <f t="shared" si="33"/>
        <v>0</v>
      </c>
      <c r="AZ30" s="189"/>
      <c r="BA30" s="196">
        <f t="shared" si="34"/>
        <v>0</v>
      </c>
      <c r="BB30" s="189"/>
      <c r="BC30" s="196">
        <f t="shared" si="35"/>
        <v>0</v>
      </c>
      <c r="BD30" s="189"/>
      <c r="BE30" s="196">
        <f t="shared" si="36"/>
        <v>0</v>
      </c>
      <c r="BF30" s="249">
        <f t="shared" si="23"/>
        <v>0</v>
      </c>
      <c r="BG30" s="195">
        <f t="shared" si="24"/>
        <v>0</v>
      </c>
      <c r="BH30" s="138" t="str">
        <f t="shared" si="6"/>
        <v/>
      </c>
      <c r="BI30" s="286" t="str" cm="1">
        <f t="array" ref="BI30">IFERROR(_xlfn.IFS(DATE(RIGHT(B30,4),3,31)&lt;Listes_deroulantes!$F$54,IF(AZ30&gt;0,AZ30/BG30,"Aucun mazout"),DATE(RIGHT(B30,4),3,31)&gt;=Listes_deroulantes!$F$54,IF(BF30&gt;0,BF30/BG30,"Aucun combustible")),"")</f>
        <v/>
      </c>
      <c r="BJ30" s="284" t="str" cm="1">
        <f t="array" ref="BJ30">_xlfn.IFS(BG30=0,"",AND(BG30&gt;0,AZ30=0),"Aucun mazout",BG30&gt;0,AZ30/BG30)</f>
        <v/>
      </c>
      <c r="BK30" s="299" t="str">
        <f t="shared" si="16"/>
        <v>Non disponible</v>
      </c>
      <c r="BL30" s="61" t="str" cm="1">
        <f t="array" ref="BL30">IFERROR(IF(DATE(RIGHT(B30,4),3,31)&lt;Listes_deroulantes!$F$54,VLOOKUP(L30,Listes_deroulantes!$F$3:$J$11,4,FALSE),_xlfn.IFS(DATE(RIGHT(B30,4),3,31)&lt;Avant2025,Exist20205Apres,DATE(RIGHT(B30,4),3,31)&lt;Avant2030,Exist2030Apres,DATE(RIGHT(B30,4),3,31)&gt;Après2030,"0%")),"")</f>
        <v/>
      </c>
      <c r="BM30" s="35" t="str" cm="1">
        <f t="array" ref="BM30">_xlfn.IFS(OR(BI30="Aucun combustible",BI30="Aucun mazout"),"Oui",AND(BI30="",BL30=""),"",AND(BL30="0%",OR(BI30&lt;&gt;"Aucun combustible",BI30&lt;&gt;"Aucun mazout")),IF(BI30&lt;=0%,"Oui","Non"),AND(BL30&lt;&gt;"0%",OR(BI30&lt;&gt;"Aucun combustible",BI30&lt;&gt;"Aucun mazout")),IF(BI30&lt;=BL30,"Oui","Non"))</f>
        <v/>
      </c>
      <c r="BN30" s="119"/>
      <c r="BO30" s="355" t="str">
        <f t="shared" si="17"/>
        <v>s. o.</v>
      </c>
      <c r="BP30" s="356" t="str" cm="1">
        <f t="array" ref="BP30">_xlfn.IFS(AND(BF30&gt;0,OR(BE30=0,ISBLANK(BE30))),"Non disponible",AND(OR(BE30=0,ISBLANK(BE30)),OR(BF30=0,ISBLANK(BF30)),AW30&gt;0),"100% Énergie renouvelable",BE30&gt;0,BE30,AND(OR(BE30=0,ISBLANK(BE30)),OR(BF30=0,ISBLANK(BF30)),OR(AW30=0,ISBLANK(AW30))),"s. o.")</f>
        <v>s. o.</v>
      </c>
      <c r="BQ30" s="357" t="str" cm="1">
        <f t="array" ref="BQ30">IFERROR(_xlfn.IFS(AND(BO30="100% Énergie renouvelable",BP30="100% Énergie renouvelable"),"Aucun GES à réduire",AND(BO30&lt;&gt;"100% Énergie renouvelable",BP30="100% Énergie renouvelable"),BO30,AND(BO30&lt;&gt;"100% Énergie renouvelable",BP30&lt;&gt;"100% Énergie renouvelable"),BO30-BP30,AND(BO30="100% Énergie renouvelable",BP30&lt;&gt;"100% Énergie renouvelable"),"Fournir une explication"),"s. o.")</f>
        <v>s. o.</v>
      </c>
      <c r="BR30" s="120"/>
    </row>
    <row r="31" spans="1:70" s="121" customFormat="1" x14ac:dyDescent="0.25">
      <c r="A31" s="124"/>
      <c r="B31" s="33"/>
      <c r="C31" s="32"/>
      <c r="D31" s="32"/>
      <c r="E31" s="32"/>
      <c r="F31" s="32"/>
      <c r="G31" s="32"/>
      <c r="H31" s="32"/>
      <c r="I31" s="41"/>
      <c r="J31" s="32"/>
      <c r="K31" s="112"/>
      <c r="L31" s="32"/>
      <c r="M31" s="34"/>
      <c r="N31" s="339"/>
      <c r="O31" s="338"/>
      <c r="P31" s="118"/>
      <c r="Q31" s="187"/>
      <c r="R31" s="188"/>
      <c r="S31" s="189"/>
      <c r="T31" s="189"/>
      <c r="U31" s="189"/>
      <c r="V31" s="189"/>
      <c r="W31" s="256">
        <f t="shared" si="25"/>
        <v>0</v>
      </c>
      <c r="X31" s="187"/>
      <c r="Y31" s="190">
        <f t="shared" si="26"/>
        <v>0</v>
      </c>
      <c r="Z31" s="189"/>
      <c r="AA31" s="190">
        <f t="shared" si="27"/>
        <v>0</v>
      </c>
      <c r="AB31" s="189"/>
      <c r="AC31" s="190">
        <f t="shared" si="28"/>
        <v>0</v>
      </c>
      <c r="AD31" s="189"/>
      <c r="AE31" s="190">
        <f t="shared" si="10"/>
        <v>0</v>
      </c>
      <c r="AF31" s="191">
        <f t="shared" si="29"/>
        <v>0</v>
      </c>
      <c r="AG31" s="191">
        <f t="shared" si="30"/>
        <v>0</v>
      </c>
      <c r="AH31" s="137" t="str">
        <f t="shared" si="1"/>
        <v/>
      </c>
      <c r="AI31" s="286" t="str" cm="1">
        <f t="array" ref="AI31">IFERROR(_xlfn.IFS(DATE(RIGHT(B31,4),3,31)&lt;Listes_deroulantes!$F$54,IF(Z31&gt;0,Z31/AG31,"Aucun mazout"),DATE(RIGHT(B31,4),3,31)&gt;=Listes_deroulantes!$F$54,IF(AF31&gt;0,AF31/AG31,"Aucun combustible")),"")</f>
        <v/>
      </c>
      <c r="AJ31" s="284" t="str" cm="1">
        <f t="array" ref="AJ31">_xlfn.IFS(AG31=0,"",AND(AG31&gt;0,Z31=0),"Aucun mazout",AG31&gt;0,Z31/AG31)</f>
        <v/>
      </c>
      <c r="AK31" s="116" cm="1">
        <f t="array" ref="AK31">_xlfn.IFS(AG31=0,0,OR(AF31=0,ISBLANK(AF31)),"Aucun combustible",AND(AF31&gt;0,AG31&gt;0),AF31/AG31)</f>
        <v>0</v>
      </c>
      <c r="AL31" s="331" t="str" cm="1">
        <f t="array" ref="AL31">IFERROR(IF(DATE(RIGHT(B31,4),3,31)&lt;Listes_deroulantes!$F$54,VLOOKUP(L31,Listes_deroulantes!$F$3:$J$11,4,FALSE),_xlfn.IFS(DATE(RIGHT(B31,4),3,31)&lt;Avant2025,Exist2025Avant,DATE(RIGHT(B31,4),3,31)&lt;Avant2030,Exist2030Avant,DATE(RIGHT(B31,4),3,31)&gt;Après2030,Exist2031Avant)),"")</f>
        <v/>
      </c>
      <c r="AM31" s="35" t="str" cm="1">
        <f t="array" ref="AM31">_xlfn.IFS(OR(AI31="Aucun combustible",AI31="Aucun mazout"),"Oui",AND(AI31="",AL31=""),"",AND(AL31="0%",OR(AI31&lt;&gt;"Aucun combustible",AI31&lt;&gt;"Aucun mazout")),IF(AI31&lt;=0%,"Oui","Non"),AND(AL31&lt;&gt;"0%",OR(AI31&lt;&gt;"Aucun combustible",AI31&lt;&gt;"Aucun mazout")),IF(AI31&lt;=AL31,"Oui","Non"))</f>
        <v/>
      </c>
      <c r="AN31" s="130"/>
      <c r="AO31" s="350" t="str" cm="1">
        <f t="array" ref="AO31">_xlfn.IFS(AND(OR(AE31=0,ISBLANK(AE31)),AF31&gt;0),"Non disponible",AND(OR(AE31=0,ISBLANK(AE31)),W31&gt;0,OR(AF31=0,ISBLANK(AF31))),"100% Énergie renouvelable",AE31&gt;0,AE31,AND(OR(AE31=0,ISBLANK(AE31)),OR(AF31=0,ISBLANK(AF31)),OR(W31=0,ISBLANK(W31))),"s. o.")</f>
        <v>s. o.</v>
      </c>
      <c r="AP31" s="332">
        <f t="shared" si="31"/>
        <v>0</v>
      </c>
      <c r="AQ31" s="189"/>
      <c r="AR31" s="189"/>
      <c r="AS31" s="189"/>
      <c r="AT31" s="189"/>
      <c r="AU31" s="189"/>
      <c r="AV31" s="189"/>
      <c r="AW31" s="195">
        <f t="shared" si="32"/>
        <v>0</v>
      </c>
      <c r="AX31" s="189"/>
      <c r="AY31" s="196">
        <f t="shared" si="33"/>
        <v>0</v>
      </c>
      <c r="AZ31" s="189"/>
      <c r="BA31" s="196">
        <f t="shared" si="34"/>
        <v>0</v>
      </c>
      <c r="BB31" s="189"/>
      <c r="BC31" s="196">
        <f t="shared" si="35"/>
        <v>0</v>
      </c>
      <c r="BD31" s="189"/>
      <c r="BE31" s="196">
        <f t="shared" si="36"/>
        <v>0</v>
      </c>
      <c r="BF31" s="249">
        <f t="shared" si="23"/>
        <v>0</v>
      </c>
      <c r="BG31" s="195">
        <f t="shared" si="24"/>
        <v>0</v>
      </c>
      <c r="BH31" s="138" t="str">
        <f t="shared" si="6"/>
        <v/>
      </c>
      <c r="BI31" s="286" t="str" cm="1">
        <f t="array" ref="BI31">IFERROR(_xlfn.IFS(DATE(RIGHT(B31,4),3,31)&lt;Listes_deroulantes!$F$54,IF(AZ31&gt;0,AZ31/BG31,"Aucun mazout"),DATE(RIGHT(B31,4),3,31)&gt;=Listes_deroulantes!$F$54,IF(BF31&gt;0,BF31/BG31,"Aucun combustible")),"")</f>
        <v/>
      </c>
      <c r="BJ31" s="284" t="str" cm="1">
        <f t="array" ref="BJ31">_xlfn.IFS(BG31=0,"",AND(BG31&gt;0,AZ31=0),"Aucun mazout",BG31&gt;0,AZ31/BG31)</f>
        <v/>
      </c>
      <c r="BK31" s="299" t="str">
        <f t="shared" si="16"/>
        <v>Non disponible</v>
      </c>
      <c r="BL31" s="61" t="str" cm="1">
        <f t="array" ref="BL31">IFERROR(IF(DATE(RIGHT(B31,4),3,31)&lt;Listes_deroulantes!$F$54,VLOOKUP(L31,Listes_deroulantes!$F$3:$J$11,4,FALSE),_xlfn.IFS(DATE(RIGHT(B31,4),3,31)&lt;Avant2025,Exist20205Apres,DATE(RIGHT(B31,4),3,31)&lt;Avant2030,Exist2030Apres,DATE(RIGHT(B31,4),3,31)&gt;Après2030,"0%")),"")</f>
        <v/>
      </c>
      <c r="BM31" s="35" t="str" cm="1">
        <f t="array" ref="BM31">_xlfn.IFS(OR(BI31="Aucun combustible",BI31="Aucun mazout"),"Oui",AND(BI31="",BL31=""),"",AND(BL31="0%",OR(BI31&lt;&gt;"Aucun combustible",BI31&lt;&gt;"Aucun mazout")),IF(BI31&lt;=0%,"Oui","Non"),AND(BL31&lt;&gt;"0%",OR(BI31&lt;&gt;"Aucun combustible",BI31&lt;&gt;"Aucun mazout")),IF(BI31&lt;=BL31,"Oui","Non"))</f>
        <v/>
      </c>
      <c r="BN31" s="119"/>
      <c r="BO31" s="355" t="str">
        <f t="shared" si="17"/>
        <v>s. o.</v>
      </c>
      <c r="BP31" s="356" t="str" cm="1">
        <f t="array" ref="BP31">_xlfn.IFS(AND(BF31&gt;0,OR(BE31=0,ISBLANK(BE31))),"Non disponible",AND(OR(BE31=0,ISBLANK(BE31)),OR(BF31=0,ISBLANK(BF31)),AW31&gt;0),"100% Énergie renouvelable",BE31&gt;0,BE31,AND(OR(BE31=0,ISBLANK(BE31)),OR(BF31=0,ISBLANK(BF31)),OR(AW31=0,ISBLANK(AW31))),"s. o.")</f>
        <v>s. o.</v>
      </c>
      <c r="BQ31" s="357" t="str" cm="1">
        <f t="array" ref="BQ31">IFERROR(_xlfn.IFS(AND(BO31="100% Énergie renouvelable",BP31="100% Énergie renouvelable"),"Aucun GES à réduire",AND(BO31&lt;&gt;"100% Énergie renouvelable",BP31="100% Énergie renouvelable"),BO31,AND(BO31&lt;&gt;"100% Énergie renouvelable",BP31&lt;&gt;"100% Énergie renouvelable"),BO31-BP31,AND(BO31="100% Énergie renouvelable",BP31&lt;&gt;"100% Énergie renouvelable"),"Fournir une explication"),"s. o.")</f>
        <v>s. o.</v>
      </c>
      <c r="BR31" s="120"/>
    </row>
    <row r="32" spans="1:70" s="121" customFormat="1" x14ac:dyDescent="0.25">
      <c r="A32" s="124"/>
      <c r="B32" s="33"/>
      <c r="C32" s="32"/>
      <c r="D32" s="32"/>
      <c r="E32" s="32"/>
      <c r="F32" s="32"/>
      <c r="G32" s="32"/>
      <c r="H32" s="32"/>
      <c r="I32" s="41"/>
      <c r="J32" s="32"/>
      <c r="K32" s="112"/>
      <c r="L32" s="32"/>
      <c r="M32" s="34"/>
      <c r="N32" s="339"/>
      <c r="O32" s="338"/>
      <c r="P32" s="118"/>
      <c r="Q32" s="187"/>
      <c r="R32" s="188"/>
      <c r="S32" s="189"/>
      <c r="T32" s="189"/>
      <c r="U32" s="189"/>
      <c r="V32" s="189"/>
      <c r="W32" s="256">
        <f t="shared" si="25"/>
        <v>0</v>
      </c>
      <c r="X32" s="187"/>
      <c r="Y32" s="190">
        <f t="shared" si="26"/>
        <v>0</v>
      </c>
      <c r="Z32" s="189"/>
      <c r="AA32" s="190">
        <f t="shared" si="27"/>
        <v>0</v>
      </c>
      <c r="AB32" s="189"/>
      <c r="AC32" s="190">
        <f t="shared" si="28"/>
        <v>0</v>
      </c>
      <c r="AD32" s="189"/>
      <c r="AE32" s="190">
        <f t="shared" si="10"/>
        <v>0</v>
      </c>
      <c r="AF32" s="191">
        <f t="shared" si="29"/>
        <v>0</v>
      </c>
      <c r="AG32" s="191">
        <f t="shared" si="30"/>
        <v>0</v>
      </c>
      <c r="AH32" s="137" t="str">
        <f t="shared" si="1"/>
        <v/>
      </c>
      <c r="AI32" s="286" t="str" cm="1">
        <f t="array" ref="AI32">IFERROR(_xlfn.IFS(DATE(RIGHT(B32,4),3,31)&lt;Listes_deroulantes!$F$54,IF(Z32&gt;0,Z32/AG32,"Aucun mazout"),DATE(RIGHT(B32,4),3,31)&gt;=Listes_deroulantes!$F$54,IF(AF32&gt;0,AF32/AG32,"Aucun combustible")),"")</f>
        <v/>
      </c>
      <c r="AJ32" s="284" t="str" cm="1">
        <f t="array" ref="AJ32">_xlfn.IFS(AG32=0,"",AND(AG32&gt;0,Z32=0),"Aucun mazout",AG32&gt;0,Z32/AG32)</f>
        <v/>
      </c>
      <c r="AK32" s="116" cm="1">
        <f t="array" ref="AK32">_xlfn.IFS(AG32=0,0,OR(AF32=0,ISBLANK(AF32)),"Aucun combustible",AND(AF32&gt;0,AG32&gt;0),AF32/AG32)</f>
        <v>0</v>
      </c>
      <c r="AL32" s="331" t="str" cm="1">
        <f t="array" ref="AL32">IFERROR(IF(DATE(RIGHT(B32,4),3,31)&lt;Listes_deroulantes!$F$54,VLOOKUP(L32,Listes_deroulantes!$F$3:$J$11,4,FALSE),_xlfn.IFS(DATE(RIGHT(B32,4),3,31)&lt;Avant2025,Exist2025Avant,DATE(RIGHT(B32,4),3,31)&lt;Avant2030,Exist2030Avant,DATE(RIGHT(B32,4),3,31)&gt;Après2030,Exist2031Avant)),"")</f>
        <v/>
      </c>
      <c r="AM32" s="35" t="str" cm="1">
        <f t="array" ref="AM32">_xlfn.IFS(OR(AI32="Aucun combustible",AI32="Aucun mazout"),"Oui",AND(AI32="",AL32=""),"",AND(AL32="0%",OR(AI32&lt;&gt;"Aucun combustible",AI32&lt;&gt;"Aucun mazout")),IF(AI32&lt;=0%,"Oui","Non"),AND(AL32&lt;&gt;"0%",OR(AI32&lt;&gt;"Aucun combustible",AI32&lt;&gt;"Aucun mazout")),IF(AI32&lt;=AL32,"Oui","Non"))</f>
        <v/>
      </c>
      <c r="AN32" s="130"/>
      <c r="AO32" s="350" t="str" cm="1">
        <f t="array" ref="AO32">_xlfn.IFS(AND(OR(AE32=0,ISBLANK(AE32)),AF32&gt;0),"Non disponible",AND(OR(AE32=0,ISBLANK(AE32)),W32&gt;0,OR(AF32=0,ISBLANK(AF32))),"100% Énergie renouvelable",AE32&gt;0,AE32,AND(OR(AE32=0,ISBLANK(AE32)),OR(AF32=0,ISBLANK(AF32)),OR(W32=0,ISBLANK(W32))),"s. o.")</f>
        <v>s. o.</v>
      </c>
      <c r="AP32" s="332">
        <f t="shared" si="31"/>
        <v>0</v>
      </c>
      <c r="AQ32" s="189"/>
      <c r="AR32" s="189"/>
      <c r="AS32" s="189"/>
      <c r="AT32" s="189"/>
      <c r="AU32" s="189"/>
      <c r="AV32" s="189"/>
      <c r="AW32" s="195">
        <f t="shared" si="32"/>
        <v>0</v>
      </c>
      <c r="AX32" s="189"/>
      <c r="AY32" s="196">
        <f t="shared" si="33"/>
        <v>0</v>
      </c>
      <c r="AZ32" s="189"/>
      <c r="BA32" s="196">
        <f t="shared" si="34"/>
        <v>0</v>
      </c>
      <c r="BB32" s="189"/>
      <c r="BC32" s="196">
        <f t="shared" si="35"/>
        <v>0</v>
      </c>
      <c r="BD32" s="189"/>
      <c r="BE32" s="196">
        <f t="shared" si="36"/>
        <v>0</v>
      </c>
      <c r="BF32" s="249">
        <f t="shared" si="23"/>
        <v>0</v>
      </c>
      <c r="BG32" s="195">
        <f t="shared" si="24"/>
        <v>0</v>
      </c>
      <c r="BH32" s="138" t="str">
        <f t="shared" si="6"/>
        <v/>
      </c>
      <c r="BI32" s="286" t="str" cm="1">
        <f t="array" ref="BI32">IFERROR(_xlfn.IFS(DATE(RIGHT(B32,4),3,31)&lt;Listes_deroulantes!$F$54,IF(AZ32&gt;0,AZ32/BG32,"Aucun mazout"),DATE(RIGHT(B32,4),3,31)&gt;=Listes_deroulantes!$F$54,IF(BF32&gt;0,BF32/BG32,"Aucun combustible")),"")</f>
        <v/>
      </c>
      <c r="BJ32" s="284" t="str" cm="1">
        <f t="array" ref="BJ32">_xlfn.IFS(BG32=0,"",AND(BG32&gt;0,AZ32=0),"Aucun mazout",BG32&gt;0,AZ32/BG32)</f>
        <v/>
      </c>
      <c r="BK32" s="299" t="str">
        <f t="shared" si="16"/>
        <v>Non disponible</v>
      </c>
      <c r="BL32" s="61" t="str" cm="1">
        <f t="array" ref="BL32">IFERROR(IF(DATE(RIGHT(B32,4),3,31)&lt;Listes_deroulantes!$F$54,VLOOKUP(L32,Listes_deroulantes!$F$3:$J$11,4,FALSE),_xlfn.IFS(DATE(RIGHT(B32,4),3,31)&lt;Avant2025,Exist20205Apres,DATE(RIGHT(B32,4),3,31)&lt;Avant2030,Exist2030Apres,DATE(RIGHT(B32,4),3,31)&gt;Après2030,"0%")),"")</f>
        <v/>
      </c>
      <c r="BM32" s="35" t="str" cm="1">
        <f t="array" ref="BM32">_xlfn.IFS(OR(BI32="Aucun combustible",BI32="Aucun mazout"),"Oui",AND(BI32="",BL32=""),"",AND(BL32="0%",OR(BI32&lt;&gt;"Aucun combustible",BI32&lt;&gt;"Aucun mazout")),IF(BI32&lt;=0%,"Oui","Non"),AND(BL32&lt;&gt;"0%",OR(BI32&lt;&gt;"Aucun combustible",BI32&lt;&gt;"Aucun mazout")),IF(BI32&lt;=BL32,"Oui","Non"))</f>
        <v/>
      </c>
      <c r="BN32" s="119"/>
      <c r="BO32" s="355" t="str">
        <f t="shared" si="17"/>
        <v>s. o.</v>
      </c>
      <c r="BP32" s="356" t="str" cm="1">
        <f t="array" ref="BP32">_xlfn.IFS(AND(BF32&gt;0,OR(BE32=0,ISBLANK(BE32))),"Non disponible",AND(OR(BE32=0,ISBLANK(BE32)),OR(BF32=0,ISBLANK(BF32)),AW32&gt;0),"100% Énergie renouvelable",BE32&gt;0,BE32,AND(OR(BE32=0,ISBLANK(BE32)),OR(BF32=0,ISBLANK(BF32)),OR(AW32=0,ISBLANK(AW32))),"s. o.")</f>
        <v>s. o.</v>
      </c>
      <c r="BQ32" s="357" t="str" cm="1">
        <f t="array" ref="BQ32">IFERROR(_xlfn.IFS(AND(BO32="100% Énergie renouvelable",BP32="100% Énergie renouvelable"),"Aucun GES à réduire",AND(BO32&lt;&gt;"100% Énergie renouvelable",BP32="100% Énergie renouvelable"),BO32,AND(BO32&lt;&gt;"100% Énergie renouvelable",BP32&lt;&gt;"100% Énergie renouvelable"),BO32-BP32,AND(BO32="100% Énergie renouvelable",BP32&lt;&gt;"100% Énergie renouvelable"),"Fournir une explication"),"s. o.")</f>
        <v>s. o.</v>
      </c>
      <c r="BR32" s="120"/>
    </row>
    <row r="33" spans="1:70" s="121" customFormat="1" x14ac:dyDescent="0.25">
      <c r="A33" s="124"/>
      <c r="B33" s="33"/>
      <c r="C33" s="32"/>
      <c r="D33" s="32"/>
      <c r="E33" s="32"/>
      <c r="F33" s="32"/>
      <c r="G33" s="32"/>
      <c r="H33" s="32"/>
      <c r="I33" s="41"/>
      <c r="J33" s="32"/>
      <c r="K33" s="112"/>
      <c r="L33" s="32"/>
      <c r="M33" s="34"/>
      <c r="N33" s="339"/>
      <c r="O33" s="338"/>
      <c r="P33" s="118"/>
      <c r="Q33" s="187"/>
      <c r="R33" s="188"/>
      <c r="S33" s="189"/>
      <c r="T33" s="189"/>
      <c r="U33" s="189"/>
      <c r="V33" s="189"/>
      <c r="W33" s="256">
        <f t="shared" si="25"/>
        <v>0</v>
      </c>
      <c r="X33" s="187"/>
      <c r="Y33" s="190">
        <f t="shared" si="26"/>
        <v>0</v>
      </c>
      <c r="Z33" s="189"/>
      <c r="AA33" s="190">
        <f t="shared" si="27"/>
        <v>0</v>
      </c>
      <c r="AB33" s="189"/>
      <c r="AC33" s="190">
        <f t="shared" si="28"/>
        <v>0</v>
      </c>
      <c r="AD33" s="189"/>
      <c r="AE33" s="190">
        <f t="shared" si="10"/>
        <v>0</v>
      </c>
      <c r="AF33" s="191">
        <f t="shared" si="29"/>
        <v>0</v>
      </c>
      <c r="AG33" s="191">
        <f t="shared" si="30"/>
        <v>0</v>
      </c>
      <c r="AH33" s="137" t="str">
        <f t="shared" si="1"/>
        <v/>
      </c>
      <c r="AI33" s="286" t="str" cm="1">
        <f t="array" ref="AI33">IFERROR(_xlfn.IFS(DATE(RIGHT(B33,4),3,31)&lt;Listes_deroulantes!$F$54,IF(Z33&gt;0,Z33/AG33,"Aucun mazout"),DATE(RIGHT(B33,4),3,31)&gt;=Listes_deroulantes!$F$54,IF(AF33&gt;0,AF33/AG33,"Aucun combustible")),"")</f>
        <v/>
      </c>
      <c r="AJ33" s="284" t="str" cm="1">
        <f t="array" ref="AJ33">_xlfn.IFS(AG33=0,"",AND(AG33&gt;0,Z33=0),"Aucun mazout",AG33&gt;0,Z33/AG33)</f>
        <v/>
      </c>
      <c r="AK33" s="116" cm="1">
        <f t="array" ref="AK33">_xlfn.IFS(AG33=0,0,OR(AF33=0,ISBLANK(AF33)),"Aucun combustible",AND(AF33&gt;0,AG33&gt;0),AF33/AG33)</f>
        <v>0</v>
      </c>
      <c r="AL33" s="331" t="str" cm="1">
        <f t="array" ref="AL33">IFERROR(IF(DATE(RIGHT(B33,4),3,31)&lt;Listes_deroulantes!$F$54,VLOOKUP(L33,Listes_deroulantes!$F$3:$J$11,4,FALSE),_xlfn.IFS(DATE(RIGHT(B33,4),3,31)&lt;Avant2025,Exist2025Avant,DATE(RIGHT(B33,4),3,31)&lt;Avant2030,Exist2030Avant,DATE(RIGHT(B33,4),3,31)&gt;Après2030,Exist2031Avant)),"")</f>
        <v/>
      </c>
      <c r="AM33" s="35" t="str" cm="1">
        <f t="array" ref="AM33">_xlfn.IFS(OR(AI33="Aucun combustible",AI33="Aucun mazout"),"Oui",AND(AI33="",AL33=""),"",AND(AL33="0%",OR(AI33&lt;&gt;"Aucun combustible",AI33&lt;&gt;"Aucun mazout")),IF(AI33&lt;=0%,"Oui","Non"),AND(AL33&lt;&gt;"0%",OR(AI33&lt;&gt;"Aucun combustible",AI33&lt;&gt;"Aucun mazout")),IF(AI33&lt;=AL33,"Oui","Non"))</f>
        <v/>
      </c>
      <c r="AN33" s="130"/>
      <c r="AO33" s="350" t="str" cm="1">
        <f t="array" ref="AO33">_xlfn.IFS(AND(OR(AE33=0,ISBLANK(AE33)),AF33&gt;0),"Non disponible",AND(OR(AE33=0,ISBLANK(AE33)),W33&gt;0,OR(AF33=0,ISBLANK(AF33))),"100% Énergie renouvelable",AE33&gt;0,AE33,AND(OR(AE33=0,ISBLANK(AE33)),OR(AF33=0,ISBLANK(AF33)),OR(W33=0,ISBLANK(W33))),"s. o.")</f>
        <v>s. o.</v>
      </c>
      <c r="AP33" s="332">
        <f t="shared" si="31"/>
        <v>0</v>
      </c>
      <c r="AQ33" s="189"/>
      <c r="AR33" s="189"/>
      <c r="AS33" s="189"/>
      <c r="AT33" s="189"/>
      <c r="AU33" s="189"/>
      <c r="AV33" s="189"/>
      <c r="AW33" s="195">
        <f t="shared" si="32"/>
        <v>0</v>
      </c>
      <c r="AX33" s="189"/>
      <c r="AY33" s="196">
        <f t="shared" si="33"/>
        <v>0</v>
      </c>
      <c r="AZ33" s="189"/>
      <c r="BA33" s="196">
        <f t="shared" si="34"/>
        <v>0</v>
      </c>
      <c r="BB33" s="189"/>
      <c r="BC33" s="196">
        <f t="shared" si="35"/>
        <v>0</v>
      </c>
      <c r="BD33" s="189"/>
      <c r="BE33" s="196">
        <f t="shared" si="36"/>
        <v>0</v>
      </c>
      <c r="BF33" s="249">
        <f t="shared" si="23"/>
        <v>0</v>
      </c>
      <c r="BG33" s="195">
        <f t="shared" si="24"/>
        <v>0</v>
      </c>
      <c r="BH33" s="138" t="str">
        <f t="shared" si="6"/>
        <v/>
      </c>
      <c r="BI33" s="286" t="str" cm="1">
        <f t="array" ref="BI33">IFERROR(_xlfn.IFS(DATE(RIGHT(B33,4),3,31)&lt;Listes_deroulantes!$F$54,IF(AZ33&gt;0,AZ33/BG33,"Aucun mazout"),DATE(RIGHT(B33,4),3,31)&gt;=Listes_deroulantes!$F$54,IF(BF33&gt;0,BF33/BG33,"Aucun combustible")),"")</f>
        <v/>
      </c>
      <c r="BJ33" s="284" t="str" cm="1">
        <f t="array" ref="BJ33">_xlfn.IFS(BG33=0,"",AND(BG33&gt;0,AZ33=0),"Aucun mazout",BG33&gt;0,AZ33/BG33)</f>
        <v/>
      </c>
      <c r="BK33" s="299" t="str">
        <f t="shared" si="16"/>
        <v>Non disponible</v>
      </c>
      <c r="BL33" s="61" t="str" cm="1">
        <f t="array" ref="BL33">IFERROR(IF(DATE(RIGHT(B33,4),3,31)&lt;Listes_deroulantes!$F$54,VLOOKUP(L33,Listes_deroulantes!$F$3:$J$11,4,FALSE),_xlfn.IFS(DATE(RIGHT(B33,4),3,31)&lt;Avant2025,Exist20205Apres,DATE(RIGHT(B33,4),3,31)&lt;Avant2030,Exist2030Apres,DATE(RIGHT(B33,4),3,31)&gt;Après2030,"0%")),"")</f>
        <v/>
      </c>
      <c r="BM33" s="35" t="str" cm="1">
        <f t="array" ref="BM33">_xlfn.IFS(OR(BI33="Aucun combustible",BI33="Aucun mazout"),"Oui",AND(BI33="",BL33=""),"",AND(BL33="0%",OR(BI33&lt;&gt;"Aucun combustible",BI33&lt;&gt;"Aucun mazout")),IF(BI33&lt;=0%,"Oui","Non"),AND(BL33&lt;&gt;"0%",OR(BI33&lt;&gt;"Aucun combustible",BI33&lt;&gt;"Aucun mazout")),IF(BI33&lt;=BL33,"Oui","Non"))</f>
        <v/>
      </c>
      <c r="BN33" s="119"/>
      <c r="BO33" s="355" t="str">
        <f t="shared" si="17"/>
        <v>s. o.</v>
      </c>
      <c r="BP33" s="356" t="str" cm="1">
        <f t="array" ref="BP33">_xlfn.IFS(AND(BF33&gt;0,OR(BE33=0,ISBLANK(BE33))),"Non disponible",AND(OR(BE33=0,ISBLANK(BE33)),OR(BF33=0,ISBLANK(BF33)),AW33&gt;0),"100% Énergie renouvelable",BE33&gt;0,BE33,AND(OR(BE33=0,ISBLANK(BE33)),OR(BF33=0,ISBLANK(BF33)),OR(AW33=0,ISBLANK(AW33))),"s. o.")</f>
        <v>s. o.</v>
      </c>
      <c r="BQ33" s="357" t="str" cm="1">
        <f t="array" ref="BQ33">IFERROR(_xlfn.IFS(AND(BO33="100% Énergie renouvelable",BP33="100% Énergie renouvelable"),"Aucun GES à réduire",AND(BO33&lt;&gt;"100% Énergie renouvelable",BP33="100% Énergie renouvelable"),BO33,AND(BO33&lt;&gt;"100% Énergie renouvelable",BP33&lt;&gt;"100% Énergie renouvelable"),BO33-BP33,AND(BO33="100% Énergie renouvelable",BP33&lt;&gt;"100% Énergie renouvelable"),"Fournir une explication"),"s. o.")</f>
        <v>s. o.</v>
      </c>
      <c r="BR33" s="120"/>
    </row>
    <row r="34" spans="1:70" s="121" customFormat="1" x14ac:dyDescent="0.25">
      <c r="A34" s="124"/>
      <c r="B34" s="33"/>
      <c r="C34" s="32"/>
      <c r="D34" s="32"/>
      <c r="E34" s="32"/>
      <c r="F34" s="32"/>
      <c r="G34" s="32"/>
      <c r="H34" s="32"/>
      <c r="I34" s="41"/>
      <c r="J34" s="32"/>
      <c r="K34" s="112"/>
      <c r="L34" s="32"/>
      <c r="M34" s="34"/>
      <c r="N34" s="339"/>
      <c r="O34" s="338"/>
      <c r="P34" s="118"/>
      <c r="Q34" s="187"/>
      <c r="R34" s="188"/>
      <c r="S34" s="189"/>
      <c r="T34" s="189"/>
      <c r="U34" s="189"/>
      <c r="V34" s="189"/>
      <c r="W34" s="256">
        <f t="shared" si="25"/>
        <v>0</v>
      </c>
      <c r="X34" s="187"/>
      <c r="Y34" s="190">
        <f t="shared" si="26"/>
        <v>0</v>
      </c>
      <c r="Z34" s="189"/>
      <c r="AA34" s="190">
        <f t="shared" si="27"/>
        <v>0</v>
      </c>
      <c r="AB34" s="189"/>
      <c r="AC34" s="190">
        <f t="shared" si="28"/>
        <v>0</v>
      </c>
      <c r="AD34" s="189"/>
      <c r="AE34" s="190">
        <f t="shared" si="10"/>
        <v>0</v>
      </c>
      <c r="AF34" s="191">
        <f t="shared" si="29"/>
        <v>0</v>
      </c>
      <c r="AG34" s="191">
        <f t="shared" si="30"/>
        <v>0</v>
      </c>
      <c r="AH34" s="137" t="str">
        <f t="shared" si="1"/>
        <v/>
      </c>
      <c r="AI34" s="286" t="str" cm="1">
        <f t="array" ref="AI34">IFERROR(_xlfn.IFS(DATE(RIGHT(B34,4),3,31)&lt;Listes_deroulantes!$F$54,IF(Z34&gt;0,Z34/AG34,"Aucun mazout"),DATE(RIGHT(B34,4),3,31)&gt;=Listes_deroulantes!$F$54,IF(AF34&gt;0,AF34/AG34,"Aucun combustible")),"")</f>
        <v/>
      </c>
      <c r="AJ34" s="284" t="str" cm="1">
        <f t="array" ref="AJ34">_xlfn.IFS(AG34=0,"",AND(AG34&gt;0,Z34=0),"Aucun mazout",AG34&gt;0,Z34/AG34)</f>
        <v/>
      </c>
      <c r="AK34" s="116" cm="1">
        <f t="array" ref="AK34">_xlfn.IFS(AG34=0,0,OR(AF34=0,ISBLANK(AF34)),"Aucun combustible",AND(AF34&gt;0,AG34&gt;0),AF34/AG34)</f>
        <v>0</v>
      </c>
      <c r="AL34" s="331" t="str" cm="1">
        <f t="array" ref="AL34">IFERROR(IF(DATE(RIGHT(B34,4),3,31)&lt;Listes_deroulantes!$F$54,VLOOKUP(L34,Listes_deroulantes!$F$3:$J$11,4,FALSE),_xlfn.IFS(DATE(RIGHT(B34,4),3,31)&lt;Avant2025,Exist2025Avant,DATE(RIGHT(B34,4),3,31)&lt;Avant2030,Exist2030Avant,DATE(RIGHT(B34,4),3,31)&gt;Après2030,Exist2031Avant)),"")</f>
        <v/>
      </c>
      <c r="AM34" s="35" t="str" cm="1">
        <f t="array" ref="AM34">_xlfn.IFS(OR(AI34="Aucun combustible",AI34="Aucun mazout"),"Oui",AND(AI34="",AL34=""),"",AND(AL34="0%",OR(AI34&lt;&gt;"Aucun combustible",AI34&lt;&gt;"Aucun mazout")),IF(AI34&lt;=0%,"Oui","Non"),AND(AL34&lt;&gt;"0%",OR(AI34&lt;&gt;"Aucun combustible",AI34&lt;&gt;"Aucun mazout")),IF(AI34&lt;=AL34,"Oui","Non"))</f>
        <v/>
      </c>
      <c r="AN34" s="130"/>
      <c r="AO34" s="350" t="str" cm="1">
        <f t="array" ref="AO34">_xlfn.IFS(AND(OR(AE34=0,ISBLANK(AE34)),AF34&gt;0),"Non disponible",AND(OR(AE34=0,ISBLANK(AE34)),W34&gt;0,OR(AF34=0,ISBLANK(AF34))),"100% Énergie renouvelable",AE34&gt;0,AE34,AND(OR(AE34=0,ISBLANK(AE34)),OR(AF34=0,ISBLANK(AF34)),OR(W34=0,ISBLANK(W34))),"s. o.")</f>
        <v>s. o.</v>
      </c>
      <c r="AP34" s="332">
        <f t="shared" si="31"/>
        <v>0</v>
      </c>
      <c r="AQ34" s="189"/>
      <c r="AR34" s="189"/>
      <c r="AS34" s="189"/>
      <c r="AT34" s="189"/>
      <c r="AU34" s="189"/>
      <c r="AV34" s="189"/>
      <c r="AW34" s="195">
        <f t="shared" si="32"/>
        <v>0</v>
      </c>
      <c r="AX34" s="189"/>
      <c r="AY34" s="196">
        <f t="shared" si="33"/>
        <v>0</v>
      </c>
      <c r="AZ34" s="189"/>
      <c r="BA34" s="196">
        <f t="shared" si="34"/>
        <v>0</v>
      </c>
      <c r="BB34" s="189"/>
      <c r="BC34" s="196">
        <f t="shared" si="35"/>
        <v>0</v>
      </c>
      <c r="BD34" s="189"/>
      <c r="BE34" s="196">
        <f t="shared" si="36"/>
        <v>0</v>
      </c>
      <c r="BF34" s="249">
        <f t="shared" si="23"/>
        <v>0</v>
      </c>
      <c r="BG34" s="195">
        <f t="shared" si="24"/>
        <v>0</v>
      </c>
      <c r="BH34" s="138" t="str">
        <f t="shared" si="6"/>
        <v/>
      </c>
      <c r="BI34" s="286" t="str" cm="1">
        <f t="array" ref="BI34">IFERROR(_xlfn.IFS(DATE(RIGHT(B34,4),3,31)&lt;Listes_deroulantes!$F$54,IF(AZ34&gt;0,AZ34/BG34,"Aucun mazout"),DATE(RIGHT(B34,4),3,31)&gt;=Listes_deroulantes!$F$54,IF(BF34&gt;0,BF34/BG34,"Aucun combustible")),"")</f>
        <v/>
      </c>
      <c r="BJ34" s="284" t="str" cm="1">
        <f t="array" ref="BJ34">_xlfn.IFS(BG34=0,"",AND(BG34&gt;0,AZ34=0),"Aucun mazout",BG34&gt;0,AZ34/BG34)</f>
        <v/>
      </c>
      <c r="BK34" s="299" t="str">
        <f t="shared" si="16"/>
        <v>Non disponible</v>
      </c>
      <c r="BL34" s="61" t="str" cm="1">
        <f t="array" ref="BL34">IFERROR(IF(DATE(RIGHT(B34,4),3,31)&lt;Listes_deroulantes!$F$54,VLOOKUP(L34,Listes_deroulantes!$F$3:$J$11,4,FALSE),_xlfn.IFS(DATE(RIGHT(B34,4),3,31)&lt;Avant2025,Exist20205Apres,DATE(RIGHT(B34,4),3,31)&lt;Avant2030,Exist2030Apres,DATE(RIGHT(B34,4),3,31)&gt;Après2030,"0%")),"")</f>
        <v/>
      </c>
      <c r="BM34" s="35" t="str" cm="1">
        <f t="array" ref="BM34">_xlfn.IFS(OR(BI34="Aucun combustible",BI34="Aucun mazout"),"Oui",AND(BI34="",BL34=""),"",AND(BL34="0%",OR(BI34&lt;&gt;"Aucun combustible",BI34&lt;&gt;"Aucun mazout")),IF(BI34&lt;=0%,"Oui","Non"),AND(BL34&lt;&gt;"0%",OR(BI34&lt;&gt;"Aucun combustible",BI34&lt;&gt;"Aucun mazout")),IF(BI34&lt;=BL34,"Oui","Non"))</f>
        <v/>
      </c>
      <c r="BN34" s="119"/>
      <c r="BO34" s="355" t="str">
        <f t="shared" si="17"/>
        <v>s. o.</v>
      </c>
      <c r="BP34" s="356" t="str" cm="1">
        <f t="array" ref="BP34">_xlfn.IFS(AND(BF34&gt;0,OR(BE34=0,ISBLANK(BE34))),"Non disponible",AND(OR(BE34=0,ISBLANK(BE34)),OR(BF34=0,ISBLANK(BF34)),AW34&gt;0),"100% Énergie renouvelable",BE34&gt;0,BE34,AND(OR(BE34=0,ISBLANK(BE34)),OR(BF34=0,ISBLANK(BF34)),OR(AW34=0,ISBLANK(AW34))),"s. o.")</f>
        <v>s. o.</v>
      </c>
      <c r="BQ34" s="357" t="str" cm="1">
        <f t="array" ref="BQ34">IFERROR(_xlfn.IFS(AND(BO34="100% Énergie renouvelable",BP34="100% Énergie renouvelable"),"Aucun GES à réduire",AND(BO34&lt;&gt;"100% Énergie renouvelable",BP34="100% Énergie renouvelable"),BO34,AND(BO34&lt;&gt;"100% Énergie renouvelable",BP34&lt;&gt;"100% Énergie renouvelable"),BO34-BP34,AND(BO34="100% Énergie renouvelable",BP34&lt;&gt;"100% Énergie renouvelable"),"Fournir une explication"),"s. o.")</f>
        <v>s. o.</v>
      </c>
      <c r="BR34" s="120"/>
    </row>
    <row r="35" spans="1:70" s="121" customFormat="1" x14ac:dyDescent="0.25">
      <c r="A35" s="124"/>
      <c r="B35" s="33"/>
      <c r="C35" s="32"/>
      <c r="D35" s="32"/>
      <c r="E35" s="32"/>
      <c r="F35" s="32"/>
      <c r="G35" s="32"/>
      <c r="H35" s="32"/>
      <c r="I35" s="41"/>
      <c r="J35" s="32"/>
      <c r="K35" s="112"/>
      <c r="L35" s="32"/>
      <c r="M35" s="34"/>
      <c r="N35" s="339"/>
      <c r="O35" s="338"/>
      <c r="P35" s="118"/>
      <c r="Q35" s="187"/>
      <c r="R35" s="188"/>
      <c r="S35" s="189"/>
      <c r="T35" s="189"/>
      <c r="U35" s="189"/>
      <c r="V35" s="189"/>
      <c r="W35" s="256">
        <f t="shared" si="25"/>
        <v>0</v>
      </c>
      <c r="X35" s="187"/>
      <c r="Y35" s="190">
        <f t="shared" si="26"/>
        <v>0</v>
      </c>
      <c r="Z35" s="189"/>
      <c r="AA35" s="190">
        <f t="shared" si="27"/>
        <v>0</v>
      </c>
      <c r="AB35" s="189"/>
      <c r="AC35" s="190">
        <f t="shared" si="28"/>
        <v>0</v>
      </c>
      <c r="AD35" s="189"/>
      <c r="AE35" s="190">
        <f t="shared" si="10"/>
        <v>0</v>
      </c>
      <c r="AF35" s="191">
        <f t="shared" si="29"/>
        <v>0</v>
      </c>
      <c r="AG35" s="191">
        <f t="shared" si="30"/>
        <v>0</v>
      </c>
      <c r="AH35" s="137" t="str">
        <f t="shared" si="1"/>
        <v/>
      </c>
      <c r="AI35" s="286" t="str" cm="1">
        <f t="array" ref="AI35">IFERROR(_xlfn.IFS(DATE(RIGHT(B35,4),3,31)&lt;Listes_deroulantes!$F$54,IF(Z35&gt;0,Z35/AG35,"Aucun mazout"),DATE(RIGHT(B35,4),3,31)&gt;=Listes_deroulantes!$F$54,IF(AF35&gt;0,AF35/AG35,"Aucun combustible")),"")</f>
        <v/>
      </c>
      <c r="AJ35" s="284" t="str" cm="1">
        <f t="array" ref="AJ35">_xlfn.IFS(AG35=0,"",AND(AG35&gt;0,Z35=0),"Aucun mazout",AG35&gt;0,Z35/AG35)</f>
        <v/>
      </c>
      <c r="AK35" s="116" cm="1">
        <f t="array" ref="AK35">_xlfn.IFS(AG35=0,0,OR(AF35=0,ISBLANK(AF35)),"Aucun combustible",AND(AF35&gt;0,AG35&gt;0),AF35/AG35)</f>
        <v>0</v>
      </c>
      <c r="AL35" s="331" t="str" cm="1">
        <f t="array" ref="AL35">IFERROR(IF(DATE(RIGHT(B35,4),3,31)&lt;Listes_deroulantes!$F$54,VLOOKUP(L35,Listes_deroulantes!$F$3:$J$11,4,FALSE),_xlfn.IFS(DATE(RIGHT(B35,4),3,31)&lt;Avant2025,Exist2025Avant,DATE(RIGHT(B35,4),3,31)&lt;Avant2030,Exist2030Avant,DATE(RIGHT(B35,4),3,31)&gt;Après2030,Exist2031Avant)),"")</f>
        <v/>
      </c>
      <c r="AM35" s="35" t="str" cm="1">
        <f t="array" ref="AM35">_xlfn.IFS(OR(AI35="Aucun combustible",AI35="Aucun mazout"),"Oui",AND(AI35="",AL35=""),"",AND(AL35="0%",OR(AI35&lt;&gt;"Aucun combustible",AI35&lt;&gt;"Aucun mazout")),IF(AI35&lt;=0%,"Oui","Non"),AND(AL35&lt;&gt;"0%",OR(AI35&lt;&gt;"Aucun combustible",AI35&lt;&gt;"Aucun mazout")),IF(AI35&lt;=AL35,"Oui","Non"))</f>
        <v/>
      </c>
      <c r="AN35" s="130"/>
      <c r="AO35" s="350" t="str" cm="1">
        <f t="array" ref="AO35">_xlfn.IFS(AND(OR(AE35=0,ISBLANK(AE35)),AF35&gt;0),"Non disponible",AND(OR(AE35=0,ISBLANK(AE35)),W35&gt;0,OR(AF35=0,ISBLANK(AF35))),"100% Énergie renouvelable",AE35&gt;0,AE35,AND(OR(AE35=0,ISBLANK(AE35)),OR(AF35=0,ISBLANK(AF35)),OR(W35=0,ISBLANK(W35))),"s. o.")</f>
        <v>s. o.</v>
      </c>
      <c r="AP35" s="332">
        <f t="shared" si="31"/>
        <v>0</v>
      </c>
      <c r="AQ35" s="189"/>
      <c r="AR35" s="189"/>
      <c r="AS35" s="189"/>
      <c r="AT35" s="189"/>
      <c r="AU35" s="189"/>
      <c r="AV35" s="189"/>
      <c r="AW35" s="195">
        <f t="shared" si="32"/>
        <v>0</v>
      </c>
      <c r="AX35" s="189"/>
      <c r="AY35" s="196">
        <f t="shared" si="33"/>
        <v>0</v>
      </c>
      <c r="AZ35" s="189"/>
      <c r="BA35" s="196">
        <f t="shared" si="34"/>
        <v>0</v>
      </c>
      <c r="BB35" s="189"/>
      <c r="BC35" s="196">
        <f t="shared" si="35"/>
        <v>0</v>
      </c>
      <c r="BD35" s="189"/>
      <c r="BE35" s="196">
        <f t="shared" si="36"/>
        <v>0</v>
      </c>
      <c r="BF35" s="249">
        <f t="shared" si="23"/>
        <v>0</v>
      </c>
      <c r="BG35" s="195">
        <f t="shared" si="24"/>
        <v>0</v>
      </c>
      <c r="BH35" s="138" t="str">
        <f t="shared" si="6"/>
        <v/>
      </c>
      <c r="BI35" s="286" t="str" cm="1">
        <f t="array" ref="BI35">IFERROR(_xlfn.IFS(DATE(RIGHT(B35,4),3,31)&lt;Listes_deroulantes!$F$54,IF(AZ35&gt;0,AZ35/BG35,"Aucun mazout"),DATE(RIGHT(B35,4),3,31)&gt;=Listes_deroulantes!$F$54,IF(BF35&gt;0,BF35/BG35,"Aucun combustible")),"")</f>
        <v/>
      </c>
      <c r="BJ35" s="284" t="str" cm="1">
        <f t="array" ref="BJ35">_xlfn.IFS(BG35=0,"",AND(BG35&gt;0,AZ35=0),"Aucun mazout",BG35&gt;0,AZ35/BG35)</f>
        <v/>
      </c>
      <c r="BK35" s="299" t="str">
        <f t="shared" si="16"/>
        <v>Non disponible</v>
      </c>
      <c r="BL35" s="61" t="str" cm="1">
        <f t="array" ref="BL35">IFERROR(IF(DATE(RIGHT(B35,4),3,31)&lt;Listes_deroulantes!$F$54,VLOOKUP(L35,Listes_deroulantes!$F$3:$J$11,4,FALSE),_xlfn.IFS(DATE(RIGHT(B35,4),3,31)&lt;Avant2025,Exist20205Apres,DATE(RIGHT(B35,4),3,31)&lt;Avant2030,Exist2030Apres,DATE(RIGHT(B35,4),3,31)&gt;Après2030,"0%")),"")</f>
        <v/>
      </c>
      <c r="BM35" s="35" t="str" cm="1">
        <f t="array" ref="BM35">_xlfn.IFS(OR(BI35="Aucun combustible",BI35="Aucun mazout"),"Oui",AND(BI35="",BL35=""),"",AND(BL35="0%",OR(BI35&lt;&gt;"Aucun combustible",BI35&lt;&gt;"Aucun mazout")),IF(BI35&lt;=0%,"Oui","Non"),AND(BL35&lt;&gt;"0%",OR(BI35&lt;&gt;"Aucun combustible",BI35&lt;&gt;"Aucun mazout")),IF(BI35&lt;=BL35,"Oui","Non"))</f>
        <v/>
      </c>
      <c r="BN35" s="119"/>
      <c r="BO35" s="355" t="str">
        <f t="shared" si="17"/>
        <v>s. o.</v>
      </c>
      <c r="BP35" s="356" t="str" cm="1">
        <f t="array" ref="BP35">_xlfn.IFS(AND(BF35&gt;0,OR(BE35=0,ISBLANK(BE35))),"Non disponible",AND(OR(BE35=0,ISBLANK(BE35)),OR(BF35=0,ISBLANK(BF35)),AW35&gt;0),"100% Énergie renouvelable",BE35&gt;0,BE35,AND(OR(BE35=0,ISBLANK(BE35)),OR(BF35=0,ISBLANK(BF35)),OR(AW35=0,ISBLANK(AW35))),"s. o.")</f>
        <v>s. o.</v>
      </c>
      <c r="BQ35" s="357" t="str" cm="1">
        <f t="array" ref="BQ35">IFERROR(_xlfn.IFS(AND(BO35="100% Énergie renouvelable",BP35="100% Énergie renouvelable"),"Aucun GES à réduire",AND(BO35&lt;&gt;"100% Énergie renouvelable",BP35="100% Énergie renouvelable"),BO35,AND(BO35&lt;&gt;"100% Énergie renouvelable",BP35&lt;&gt;"100% Énergie renouvelable"),BO35-BP35,AND(BO35="100% Énergie renouvelable",BP35&lt;&gt;"100% Énergie renouvelable"),"Fournir une explication"),"s. o.")</f>
        <v>s. o.</v>
      </c>
      <c r="BR35" s="120"/>
    </row>
    <row r="36" spans="1:70" s="121" customFormat="1" x14ac:dyDescent="0.25">
      <c r="A36" s="124"/>
      <c r="B36" s="33"/>
      <c r="C36" s="32"/>
      <c r="D36" s="32"/>
      <c r="E36" s="32"/>
      <c r="F36" s="32"/>
      <c r="G36" s="32"/>
      <c r="H36" s="32"/>
      <c r="I36" s="41"/>
      <c r="J36" s="32"/>
      <c r="K36" s="112"/>
      <c r="L36" s="32"/>
      <c r="M36" s="34"/>
      <c r="N36" s="339"/>
      <c r="O36" s="338"/>
      <c r="P36" s="118"/>
      <c r="Q36" s="187"/>
      <c r="R36" s="188"/>
      <c r="S36" s="189"/>
      <c r="T36" s="189"/>
      <c r="U36" s="189"/>
      <c r="V36" s="189"/>
      <c r="W36" s="256">
        <f t="shared" si="25"/>
        <v>0</v>
      </c>
      <c r="X36" s="187"/>
      <c r="Y36" s="190">
        <f t="shared" si="26"/>
        <v>0</v>
      </c>
      <c r="Z36" s="189"/>
      <c r="AA36" s="190">
        <f t="shared" si="27"/>
        <v>0</v>
      </c>
      <c r="AB36" s="189"/>
      <c r="AC36" s="190">
        <f t="shared" si="28"/>
        <v>0</v>
      </c>
      <c r="AD36" s="189"/>
      <c r="AE36" s="190">
        <f t="shared" si="10"/>
        <v>0</v>
      </c>
      <c r="AF36" s="191">
        <f t="shared" si="29"/>
        <v>0</v>
      </c>
      <c r="AG36" s="191">
        <f t="shared" si="30"/>
        <v>0</v>
      </c>
      <c r="AH36" s="137" t="str">
        <f t="shared" si="1"/>
        <v/>
      </c>
      <c r="AI36" s="286" t="str" cm="1">
        <f t="array" ref="AI36">IFERROR(_xlfn.IFS(DATE(RIGHT(B36,4),3,31)&lt;Listes_deroulantes!$F$54,IF(Z36&gt;0,Z36/AG36,"Aucun mazout"),DATE(RIGHT(B36,4),3,31)&gt;=Listes_deroulantes!$F$54,IF(AF36&gt;0,AF36/AG36,"Aucun combustible")),"")</f>
        <v/>
      </c>
      <c r="AJ36" s="284" t="str" cm="1">
        <f t="array" ref="AJ36">_xlfn.IFS(AG36=0,"",AND(AG36&gt;0,Z36=0),"Aucun mazout",AG36&gt;0,Z36/AG36)</f>
        <v/>
      </c>
      <c r="AK36" s="116" cm="1">
        <f t="array" ref="AK36">_xlfn.IFS(AG36=0,0,OR(AF36=0,ISBLANK(AF36)),"Aucun combustible",AND(AF36&gt;0,AG36&gt;0),AF36/AG36)</f>
        <v>0</v>
      </c>
      <c r="AL36" s="331" t="str" cm="1">
        <f t="array" ref="AL36">IFERROR(IF(DATE(RIGHT(B36,4),3,31)&lt;Listes_deroulantes!$F$54,VLOOKUP(L36,Listes_deroulantes!$F$3:$J$11,4,FALSE),_xlfn.IFS(DATE(RIGHT(B36,4),3,31)&lt;Avant2025,Exist2025Avant,DATE(RIGHT(B36,4),3,31)&lt;Avant2030,Exist2030Avant,DATE(RIGHT(B36,4),3,31)&gt;Après2030,Exist2031Avant)),"")</f>
        <v/>
      </c>
      <c r="AM36" s="35" t="str" cm="1">
        <f t="array" ref="AM36">_xlfn.IFS(OR(AI36="Aucun combustible",AI36="Aucun mazout"),"Oui",AND(AI36="",AL36=""),"",AND(AL36="0%",OR(AI36&lt;&gt;"Aucun combustible",AI36&lt;&gt;"Aucun mazout")),IF(AI36&lt;=0%,"Oui","Non"),AND(AL36&lt;&gt;"0%",OR(AI36&lt;&gt;"Aucun combustible",AI36&lt;&gt;"Aucun mazout")),IF(AI36&lt;=AL36,"Oui","Non"))</f>
        <v/>
      </c>
      <c r="AN36" s="130"/>
      <c r="AO36" s="350" t="str" cm="1">
        <f t="array" ref="AO36">_xlfn.IFS(AND(OR(AE36=0,ISBLANK(AE36)),AF36&gt;0),"Non disponible",AND(OR(AE36=0,ISBLANK(AE36)),W36&gt;0,OR(AF36=0,ISBLANK(AF36))),"100% Énergie renouvelable",AE36&gt;0,AE36,AND(OR(AE36=0,ISBLANK(AE36)),OR(AF36=0,ISBLANK(AF36)),OR(W36=0,ISBLANK(W36))),"s. o.")</f>
        <v>s. o.</v>
      </c>
      <c r="AP36" s="332">
        <f t="shared" si="31"/>
        <v>0</v>
      </c>
      <c r="AQ36" s="189"/>
      <c r="AR36" s="189"/>
      <c r="AS36" s="189"/>
      <c r="AT36" s="189"/>
      <c r="AU36" s="189"/>
      <c r="AV36" s="189"/>
      <c r="AW36" s="195">
        <f t="shared" si="32"/>
        <v>0</v>
      </c>
      <c r="AX36" s="189"/>
      <c r="AY36" s="196">
        <f t="shared" si="33"/>
        <v>0</v>
      </c>
      <c r="AZ36" s="189"/>
      <c r="BA36" s="196">
        <f t="shared" si="34"/>
        <v>0</v>
      </c>
      <c r="BB36" s="189"/>
      <c r="BC36" s="196">
        <f t="shared" si="35"/>
        <v>0</v>
      </c>
      <c r="BD36" s="189"/>
      <c r="BE36" s="196">
        <f t="shared" si="36"/>
        <v>0</v>
      </c>
      <c r="BF36" s="249">
        <f t="shared" si="23"/>
        <v>0</v>
      </c>
      <c r="BG36" s="195">
        <f t="shared" si="24"/>
        <v>0</v>
      </c>
      <c r="BH36" s="138" t="str">
        <f t="shared" si="6"/>
        <v/>
      </c>
      <c r="BI36" s="286" t="str" cm="1">
        <f t="array" ref="BI36">IFERROR(_xlfn.IFS(DATE(RIGHT(B36,4),3,31)&lt;Listes_deroulantes!$F$54,IF(AZ36&gt;0,AZ36/BG36,"Aucun mazout"),DATE(RIGHT(B36,4),3,31)&gt;=Listes_deroulantes!$F$54,IF(BF36&gt;0,BF36/BG36,"Aucun combustible")),"")</f>
        <v/>
      </c>
      <c r="BJ36" s="284" t="str" cm="1">
        <f t="array" ref="BJ36">_xlfn.IFS(BG36=0,"",AND(BG36&gt;0,AZ36=0),"Aucun mazout",BG36&gt;0,AZ36/BG36)</f>
        <v/>
      </c>
      <c r="BK36" s="299" t="str">
        <f t="shared" si="16"/>
        <v>Non disponible</v>
      </c>
      <c r="BL36" s="61" t="str" cm="1">
        <f t="array" ref="BL36">IFERROR(IF(DATE(RIGHT(B36,4),3,31)&lt;Listes_deroulantes!$F$54,VLOOKUP(L36,Listes_deroulantes!$F$3:$J$11,4,FALSE),_xlfn.IFS(DATE(RIGHT(B36,4),3,31)&lt;Avant2025,Exist20205Apres,DATE(RIGHT(B36,4),3,31)&lt;Avant2030,Exist2030Apres,DATE(RIGHT(B36,4),3,31)&gt;Après2030,"0%")),"")</f>
        <v/>
      </c>
      <c r="BM36" s="35" t="str" cm="1">
        <f t="array" ref="BM36">_xlfn.IFS(OR(BI36="Aucun combustible",BI36="Aucun mazout"),"Oui",AND(BI36="",BL36=""),"",AND(BL36="0%",OR(BI36&lt;&gt;"Aucun combustible",BI36&lt;&gt;"Aucun mazout")),IF(BI36&lt;=0%,"Oui","Non"),AND(BL36&lt;&gt;"0%",OR(BI36&lt;&gt;"Aucun combustible",BI36&lt;&gt;"Aucun mazout")),IF(BI36&lt;=BL36,"Oui","Non"))</f>
        <v/>
      </c>
      <c r="BN36" s="119"/>
      <c r="BO36" s="355" t="str">
        <f t="shared" si="17"/>
        <v>s. o.</v>
      </c>
      <c r="BP36" s="356" t="str" cm="1">
        <f t="array" ref="BP36">_xlfn.IFS(AND(BF36&gt;0,OR(BE36=0,ISBLANK(BE36))),"Non disponible",AND(OR(BE36=0,ISBLANK(BE36)),OR(BF36=0,ISBLANK(BF36)),AW36&gt;0),"100% Énergie renouvelable",BE36&gt;0,BE36,AND(OR(BE36=0,ISBLANK(BE36)),OR(BF36=0,ISBLANK(BF36)),OR(AW36=0,ISBLANK(AW36))),"s. o.")</f>
        <v>s. o.</v>
      </c>
      <c r="BQ36" s="357" t="str" cm="1">
        <f t="array" ref="BQ36">IFERROR(_xlfn.IFS(AND(BO36="100% Énergie renouvelable",BP36="100% Énergie renouvelable"),"Aucun GES à réduire",AND(BO36&lt;&gt;"100% Énergie renouvelable",BP36="100% Énergie renouvelable"),BO36,AND(BO36&lt;&gt;"100% Énergie renouvelable",BP36&lt;&gt;"100% Énergie renouvelable"),BO36-BP36,AND(BO36="100% Énergie renouvelable",BP36&lt;&gt;"100% Énergie renouvelable"),"Fournir une explication"),"s. o.")</f>
        <v>s. o.</v>
      </c>
      <c r="BR36" s="120"/>
    </row>
    <row r="37" spans="1:70" s="121" customFormat="1" x14ac:dyDescent="0.25">
      <c r="A37" s="124"/>
      <c r="B37" s="33"/>
      <c r="C37" s="32"/>
      <c r="D37" s="32"/>
      <c r="E37" s="32"/>
      <c r="F37" s="32"/>
      <c r="G37" s="32"/>
      <c r="H37" s="32"/>
      <c r="I37" s="41"/>
      <c r="J37" s="32"/>
      <c r="K37" s="112"/>
      <c r="L37" s="32"/>
      <c r="M37" s="34"/>
      <c r="N37" s="339"/>
      <c r="O37" s="338"/>
      <c r="P37" s="118"/>
      <c r="Q37" s="187"/>
      <c r="R37" s="188"/>
      <c r="S37" s="189"/>
      <c r="T37" s="189"/>
      <c r="U37" s="189"/>
      <c r="V37" s="189"/>
      <c r="W37" s="256">
        <f t="shared" si="25"/>
        <v>0</v>
      </c>
      <c r="X37" s="187"/>
      <c r="Y37" s="190">
        <f t="shared" si="26"/>
        <v>0</v>
      </c>
      <c r="Z37" s="189"/>
      <c r="AA37" s="190">
        <f t="shared" si="27"/>
        <v>0</v>
      </c>
      <c r="AB37" s="189"/>
      <c r="AC37" s="190">
        <f t="shared" si="28"/>
        <v>0</v>
      </c>
      <c r="AD37" s="189"/>
      <c r="AE37" s="190">
        <f t="shared" si="10"/>
        <v>0</v>
      </c>
      <c r="AF37" s="191">
        <f t="shared" si="29"/>
        <v>0</v>
      </c>
      <c r="AG37" s="191">
        <f t="shared" si="30"/>
        <v>0</v>
      </c>
      <c r="AH37" s="137" t="str">
        <f t="shared" ref="AH37:AH68" si="37">IFERROR(IF(ISBLANK($P37),"",IF($P37="GJ",AG37/$N37,IF($P37="kWh éq.",AG37*V_GJ_kWh/$N37,""))),"")</f>
        <v/>
      </c>
      <c r="AI37" s="286" t="str" cm="1">
        <f t="array" ref="AI37">IFERROR(_xlfn.IFS(DATE(RIGHT(B37,4),3,31)&lt;Listes_deroulantes!$F$54,IF(Z37&gt;0,Z37/AG37,"Aucun mazout"),DATE(RIGHT(B37,4),3,31)&gt;=Listes_deroulantes!$F$54,IF(AF37&gt;0,AF37/AG37,"Aucun combustible")),"")</f>
        <v/>
      </c>
      <c r="AJ37" s="284" t="str" cm="1">
        <f t="array" ref="AJ37">_xlfn.IFS(AG37=0,"",AND(AG37&gt;0,Z37=0),"Aucun mazout",AG37&gt;0,Z37/AG37)</f>
        <v/>
      </c>
      <c r="AK37" s="116" cm="1">
        <f t="array" ref="AK37">_xlfn.IFS(AG37=0,0,OR(AF37=0,ISBLANK(AF37)),"Aucun combustible",AND(AF37&gt;0,AG37&gt;0),AF37/AG37)</f>
        <v>0</v>
      </c>
      <c r="AL37" s="331" t="str" cm="1">
        <f t="array" ref="AL37">IFERROR(IF(DATE(RIGHT(B37,4),3,31)&lt;Listes_deroulantes!$F$54,VLOOKUP(L37,Listes_deroulantes!$F$3:$J$11,4,FALSE),_xlfn.IFS(DATE(RIGHT(B37,4),3,31)&lt;Avant2025,Exist2025Avant,DATE(RIGHT(B37,4),3,31)&lt;Avant2030,Exist2030Avant,DATE(RIGHT(B37,4),3,31)&gt;Après2030,Exist2031Avant)),"")</f>
        <v/>
      </c>
      <c r="AM37" s="35" t="str" cm="1">
        <f t="array" ref="AM37">_xlfn.IFS(OR(AI37="Aucun combustible",AI37="Aucun mazout"),"Oui",AND(AI37="",AL37=""),"",AND(AL37="0%",OR(AI37&lt;&gt;"Aucun combustible",AI37&lt;&gt;"Aucun mazout")),IF(AI37&lt;=0%,"Oui","Non"),AND(AL37&lt;&gt;"0%",OR(AI37&lt;&gt;"Aucun combustible",AI37&lt;&gt;"Aucun mazout")),IF(AI37&lt;=AL37,"Oui","Non"))</f>
        <v/>
      </c>
      <c r="AN37" s="130"/>
      <c r="AO37" s="350" t="str" cm="1">
        <f t="array" ref="AO37">_xlfn.IFS(AND(OR(AE37=0,ISBLANK(AE37)),AF37&gt;0),"Non disponible",AND(OR(AE37=0,ISBLANK(AE37)),W37&gt;0,OR(AF37=0,ISBLANK(AF37))),"100% Énergie renouvelable",AE37&gt;0,AE37,AND(OR(AE37=0,ISBLANK(AE37)),OR(AF37=0,ISBLANK(AF37)),OR(W37=0,ISBLANK(W37))),"s. o.")</f>
        <v>s. o.</v>
      </c>
      <c r="AP37" s="332">
        <f t="shared" si="31"/>
        <v>0</v>
      </c>
      <c r="AQ37" s="189"/>
      <c r="AR37" s="189"/>
      <c r="AS37" s="189"/>
      <c r="AT37" s="189"/>
      <c r="AU37" s="189"/>
      <c r="AV37" s="189"/>
      <c r="AW37" s="195">
        <f t="shared" si="32"/>
        <v>0</v>
      </c>
      <c r="AX37" s="189"/>
      <c r="AY37" s="196">
        <f t="shared" si="33"/>
        <v>0</v>
      </c>
      <c r="AZ37" s="189"/>
      <c r="BA37" s="196">
        <f t="shared" si="34"/>
        <v>0</v>
      </c>
      <c r="BB37" s="189"/>
      <c r="BC37" s="196">
        <f t="shared" si="35"/>
        <v>0</v>
      </c>
      <c r="BD37" s="189"/>
      <c r="BE37" s="196">
        <f t="shared" si="36"/>
        <v>0</v>
      </c>
      <c r="BF37" s="249">
        <f t="shared" si="23"/>
        <v>0</v>
      </c>
      <c r="BG37" s="195">
        <f t="shared" si="24"/>
        <v>0</v>
      </c>
      <c r="BH37" s="138" t="str">
        <f t="shared" ref="BH37:BH68" si="38">IFERROR(IF(ISBLANK($AP37),"",IF($AP37="GJ",BG37/$N37,IF($AP37="kWh éq.",BG37*V_GJ_kWh/$N37,""))),"")</f>
        <v/>
      </c>
      <c r="BI37" s="286" t="str" cm="1">
        <f t="array" ref="BI37">IFERROR(_xlfn.IFS(DATE(RIGHT(B37,4),3,31)&lt;Listes_deroulantes!$F$54,IF(AZ37&gt;0,AZ37/BG37,"Aucun mazout"),DATE(RIGHT(B37,4),3,31)&gt;=Listes_deroulantes!$F$54,IF(BF37&gt;0,BF37/BG37,"Aucun combustible")),"")</f>
        <v/>
      </c>
      <c r="BJ37" s="284" t="str" cm="1">
        <f t="array" ref="BJ37">_xlfn.IFS(BG37=0,"",AND(BG37&gt;0,AZ37=0),"Aucun mazout",BG37&gt;0,AZ37/BG37)</f>
        <v/>
      </c>
      <c r="BK37" s="299" t="str">
        <f t="shared" si="16"/>
        <v>Non disponible</v>
      </c>
      <c r="BL37" s="61" t="str" cm="1">
        <f t="array" ref="BL37">IFERROR(IF(DATE(RIGHT(B37,4),3,31)&lt;Listes_deroulantes!$F$54,VLOOKUP(L37,Listes_deroulantes!$F$3:$J$11,4,FALSE),_xlfn.IFS(DATE(RIGHT(B37,4),3,31)&lt;Avant2025,Exist20205Apres,DATE(RIGHT(B37,4),3,31)&lt;Avant2030,Exist2030Apres,DATE(RIGHT(B37,4),3,31)&gt;Après2030,"0%")),"")</f>
        <v/>
      </c>
      <c r="BM37" s="35" t="str" cm="1">
        <f t="array" ref="BM37">_xlfn.IFS(OR(BI37="Aucun combustible",BI37="Aucun mazout"),"Oui",AND(BI37="",BL37=""),"",AND(BL37="0%",OR(BI37&lt;&gt;"Aucun combustible",BI37&lt;&gt;"Aucun mazout")),IF(BI37&lt;=0%,"Oui","Non"),AND(BL37&lt;&gt;"0%",OR(BI37&lt;&gt;"Aucun combustible",BI37&lt;&gt;"Aucun mazout")),IF(BI37&lt;=BL37,"Oui","Non"))</f>
        <v/>
      </c>
      <c r="BN37" s="119"/>
      <c r="BO37" s="355" t="str">
        <f t="shared" si="17"/>
        <v>s. o.</v>
      </c>
      <c r="BP37" s="356" t="str" cm="1">
        <f t="array" ref="BP37">_xlfn.IFS(AND(BF37&gt;0,OR(BE37=0,ISBLANK(BE37))),"Non disponible",AND(OR(BE37=0,ISBLANK(BE37)),OR(BF37=0,ISBLANK(BF37)),AW37&gt;0),"100% Énergie renouvelable",BE37&gt;0,BE37,AND(OR(BE37=0,ISBLANK(BE37)),OR(BF37=0,ISBLANK(BF37)),OR(AW37=0,ISBLANK(AW37))),"s. o.")</f>
        <v>s. o.</v>
      </c>
      <c r="BQ37" s="357" t="str" cm="1">
        <f t="array" ref="BQ37">IFERROR(_xlfn.IFS(AND(BO37="100% Énergie renouvelable",BP37="100% Énergie renouvelable"),"Aucun GES à réduire",AND(BO37&lt;&gt;"100% Énergie renouvelable",BP37="100% Énergie renouvelable"),BO37,AND(BO37&lt;&gt;"100% Énergie renouvelable",BP37&lt;&gt;"100% Énergie renouvelable"),BO37-BP37,AND(BO37="100% Énergie renouvelable",BP37&lt;&gt;"100% Énergie renouvelable"),"Fournir une explication"),"s. o.")</f>
        <v>s. o.</v>
      </c>
      <c r="BR37" s="120"/>
    </row>
    <row r="38" spans="1:70" s="121" customFormat="1" x14ac:dyDescent="0.25">
      <c r="A38" s="124"/>
      <c r="B38" s="33"/>
      <c r="C38" s="32"/>
      <c r="D38" s="32"/>
      <c r="E38" s="32"/>
      <c r="F38" s="32"/>
      <c r="G38" s="32"/>
      <c r="H38" s="32"/>
      <c r="I38" s="41"/>
      <c r="J38" s="32"/>
      <c r="K38" s="112"/>
      <c r="L38" s="32"/>
      <c r="M38" s="34"/>
      <c r="N38" s="339"/>
      <c r="O38" s="338"/>
      <c r="P38" s="118"/>
      <c r="Q38" s="187"/>
      <c r="R38" s="188"/>
      <c r="S38" s="189"/>
      <c r="T38" s="189"/>
      <c r="U38" s="189"/>
      <c r="V38" s="189"/>
      <c r="W38" s="256">
        <f t="shared" si="25"/>
        <v>0</v>
      </c>
      <c r="X38" s="187"/>
      <c r="Y38" s="190">
        <f t="shared" si="26"/>
        <v>0</v>
      </c>
      <c r="Z38" s="189"/>
      <c r="AA38" s="190">
        <f t="shared" si="27"/>
        <v>0</v>
      </c>
      <c r="AB38" s="189"/>
      <c r="AC38" s="190">
        <f t="shared" si="28"/>
        <v>0</v>
      </c>
      <c r="AD38" s="189"/>
      <c r="AE38" s="190">
        <f t="shared" si="10"/>
        <v>0</v>
      </c>
      <c r="AF38" s="191">
        <f t="shared" si="29"/>
        <v>0</v>
      </c>
      <c r="AG38" s="191">
        <f t="shared" si="30"/>
        <v>0</v>
      </c>
      <c r="AH38" s="137" t="str">
        <f t="shared" si="37"/>
        <v/>
      </c>
      <c r="AI38" s="286" t="str" cm="1">
        <f t="array" ref="AI38">IFERROR(_xlfn.IFS(DATE(RIGHT(B38,4),3,31)&lt;Listes_deroulantes!$F$54,IF(Z38&gt;0,Z38/AG38,"Aucun mazout"),DATE(RIGHT(B38,4),3,31)&gt;=Listes_deroulantes!$F$54,IF(AF38&gt;0,AF38/AG38,"Aucun combustible")),"")</f>
        <v/>
      </c>
      <c r="AJ38" s="284" t="str" cm="1">
        <f t="array" ref="AJ38">_xlfn.IFS(AG38=0,"",AND(AG38&gt;0,Z38=0),"Aucun mazout",AG38&gt;0,Z38/AG38)</f>
        <v/>
      </c>
      <c r="AK38" s="116" cm="1">
        <f t="array" ref="AK38">_xlfn.IFS(AG38=0,0,OR(AF38=0,ISBLANK(AF38)),"Aucun combustible",AND(AF38&gt;0,AG38&gt;0),AF38/AG38)</f>
        <v>0</v>
      </c>
      <c r="AL38" s="331" t="str" cm="1">
        <f t="array" ref="AL38">IFERROR(IF(DATE(RIGHT(B38,4),3,31)&lt;Listes_deroulantes!$F$54,VLOOKUP(L38,Listes_deroulantes!$F$3:$J$11,4,FALSE),_xlfn.IFS(DATE(RIGHT(B38,4),3,31)&lt;Avant2025,Exist2025Avant,DATE(RIGHT(B38,4),3,31)&lt;Avant2030,Exist2030Avant,DATE(RIGHT(B38,4),3,31)&gt;Après2030,Exist2031Avant)),"")</f>
        <v/>
      </c>
      <c r="AM38" s="35" t="str" cm="1">
        <f t="array" ref="AM38">_xlfn.IFS(OR(AI38="Aucun combustible",AI38="Aucun mazout"),"Oui",AND(AI38="",AL38=""),"",AND(AL38="0%",OR(AI38&lt;&gt;"Aucun combustible",AI38&lt;&gt;"Aucun mazout")),IF(AI38&lt;=0%,"Oui","Non"),AND(AL38&lt;&gt;"0%",OR(AI38&lt;&gt;"Aucun combustible",AI38&lt;&gt;"Aucun mazout")),IF(AI38&lt;=AL38,"Oui","Non"))</f>
        <v/>
      </c>
      <c r="AN38" s="130"/>
      <c r="AO38" s="350" t="str" cm="1">
        <f t="array" ref="AO38">_xlfn.IFS(AND(OR(AE38=0,ISBLANK(AE38)),AF38&gt;0),"Non disponible",AND(OR(AE38=0,ISBLANK(AE38)),W38&gt;0,OR(AF38=0,ISBLANK(AF38))),"100% Énergie renouvelable",AE38&gt;0,AE38,AND(OR(AE38=0,ISBLANK(AE38)),OR(AF38=0,ISBLANK(AF38)),OR(W38=0,ISBLANK(W38))),"s. o.")</f>
        <v>s. o.</v>
      </c>
      <c r="AP38" s="332">
        <f t="shared" si="31"/>
        <v>0</v>
      </c>
      <c r="AQ38" s="189"/>
      <c r="AR38" s="189"/>
      <c r="AS38" s="189"/>
      <c r="AT38" s="189"/>
      <c r="AU38" s="189"/>
      <c r="AV38" s="189"/>
      <c r="AW38" s="195">
        <f t="shared" si="32"/>
        <v>0</v>
      </c>
      <c r="AX38" s="189"/>
      <c r="AY38" s="196">
        <f t="shared" si="33"/>
        <v>0</v>
      </c>
      <c r="AZ38" s="189"/>
      <c r="BA38" s="196">
        <f t="shared" si="34"/>
        <v>0</v>
      </c>
      <c r="BB38" s="189"/>
      <c r="BC38" s="196">
        <f t="shared" si="35"/>
        <v>0</v>
      </c>
      <c r="BD38" s="189"/>
      <c r="BE38" s="196">
        <f t="shared" si="36"/>
        <v>0</v>
      </c>
      <c r="BF38" s="249">
        <f t="shared" si="23"/>
        <v>0</v>
      </c>
      <c r="BG38" s="195">
        <f t="shared" si="24"/>
        <v>0</v>
      </c>
      <c r="BH38" s="138" t="str">
        <f t="shared" si="38"/>
        <v/>
      </c>
      <c r="BI38" s="286" t="str" cm="1">
        <f t="array" ref="BI38">IFERROR(_xlfn.IFS(DATE(RIGHT(B38,4),3,31)&lt;Listes_deroulantes!$F$54,IF(AZ38&gt;0,AZ38/BG38,"Aucun mazout"),DATE(RIGHT(B38,4),3,31)&gt;=Listes_deroulantes!$F$54,IF(BF38&gt;0,BF38/BG38,"Aucun combustible")),"")</f>
        <v/>
      </c>
      <c r="BJ38" s="284" t="str" cm="1">
        <f t="array" ref="BJ38">_xlfn.IFS(BG38=0,"",AND(BG38&gt;0,AZ38=0),"Aucun mazout",BG38&gt;0,AZ38/BG38)</f>
        <v/>
      </c>
      <c r="BK38" s="299" t="str">
        <f t="shared" si="16"/>
        <v>Non disponible</v>
      </c>
      <c r="BL38" s="61" t="str" cm="1">
        <f t="array" ref="BL38">IFERROR(IF(DATE(RIGHT(B38,4),3,31)&lt;Listes_deroulantes!$F$54,VLOOKUP(L38,Listes_deroulantes!$F$3:$J$11,4,FALSE),_xlfn.IFS(DATE(RIGHT(B38,4),3,31)&lt;Avant2025,Exist20205Apres,DATE(RIGHT(B38,4),3,31)&lt;Avant2030,Exist2030Apres,DATE(RIGHT(B38,4),3,31)&gt;Après2030,"0%")),"")</f>
        <v/>
      </c>
      <c r="BM38" s="35" t="str" cm="1">
        <f t="array" ref="BM38">_xlfn.IFS(OR(BI38="Aucun combustible",BI38="Aucun mazout"),"Oui",AND(BI38="",BL38=""),"",AND(BL38="0%",OR(BI38&lt;&gt;"Aucun combustible",BI38&lt;&gt;"Aucun mazout")),IF(BI38&lt;=0%,"Oui","Non"),AND(BL38&lt;&gt;"0%",OR(BI38&lt;&gt;"Aucun combustible",BI38&lt;&gt;"Aucun mazout")),IF(BI38&lt;=BL38,"Oui","Non"))</f>
        <v/>
      </c>
      <c r="BN38" s="119"/>
      <c r="BO38" s="355" t="str">
        <f t="shared" si="17"/>
        <v>s. o.</v>
      </c>
      <c r="BP38" s="356" t="str" cm="1">
        <f t="array" ref="BP38">_xlfn.IFS(AND(BF38&gt;0,OR(BE38=0,ISBLANK(BE38))),"Non disponible",AND(OR(BE38=0,ISBLANK(BE38)),OR(BF38=0,ISBLANK(BF38)),AW38&gt;0),"100% Énergie renouvelable",BE38&gt;0,BE38,AND(OR(BE38=0,ISBLANK(BE38)),OR(BF38=0,ISBLANK(BF38)),OR(AW38=0,ISBLANK(AW38))),"s. o.")</f>
        <v>s. o.</v>
      </c>
      <c r="BQ38" s="357" t="str" cm="1">
        <f t="array" ref="BQ38">IFERROR(_xlfn.IFS(AND(BO38="100% Énergie renouvelable",BP38="100% Énergie renouvelable"),"Aucun GES à réduire",AND(BO38&lt;&gt;"100% Énergie renouvelable",BP38="100% Énergie renouvelable"),BO38,AND(BO38&lt;&gt;"100% Énergie renouvelable",BP38&lt;&gt;"100% Énergie renouvelable"),BO38-BP38,AND(BO38="100% Énergie renouvelable",BP38&lt;&gt;"100% Énergie renouvelable"),"Fournir une explication"),"s. o.")</f>
        <v>s. o.</v>
      </c>
      <c r="BR38" s="120"/>
    </row>
    <row r="39" spans="1:70" s="121" customFormat="1" x14ac:dyDescent="0.25">
      <c r="A39" s="124"/>
      <c r="B39" s="33"/>
      <c r="C39" s="32"/>
      <c r="D39" s="32"/>
      <c r="E39" s="32"/>
      <c r="F39" s="32"/>
      <c r="G39" s="32"/>
      <c r="H39" s="32"/>
      <c r="I39" s="41"/>
      <c r="J39" s="32"/>
      <c r="K39" s="112"/>
      <c r="L39" s="32"/>
      <c r="M39" s="34"/>
      <c r="N39" s="339"/>
      <c r="O39" s="338"/>
      <c r="P39" s="118"/>
      <c r="Q39" s="187"/>
      <c r="R39" s="188"/>
      <c r="S39" s="189"/>
      <c r="T39" s="189"/>
      <c r="U39" s="189"/>
      <c r="V39" s="189"/>
      <c r="W39" s="256">
        <f t="shared" si="25"/>
        <v>0</v>
      </c>
      <c r="X39" s="187"/>
      <c r="Y39" s="190">
        <f t="shared" si="26"/>
        <v>0</v>
      </c>
      <c r="Z39" s="189"/>
      <c r="AA39" s="190">
        <f t="shared" si="27"/>
        <v>0</v>
      </c>
      <c r="AB39" s="189"/>
      <c r="AC39" s="190">
        <f t="shared" si="28"/>
        <v>0</v>
      </c>
      <c r="AD39" s="189"/>
      <c r="AE39" s="190">
        <f t="shared" si="10"/>
        <v>0</v>
      </c>
      <c r="AF39" s="191">
        <f t="shared" si="29"/>
        <v>0</v>
      </c>
      <c r="AG39" s="191">
        <f t="shared" si="30"/>
        <v>0</v>
      </c>
      <c r="AH39" s="137" t="str">
        <f t="shared" si="37"/>
        <v/>
      </c>
      <c r="AI39" s="286" t="str" cm="1">
        <f t="array" ref="AI39">IFERROR(_xlfn.IFS(DATE(RIGHT(B39,4),3,31)&lt;Listes_deroulantes!$F$54,IF(Z39&gt;0,Z39/AG39,"Aucun mazout"),DATE(RIGHT(B39,4),3,31)&gt;=Listes_deroulantes!$F$54,IF(AF39&gt;0,AF39/AG39,"Aucun combustible")),"")</f>
        <v/>
      </c>
      <c r="AJ39" s="284" t="str" cm="1">
        <f t="array" ref="AJ39">_xlfn.IFS(AG39=0,"",AND(AG39&gt;0,Z39=0),"Aucun mazout",AG39&gt;0,Z39/AG39)</f>
        <v/>
      </c>
      <c r="AK39" s="116" cm="1">
        <f t="array" ref="AK39">_xlfn.IFS(AG39=0,0,OR(AF39=0,ISBLANK(AF39)),"Aucun combustible",AND(AF39&gt;0,AG39&gt;0),AF39/AG39)</f>
        <v>0</v>
      </c>
      <c r="AL39" s="331" t="str" cm="1">
        <f t="array" ref="AL39">IFERROR(IF(DATE(RIGHT(B39,4),3,31)&lt;Listes_deroulantes!$F$54,VLOOKUP(L39,Listes_deroulantes!$F$3:$J$11,4,FALSE),_xlfn.IFS(DATE(RIGHT(B39,4),3,31)&lt;Avant2025,Exist2025Avant,DATE(RIGHT(B39,4),3,31)&lt;Avant2030,Exist2030Avant,DATE(RIGHT(B39,4),3,31)&gt;Après2030,Exist2031Avant)),"")</f>
        <v/>
      </c>
      <c r="AM39" s="35" t="str" cm="1">
        <f t="array" ref="AM39">_xlfn.IFS(OR(AI39="Aucun combustible",AI39="Aucun mazout"),"Oui",AND(AI39="",AL39=""),"",AND(AL39="0%",OR(AI39&lt;&gt;"Aucun combustible",AI39&lt;&gt;"Aucun mazout")),IF(AI39&lt;=0%,"Oui","Non"),AND(AL39&lt;&gt;"0%",OR(AI39&lt;&gt;"Aucun combustible",AI39&lt;&gt;"Aucun mazout")),IF(AI39&lt;=AL39,"Oui","Non"))</f>
        <v/>
      </c>
      <c r="AN39" s="130"/>
      <c r="AO39" s="350" t="str" cm="1">
        <f t="array" ref="AO39">_xlfn.IFS(AND(OR(AE39=0,ISBLANK(AE39)),AF39&gt;0),"Non disponible",AND(OR(AE39=0,ISBLANK(AE39)),W39&gt;0,OR(AF39=0,ISBLANK(AF39))),"100% Énergie renouvelable",AE39&gt;0,AE39,AND(OR(AE39=0,ISBLANK(AE39)),OR(AF39=0,ISBLANK(AF39)),OR(W39=0,ISBLANK(W39))),"s. o.")</f>
        <v>s. o.</v>
      </c>
      <c r="AP39" s="332">
        <f t="shared" si="31"/>
        <v>0</v>
      </c>
      <c r="AQ39" s="189"/>
      <c r="AR39" s="189"/>
      <c r="AS39" s="189"/>
      <c r="AT39" s="189"/>
      <c r="AU39" s="189"/>
      <c r="AV39" s="189"/>
      <c r="AW39" s="195">
        <f t="shared" si="32"/>
        <v>0</v>
      </c>
      <c r="AX39" s="189"/>
      <c r="AY39" s="196">
        <f t="shared" si="33"/>
        <v>0</v>
      </c>
      <c r="AZ39" s="189"/>
      <c r="BA39" s="196">
        <f t="shared" si="34"/>
        <v>0</v>
      </c>
      <c r="BB39" s="189"/>
      <c r="BC39" s="196">
        <f t="shared" si="35"/>
        <v>0</v>
      </c>
      <c r="BD39" s="189"/>
      <c r="BE39" s="196">
        <f t="shared" si="36"/>
        <v>0</v>
      </c>
      <c r="BF39" s="249">
        <f t="shared" si="23"/>
        <v>0</v>
      </c>
      <c r="BG39" s="195">
        <f t="shared" si="24"/>
        <v>0</v>
      </c>
      <c r="BH39" s="138" t="str">
        <f t="shared" si="38"/>
        <v/>
      </c>
      <c r="BI39" s="286" t="str" cm="1">
        <f t="array" ref="BI39">IFERROR(_xlfn.IFS(DATE(RIGHT(B39,4),3,31)&lt;Listes_deroulantes!$F$54,IF(AZ39&gt;0,AZ39/BG39,"Aucun mazout"),DATE(RIGHT(B39,4),3,31)&gt;=Listes_deroulantes!$F$54,IF(BF39&gt;0,BF39/BG39,"Aucun combustible")),"")</f>
        <v/>
      </c>
      <c r="BJ39" s="284" t="str" cm="1">
        <f t="array" ref="BJ39">_xlfn.IFS(BG39=0,"",AND(BG39&gt;0,AZ39=0),"Aucun mazout",BG39&gt;0,AZ39/BG39)</f>
        <v/>
      </c>
      <c r="BK39" s="299" t="str">
        <f t="shared" si="16"/>
        <v>Non disponible</v>
      </c>
      <c r="BL39" s="61" t="str" cm="1">
        <f t="array" ref="BL39">IFERROR(IF(DATE(RIGHT(B39,4),3,31)&lt;Listes_deroulantes!$F$54,VLOOKUP(L39,Listes_deroulantes!$F$3:$J$11,4,FALSE),_xlfn.IFS(DATE(RIGHT(B39,4),3,31)&lt;Avant2025,Exist20205Apres,DATE(RIGHT(B39,4),3,31)&lt;Avant2030,Exist2030Apres,DATE(RIGHT(B39,4),3,31)&gt;Après2030,"0%")),"")</f>
        <v/>
      </c>
      <c r="BM39" s="35" t="str" cm="1">
        <f t="array" ref="BM39">_xlfn.IFS(OR(BI39="Aucun combustible",BI39="Aucun mazout"),"Oui",AND(BI39="",BL39=""),"",AND(BL39="0%",OR(BI39&lt;&gt;"Aucun combustible",BI39&lt;&gt;"Aucun mazout")),IF(BI39&lt;=0%,"Oui","Non"),AND(BL39&lt;&gt;"0%",OR(BI39&lt;&gt;"Aucun combustible",BI39&lt;&gt;"Aucun mazout")),IF(BI39&lt;=BL39,"Oui","Non"))</f>
        <v/>
      </c>
      <c r="BN39" s="119"/>
      <c r="BO39" s="355" t="str">
        <f t="shared" si="17"/>
        <v>s. o.</v>
      </c>
      <c r="BP39" s="356" t="str" cm="1">
        <f t="array" ref="BP39">_xlfn.IFS(AND(BF39&gt;0,OR(BE39=0,ISBLANK(BE39))),"Non disponible",AND(OR(BE39=0,ISBLANK(BE39)),OR(BF39=0,ISBLANK(BF39)),AW39&gt;0),"100% Énergie renouvelable",BE39&gt;0,BE39,AND(OR(BE39=0,ISBLANK(BE39)),OR(BF39=0,ISBLANK(BF39)),OR(AW39=0,ISBLANK(AW39))),"s. o.")</f>
        <v>s. o.</v>
      </c>
      <c r="BQ39" s="357" t="str" cm="1">
        <f t="array" ref="BQ39">IFERROR(_xlfn.IFS(AND(BO39="100% Énergie renouvelable",BP39="100% Énergie renouvelable"),"Aucun GES à réduire",AND(BO39&lt;&gt;"100% Énergie renouvelable",BP39="100% Énergie renouvelable"),BO39,AND(BO39&lt;&gt;"100% Énergie renouvelable",BP39&lt;&gt;"100% Énergie renouvelable"),BO39-BP39,AND(BO39="100% Énergie renouvelable",BP39&lt;&gt;"100% Énergie renouvelable"),"Fournir une explication"),"s. o.")</f>
        <v>s. o.</v>
      </c>
      <c r="BR39" s="120"/>
    </row>
    <row r="40" spans="1:70" s="121" customFormat="1" x14ac:dyDescent="0.25">
      <c r="A40" s="124"/>
      <c r="B40" s="33"/>
      <c r="C40" s="32"/>
      <c r="D40" s="32"/>
      <c r="E40" s="32"/>
      <c r="F40" s="32"/>
      <c r="G40" s="32"/>
      <c r="H40" s="32"/>
      <c r="I40" s="41"/>
      <c r="J40" s="32"/>
      <c r="K40" s="112"/>
      <c r="L40" s="32"/>
      <c r="M40" s="34"/>
      <c r="N40" s="339"/>
      <c r="O40" s="338"/>
      <c r="P40" s="118"/>
      <c r="Q40" s="187"/>
      <c r="R40" s="188"/>
      <c r="S40" s="189"/>
      <c r="T40" s="189"/>
      <c r="U40" s="189"/>
      <c r="V40" s="189"/>
      <c r="W40" s="256">
        <f t="shared" si="25"/>
        <v>0</v>
      </c>
      <c r="X40" s="187"/>
      <c r="Y40" s="190">
        <f t="shared" si="26"/>
        <v>0</v>
      </c>
      <c r="Z40" s="189"/>
      <c r="AA40" s="190">
        <f t="shared" si="27"/>
        <v>0</v>
      </c>
      <c r="AB40" s="189"/>
      <c r="AC40" s="190">
        <f t="shared" si="28"/>
        <v>0</v>
      </c>
      <c r="AD40" s="189"/>
      <c r="AE40" s="190">
        <f t="shared" si="10"/>
        <v>0</v>
      </c>
      <c r="AF40" s="191">
        <f t="shared" si="29"/>
        <v>0</v>
      </c>
      <c r="AG40" s="191">
        <f t="shared" si="30"/>
        <v>0</v>
      </c>
      <c r="AH40" s="137" t="str">
        <f t="shared" si="37"/>
        <v/>
      </c>
      <c r="AI40" s="286" t="str" cm="1">
        <f t="array" ref="AI40">IFERROR(_xlfn.IFS(DATE(RIGHT(B40,4),3,31)&lt;Listes_deroulantes!$F$54,IF(Z40&gt;0,Z40/AG40,"Aucun mazout"),DATE(RIGHT(B40,4),3,31)&gt;=Listes_deroulantes!$F$54,IF(AF40&gt;0,AF40/AG40,"Aucun combustible")),"")</f>
        <v/>
      </c>
      <c r="AJ40" s="284" t="str" cm="1">
        <f t="array" ref="AJ40">_xlfn.IFS(AG40=0,"",AND(AG40&gt;0,Z40=0),"Aucun mazout",AG40&gt;0,Z40/AG40)</f>
        <v/>
      </c>
      <c r="AK40" s="116" cm="1">
        <f t="array" ref="AK40">_xlfn.IFS(AG40=0,0,OR(AF40=0,ISBLANK(AF40)),"Aucun combustible",AND(AF40&gt;0,AG40&gt;0),AF40/AG40)</f>
        <v>0</v>
      </c>
      <c r="AL40" s="331" t="str" cm="1">
        <f t="array" ref="AL40">IFERROR(IF(DATE(RIGHT(B40,4),3,31)&lt;Listes_deroulantes!$F$54,VLOOKUP(L40,Listes_deroulantes!$F$3:$J$11,4,FALSE),_xlfn.IFS(DATE(RIGHT(B40,4),3,31)&lt;Avant2025,Exist2025Avant,DATE(RIGHT(B40,4),3,31)&lt;Avant2030,Exist2030Avant,DATE(RIGHT(B40,4),3,31)&gt;Après2030,Exist2031Avant)),"")</f>
        <v/>
      </c>
      <c r="AM40" s="35" t="str" cm="1">
        <f t="array" ref="AM40">_xlfn.IFS(OR(AI40="Aucun combustible",AI40="Aucun mazout"),"Oui",AND(AI40="",AL40=""),"",AND(AL40="0%",OR(AI40&lt;&gt;"Aucun combustible",AI40&lt;&gt;"Aucun mazout")),IF(AI40&lt;=0%,"Oui","Non"),AND(AL40&lt;&gt;"0%",OR(AI40&lt;&gt;"Aucun combustible",AI40&lt;&gt;"Aucun mazout")),IF(AI40&lt;=AL40,"Oui","Non"))</f>
        <v/>
      </c>
      <c r="AN40" s="130"/>
      <c r="AO40" s="350" t="str" cm="1">
        <f t="array" ref="AO40">_xlfn.IFS(AND(OR(AE40=0,ISBLANK(AE40)),AF40&gt;0),"Non disponible",AND(OR(AE40=0,ISBLANK(AE40)),W40&gt;0,OR(AF40=0,ISBLANK(AF40))),"100% Énergie renouvelable",AE40&gt;0,AE40,AND(OR(AE40=0,ISBLANK(AE40)),OR(AF40=0,ISBLANK(AF40)),OR(W40=0,ISBLANK(W40))),"s. o.")</f>
        <v>s. o.</v>
      </c>
      <c r="AP40" s="332">
        <f t="shared" si="31"/>
        <v>0</v>
      </c>
      <c r="AQ40" s="189"/>
      <c r="AR40" s="189"/>
      <c r="AS40" s="189"/>
      <c r="AT40" s="189"/>
      <c r="AU40" s="189"/>
      <c r="AV40" s="189"/>
      <c r="AW40" s="195">
        <f t="shared" si="32"/>
        <v>0</v>
      </c>
      <c r="AX40" s="189"/>
      <c r="AY40" s="196">
        <f t="shared" si="33"/>
        <v>0</v>
      </c>
      <c r="AZ40" s="189"/>
      <c r="BA40" s="196">
        <f t="shared" si="34"/>
        <v>0</v>
      </c>
      <c r="BB40" s="189"/>
      <c r="BC40" s="196">
        <f t="shared" si="35"/>
        <v>0</v>
      </c>
      <c r="BD40" s="189"/>
      <c r="BE40" s="196">
        <f t="shared" si="36"/>
        <v>0</v>
      </c>
      <c r="BF40" s="249">
        <f t="shared" si="23"/>
        <v>0</v>
      </c>
      <c r="BG40" s="195">
        <f t="shared" si="24"/>
        <v>0</v>
      </c>
      <c r="BH40" s="138" t="str">
        <f t="shared" si="38"/>
        <v/>
      </c>
      <c r="BI40" s="286" t="str" cm="1">
        <f t="array" ref="BI40">IFERROR(_xlfn.IFS(DATE(RIGHT(B40,4),3,31)&lt;Listes_deroulantes!$F$54,IF(AZ40&gt;0,AZ40/BG40,"Aucun mazout"),DATE(RIGHT(B40,4),3,31)&gt;=Listes_deroulantes!$F$54,IF(BF40&gt;0,BF40/BG40,"Aucun combustible")),"")</f>
        <v/>
      </c>
      <c r="BJ40" s="284" t="str" cm="1">
        <f t="array" ref="BJ40">_xlfn.IFS(BG40=0,"",AND(BG40&gt;0,AZ40=0),"Aucun mazout",BG40&gt;0,AZ40/BG40)</f>
        <v/>
      </c>
      <c r="BK40" s="299" t="str">
        <f t="shared" si="16"/>
        <v>Non disponible</v>
      </c>
      <c r="BL40" s="61" t="str" cm="1">
        <f t="array" ref="BL40">IFERROR(IF(DATE(RIGHT(B40,4),3,31)&lt;Listes_deroulantes!$F$54,VLOOKUP(L40,Listes_deroulantes!$F$3:$J$11,4,FALSE),_xlfn.IFS(DATE(RIGHT(B40,4),3,31)&lt;Avant2025,Exist20205Apres,DATE(RIGHT(B40,4),3,31)&lt;Avant2030,Exist2030Apres,DATE(RIGHT(B40,4),3,31)&gt;Après2030,"0%")),"")</f>
        <v/>
      </c>
      <c r="BM40" s="35" t="str" cm="1">
        <f t="array" ref="BM40">_xlfn.IFS(OR(BI40="Aucun combustible",BI40="Aucun mazout"),"Oui",AND(BI40="",BL40=""),"",AND(BL40="0%",OR(BI40&lt;&gt;"Aucun combustible",BI40&lt;&gt;"Aucun mazout")),IF(BI40&lt;=0%,"Oui","Non"),AND(BL40&lt;&gt;"0%",OR(BI40&lt;&gt;"Aucun combustible",BI40&lt;&gt;"Aucun mazout")),IF(BI40&lt;=BL40,"Oui","Non"))</f>
        <v/>
      </c>
      <c r="BN40" s="119"/>
      <c r="BO40" s="355" t="str">
        <f t="shared" si="17"/>
        <v>s. o.</v>
      </c>
      <c r="BP40" s="356" t="str" cm="1">
        <f t="array" ref="BP40">_xlfn.IFS(AND(BF40&gt;0,OR(BE40=0,ISBLANK(BE40))),"Non disponible",AND(OR(BE40=0,ISBLANK(BE40)),OR(BF40=0,ISBLANK(BF40)),AW40&gt;0),"100% Énergie renouvelable",BE40&gt;0,BE40,AND(OR(BE40=0,ISBLANK(BE40)),OR(BF40=0,ISBLANK(BF40)),OR(AW40=0,ISBLANK(AW40))),"s. o.")</f>
        <v>s. o.</v>
      </c>
      <c r="BQ40" s="357" t="str" cm="1">
        <f t="array" ref="BQ40">IFERROR(_xlfn.IFS(AND(BO40="100% Énergie renouvelable",BP40="100% Énergie renouvelable"),"Aucun GES à réduire",AND(BO40&lt;&gt;"100% Énergie renouvelable",BP40="100% Énergie renouvelable"),BO40,AND(BO40&lt;&gt;"100% Énergie renouvelable",BP40&lt;&gt;"100% Énergie renouvelable"),BO40-BP40,AND(BO40="100% Énergie renouvelable",BP40&lt;&gt;"100% Énergie renouvelable"),"Fournir une explication"),"s. o.")</f>
        <v>s. o.</v>
      </c>
      <c r="BR40" s="120"/>
    </row>
    <row r="41" spans="1:70" s="121" customFormat="1" x14ac:dyDescent="0.25">
      <c r="A41" s="124"/>
      <c r="B41" s="33"/>
      <c r="C41" s="32"/>
      <c r="D41" s="32"/>
      <c r="E41" s="32"/>
      <c r="F41" s="32"/>
      <c r="G41" s="32"/>
      <c r="H41" s="32"/>
      <c r="I41" s="41"/>
      <c r="J41" s="32"/>
      <c r="K41" s="112"/>
      <c r="L41" s="32"/>
      <c r="M41" s="34"/>
      <c r="N41" s="339"/>
      <c r="O41" s="338"/>
      <c r="P41" s="118"/>
      <c r="Q41" s="187"/>
      <c r="R41" s="188"/>
      <c r="S41" s="189"/>
      <c r="T41" s="189"/>
      <c r="U41" s="189"/>
      <c r="V41" s="189"/>
      <c r="W41" s="256">
        <f t="shared" si="25"/>
        <v>0</v>
      </c>
      <c r="X41" s="187"/>
      <c r="Y41" s="190">
        <f t="shared" si="26"/>
        <v>0</v>
      </c>
      <c r="Z41" s="189"/>
      <c r="AA41" s="190">
        <f t="shared" si="27"/>
        <v>0</v>
      </c>
      <c r="AB41" s="189"/>
      <c r="AC41" s="190">
        <f t="shared" si="28"/>
        <v>0</v>
      </c>
      <c r="AD41" s="189"/>
      <c r="AE41" s="190">
        <f t="shared" si="10"/>
        <v>0</v>
      </c>
      <c r="AF41" s="191">
        <f t="shared" si="29"/>
        <v>0</v>
      </c>
      <c r="AG41" s="191">
        <f t="shared" si="30"/>
        <v>0</v>
      </c>
      <c r="AH41" s="137" t="str">
        <f t="shared" si="37"/>
        <v/>
      </c>
      <c r="AI41" s="286" t="str" cm="1">
        <f t="array" ref="AI41">IFERROR(_xlfn.IFS(DATE(RIGHT(B41,4),3,31)&lt;Listes_deroulantes!$F$54,IF(Z41&gt;0,Z41/AG41,"Aucun mazout"),DATE(RIGHT(B41,4),3,31)&gt;=Listes_deroulantes!$F$54,IF(AF41&gt;0,AF41/AG41,"Aucun combustible")),"")</f>
        <v/>
      </c>
      <c r="AJ41" s="284" t="str" cm="1">
        <f t="array" ref="AJ41">_xlfn.IFS(AG41=0,"",AND(AG41&gt;0,Z41=0),"Aucun mazout",AG41&gt;0,Z41/AG41)</f>
        <v/>
      </c>
      <c r="AK41" s="116" cm="1">
        <f t="array" ref="AK41">_xlfn.IFS(AG41=0,0,OR(AF41=0,ISBLANK(AF41)),"Aucun combustible",AND(AF41&gt;0,AG41&gt;0),AF41/AG41)</f>
        <v>0</v>
      </c>
      <c r="AL41" s="331" t="str" cm="1">
        <f t="array" ref="AL41">IFERROR(IF(DATE(RIGHT(B41,4),3,31)&lt;Listes_deroulantes!$F$54,VLOOKUP(L41,Listes_deroulantes!$F$3:$J$11,4,FALSE),_xlfn.IFS(DATE(RIGHT(B41,4),3,31)&lt;Avant2025,Exist2025Avant,DATE(RIGHT(B41,4),3,31)&lt;Avant2030,Exist2030Avant,DATE(RIGHT(B41,4),3,31)&gt;Après2030,Exist2031Avant)),"")</f>
        <v/>
      </c>
      <c r="AM41" s="35" t="str" cm="1">
        <f t="array" ref="AM41">_xlfn.IFS(OR(AI41="Aucun combustible",AI41="Aucun mazout"),"Oui",AND(AI41="",AL41=""),"",AND(AL41="0%",OR(AI41&lt;&gt;"Aucun combustible",AI41&lt;&gt;"Aucun mazout")),IF(AI41&lt;=0%,"Oui","Non"),AND(AL41&lt;&gt;"0%",OR(AI41&lt;&gt;"Aucun combustible",AI41&lt;&gt;"Aucun mazout")),IF(AI41&lt;=AL41,"Oui","Non"))</f>
        <v/>
      </c>
      <c r="AN41" s="130"/>
      <c r="AO41" s="350" t="str" cm="1">
        <f t="array" ref="AO41">_xlfn.IFS(AND(OR(AE41=0,ISBLANK(AE41)),AF41&gt;0),"Non disponible",AND(OR(AE41=0,ISBLANK(AE41)),W41&gt;0,OR(AF41=0,ISBLANK(AF41))),"100% Énergie renouvelable",AE41&gt;0,AE41,AND(OR(AE41=0,ISBLANK(AE41)),OR(AF41=0,ISBLANK(AF41)),OR(W41=0,ISBLANK(W41))),"s. o.")</f>
        <v>s. o.</v>
      </c>
      <c r="AP41" s="332">
        <f t="shared" si="31"/>
        <v>0</v>
      </c>
      <c r="AQ41" s="189"/>
      <c r="AR41" s="189"/>
      <c r="AS41" s="189"/>
      <c r="AT41" s="189"/>
      <c r="AU41" s="189"/>
      <c r="AV41" s="189"/>
      <c r="AW41" s="195">
        <f t="shared" si="32"/>
        <v>0</v>
      </c>
      <c r="AX41" s="189"/>
      <c r="AY41" s="196">
        <f t="shared" si="33"/>
        <v>0</v>
      </c>
      <c r="AZ41" s="189"/>
      <c r="BA41" s="196">
        <f t="shared" si="34"/>
        <v>0</v>
      </c>
      <c r="BB41" s="189"/>
      <c r="BC41" s="196">
        <f t="shared" si="35"/>
        <v>0</v>
      </c>
      <c r="BD41" s="189"/>
      <c r="BE41" s="196">
        <f t="shared" si="36"/>
        <v>0</v>
      </c>
      <c r="BF41" s="249">
        <f t="shared" si="23"/>
        <v>0</v>
      </c>
      <c r="BG41" s="195">
        <f t="shared" si="24"/>
        <v>0</v>
      </c>
      <c r="BH41" s="138" t="str">
        <f t="shared" si="38"/>
        <v/>
      </c>
      <c r="BI41" s="286" t="str" cm="1">
        <f t="array" ref="BI41">IFERROR(_xlfn.IFS(DATE(RIGHT(B41,4),3,31)&lt;Listes_deroulantes!$F$54,IF(AZ41&gt;0,AZ41/BG41,"Aucun mazout"),DATE(RIGHT(B41,4),3,31)&gt;=Listes_deroulantes!$F$54,IF(BF41&gt;0,BF41/BG41,"Aucun combustible")),"")</f>
        <v/>
      </c>
      <c r="BJ41" s="284" t="str" cm="1">
        <f t="array" ref="BJ41">_xlfn.IFS(BG41=0,"",AND(BG41&gt;0,AZ41=0),"Aucun mazout",BG41&gt;0,AZ41/BG41)</f>
        <v/>
      </c>
      <c r="BK41" s="299" t="str">
        <f t="shared" si="16"/>
        <v>Non disponible</v>
      </c>
      <c r="BL41" s="61" t="str" cm="1">
        <f t="array" ref="BL41">IFERROR(IF(DATE(RIGHT(B41,4),3,31)&lt;Listes_deroulantes!$F$54,VLOOKUP(L41,Listes_deroulantes!$F$3:$J$11,4,FALSE),_xlfn.IFS(DATE(RIGHT(B41,4),3,31)&lt;Avant2025,Exist20205Apres,DATE(RIGHT(B41,4),3,31)&lt;Avant2030,Exist2030Apres,DATE(RIGHT(B41,4),3,31)&gt;Après2030,"0%")),"")</f>
        <v/>
      </c>
      <c r="BM41" s="35" t="str" cm="1">
        <f t="array" ref="BM41">_xlfn.IFS(OR(BI41="Aucun combustible",BI41="Aucun mazout"),"Oui",AND(BI41="",BL41=""),"",AND(BL41="0%",OR(BI41&lt;&gt;"Aucun combustible",BI41&lt;&gt;"Aucun mazout")),IF(BI41&lt;=0%,"Oui","Non"),AND(BL41&lt;&gt;"0%",OR(BI41&lt;&gt;"Aucun combustible",BI41&lt;&gt;"Aucun mazout")),IF(BI41&lt;=BL41,"Oui","Non"))</f>
        <v/>
      </c>
      <c r="BN41" s="119"/>
      <c r="BO41" s="355" t="str">
        <f t="shared" si="17"/>
        <v>s. o.</v>
      </c>
      <c r="BP41" s="356" t="str" cm="1">
        <f t="array" ref="BP41">_xlfn.IFS(AND(BF41&gt;0,OR(BE41=0,ISBLANK(BE41))),"Non disponible",AND(OR(BE41=0,ISBLANK(BE41)),OR(BF41=0,ISBLANK(BF41)),AW41&gt;0),"100% Énergie renouvelable",BE41&gt;0,BE41,AND(OR(BE41=0,ISBLANK(BE41)),OR(BF41=0,ISBLANK(BF41)),OR(AW41=0,ISBLANK(AW41))),"s. o.")</f>
        <v>s. o.</v>
      </c>
      <c r="BQ41" s="357" t="str" cm="1">
        <f t="array" ref="BQ41">IFERROR(_xlfn.IFS(AND(BO41="100% Énergie renouvelable",BP41="100% Énergie renouvelable"),"Aucun GES à réduire",AND(BO41&lt;&gt;"100% Énergie renouvelable",BP41="100% Énergie renouvelable"),BO41,AND(BO41&lt;&gt;"100% Énergie renouvelable",BP41&lt;&gt;"100% Énergie renouvelable"),BO41-BP41,AND(BO41="100% Énergie renouvelable",BP41&lt;&gt;"100% Énergie renouvelable"),"Fournir une explication"),"s. o.")</f>
        <v>s. o.</v>
      </c>
      <c r="BR41" s="120"/>
    </row>
    <row r="42" spans="1:70" s="121" customFormat="1" x14ac:dyDescent="0.25">
      <c r="A42" s="124"/>
      <c r="B42" s="33"/>
      <c r="C42" s="32"/>
      <c r="D42" s="32"/>
      <c r="E42" s="32"/>
      <c r="F42" s="32"/>
      <c r="G42" s="32"/>
      <c r="H42" s="32"/>
      <c r="I42" s="41"/>
      <c r="J42" s="32"/>
      <c r="K42" s="112"/>
      <c r="L42" s="32"/>
      <c r="M42" s="34"/>
      <c r="N42" s="339"/>
      <c r="O42" s="338"/>
      <c r="P42" s="118"/>
      <c r="Q42" s="187"/>
      <c r="R42" s="188"/>
      <c r="S42" s="189"/>
      <c r="T42" s="189"/>
      <c r="U42" s="189"/>
      <c r="V42" s="189"/>
      <c r="W42" s="256">
        <f t="shared" si="25"/>
        <v>0</v>
      </c>
      <c r="X42" s="187"/>
      <c r="Y42" s="190">
        <f t="shared" si="26"/>
        <v>0</v>
      </c>
      <c r="Z42" s="189"/>
      <c r="AA42" s="190">
        <f t="shared" si="27"/>
        <v>0</v>
      </c>
      <c r="AB42" s="189"/>
      <c r="AC42" s="190">
        <f t="shared" si="28"/>
        <v>0</v>
      </c>
      <c r="AD42" s="189"/>
      <c r="AE42" s="190">
        <f t="shared" si="10"/>
        <v>0</v>
      </c>
      <c r="AF42" s="191">
        <f t="shared" si="29"/>
        <v>0</v>
      </c>
      <c r="AG42" s="191">
        <f t="shared" si="30"/>
        <v>0</v>
      </c>
      <c r="AH42" s="137" t="str">
        <f t="shared" si="37"/>
        <v/>
      </c>
      <c r="AI42" s="286" t="str" cm="1">
        <f t="array" ref="AI42">IFERROR(_xlfn.IFS(DATE(RIGHT(B42,4),3,31)&lt;Listes_deroulantes!$F$54,IF(Z42&gt;0,Z42/AG42,"Aucun mazout"),DATE(RIGHT(B42,4),3,31)&gt;=Listes_deroulantes!$F$54,IF(AF42&gt;0,AF42/AG42,"Aucun combustible")),"")</f>
        <v/>
      </c>
      <c r="AJ42" s="284" t="str" cm="1">
        <f t="array" ref="AJ42">_xlfn.IFS(AG42=0,"",AND(AG42&gt;0,Z42=0),"Aucun mazout",AG42&gt;0,Z42/AG42)</f>
        <v/>
      </c>
      <c r="AK42" s="116" cm="1">
        <f t="array" ref="AK42">_xlfn.IFS(AG42=0,0,OR(AF42=0,ISBLANK(AF42)),"Aucun combustible",AND(AF42&gt;0,AG42&gt;0),AF42/AG42)</f>
        <v>0</v>
      </c>
      <c r="AL42" s="331" t="str" cm="1">
        <f t="array" ref="AL42">IFERROR(IF(DATE(RIGHT(B42,4),3,31)&lt;Listes_deroulantes!$F$54,VLOOKUP(L42,Listes_deroulantes!$F$3:$J$11,4,FALSE),_xlfn.IFS(DATE(RIGHT(B42,4),3,31)&lt;Avant2025,Exist2025Avant,DATE(RIGHT(B42,4),3,31)&lt;Avant2030,Exist2030Avant,DATE(RIGHT(B42,4),3,31)&gt;Après2030,Exist2031Avant)),"")</f>
        <v/>
      </c>
      <c r="AM42" s="35" t="str" cm="1">
        <f t="array" ref="AM42">_xlfn.IFS(OR(AI42="Aucun combustible",AI42="Aucun mazout"),"Oui",AND(AI42="",AL42=""),"",AND(AL42="0%",OR(AI42&lt;&gt;"Aucun combustible",AI42&lt;&gt;"Aucun mazout")),IF(AI42&lt;=0%,"Oui","Non"),AND(AL42&lt;&gt;"0%",OR(AI42&lt;&gt;"Aucun combustible",AI42&lt;&gt;"Aucun mazout")),IF(AI42&lt;=AL42,"Oui","Non"))</f>
        <v/>
      </c>
      <c r="AN42" s="130"/>
      <c r="AO42" s="350" t="str" cm="1">
        <f t="array" ref="AO42">_xlfn.IFS(AND(OR(AE42=0,ISBLANK(AE42)),AF42&gt;0),"Non disponible",AND(OR(AE42=0,ISBLANK(AE42)),W42&gt;0,OR(AF42=0,ISBLANK(AF42))),"100% Énergie renouvelable",AE42&gt;0,AE42,AND(OR(AE42=0,ISBLANK(AE42)),OR(AF42=0,ISBLANK(AF42)),OR(W42=0,ISBLANK(W42))),"s. o.")</f>
        <v>s. o.</v>
      </c>
      <c r="AP42" s="332">
        <f t="shared" si="31"/>
        <v>0</v>
      </c>
      <c r="AQ42" s="189"/>
      <c r="AR42" s="189"/>
      <c r="AS42" s="189"/>
      <c r="AT42" s="189"/>
      <c r="AU42" s="189"/>
      <c r="AV42" s="189"/>
      <c r="AW42" s="195">
        <f t="shared" si="32"/>
        <v>0</v>
      </c>
      <c r="AX42" s="189"/>
      <c r="AY42" s="196">
        <f t="shared" si="33"/>
        <v>0</v>
      </c>
      <c r="AZ42" s="189"/>
      <c r="BA42" s="196">
        <f t="shared" si="34"/>
        <v>0</v>
      </c>
      <c r="BB42" s="189"/>
      <c r="BC42" s="196">
        <f t="shared" si="35"/>
        <v>0</v>
      </c>
      <c r="BD42" s="189"/>
      <c r="BE42" s="196">
        <f t="shared" si="36"/>
        <v>0</v>
      </c>
      <c r="BF42" s="249">
        <f t="shared" si="23"/>
        <v>0</v>
      </c>
      <c r="BG42" s="195">
        <f t="shared" si="24"/>
        <v>0</v>
      </c>
      <c r="BH42" s="138" t="str">
        <f t="shared" si="38"/>
        <v/>
      </c>
      <c r="BI42" s="286" t="str" cm="1">
        <f t="array" ref="BI42">IFERROR(_xlfn.IFS(DATE(RIGHT(B42,4),3,31)&lt;Listes_deroulantes!$F$54,IF(AZ42&gt;0,AZ42/BG42,"Aucun mazout"),DATE(RIGHT(B42,4),3,31)&gt;=Listes_deroulantes!$F$54,IF(BF42&gt;0,BF42/BG42,"Aucun combustible")),"")</f>
        <v/>
      </c>
      <c r="BJ42" s="284" t="str" cm="1">
        <f t="array" ref="BJ42">_xlfn.IFS(BG42=0,"",AND(BG42&gt;0,AZ42=0),"Aucun mazout",BG42&gt;0,AZ42/BG42)</f>
        <v/>
      </c>
      <c r="BK42" s="299" t="str">
        <f t="shared" si="16"/>
        <v>Non disponible</v>
      </c>
      <c r="BL42" s="61" t="str" cm="1">
        <f t="array" ref="BL42">IFERROR(IF(DATE(RIGHT(B42,4),3,31)&lt;Listes_deroulantes!$F$54,VLOOKUP(L42,Listes_deroulantes!$F$3:$J$11,4,FALSE),_xlfn.IFS(DATE(RIGHT(B42,4),3,31)&lt;Avant2025,Exist20205Apres,DATE(RIGHT(B42,4),3,31)&lt;Avant2030,Exist2030Apres,DATE(RIGHT(B42,4),3,31)&gt;Après2030,"0%")),"")</f>
        <v/>
      </c>
      <c r="BM42" s="35" t="str" cm="1">
        <f t="array" ref="BM42">_xlfn.IFS(OR(BI42="Aucun combustible",BI42="Aucun mazout"),"Oui",AND(BI42="",BL42=""),"",AND(BL42="0%",OR(BI42&lt;&gt;"Aucun combustible",BI42&lt;&gt;"Aucun mazout")),IF(BI42&lt;=0%,"Oui","Non"),AND(BL42&lt;&gt;"0%",OR(BI42&lt;&gt;"Aucun combustible",BI42&lt;&gt;"Aucun mazout")),IF(BI42&lt;=BL42,"Oui","Non"))</f>
        <v/>
      </c>
      <c r="BN42" s="119"/>
      <c r="BO42" s="355" t="str">
        <f t="shared" si="17"/>
        <v>s. o.</v>
      </c>
      <c r="BP42" s="356" t="str" cm="1">
        <f t="array" ref="BP42">_xlfn.IFS(AND(BF42&gt;0,OR(BE42=0,ISBLANK(BE42))),"Non disponible",AND(OR(BE42=0,ISBLANK(BE42)),OR(BF42=0,ISBLANK(BF42)),AW42&gt;0),"100% Énergie renouvelable",BE42&gt;0,BE42,AND(OR(BE42=0,ISBLANK(BE42)),OR(BF42=0,ISBLANK(BF42)),OR(AW42=0,ISBLANK(AW42))),"s. o.")</f>
        <v>s. o.</v>
      </c>
      <c r="BQ42" s="357" t="str" cm="1">
        <f t="array" ref="BQ42">IFERROR(_xlfn.IFS(AND(BO42="100% Énergie renouvelable",BP42="100% Énergie renouvelable"),"Aucun GES à réduire",AND(BO42&lt;&gt;"100% Énergie renouvelable",BP42="100% Énergie renouvelable"),BO42,AND(BO42&lt;&gt;"100% Énergie renouvelable",BP42&lt;&gt;"100% Énergie renouvelable"),BO42-BP42,AND(BO42="100% Énergie renouvelable",BP42&lt;&gt;"100% Énergie renouvelable"),"Fournir une explication"),"s. o.")</f>
        <v>s. o.</v>
      </c>
      <c r="BR42" s="120"/>
    </row>
    <row r="43" spans="1:70" s="121" customFormat="1" x14ac:dyDescent="0.25">
      <c r="A43" s="124"/>
      <c r="B43" s="33"/>
      <c r="C43" s="32"/>
      <c r="D43" s="32"/>
      <c r="E43" s="32"/>
      <c r="F43" s="32"/>
      <c r="G43" s="32"/>
      <c r="H43" s="32"/>
      <c r="I43" s="41"/>
      <c r="J43" s="32"/>
      <c r="K43" s="112"/>
      <c r="L43" s="32"/>
      <c r="M43" s="34"/>
      <c r="N43" s="339"/>
      <c r="O43" s="338"/>
      <c r="P43" s="118"/>
      <c r="Q43" s="187"/>
      <c r="R43" s="188"/>
      <c r="S43" s="189"/>
      <c r="T43" s="189"/>
      <c r="U43" s="189"/>
      <c r="V43" s="189"/>
      <c r="W43" s="256">
        <f t="shared" si="25"/>
        <v>0</v>
      </c>
      <c r="X43" s="187"/>
      <c r="Y43" s="190">
        <f t="shared" si="26"/>
        <v>0</v>
      </c>
      <c r="Z43" s="189"/>
      <c r="AA43" s="190">
        <f t="shared" si="27"/>
        <v>0</v>
      </c>
      <c r="AB43" s="189"/>
      <c r="AC43" s="190">
        <f t="shared" si="28"/>
        <v>0</v>
      </c>
      <c r="AD43" s="189"/>
      <c r="AE43" s="190">
        <f t="shared" si="10"/>
        <v>0</v>
      </c>
      <c r="AF43" s="191">
        <f t="shared" si="29"/>
        <v>0</v>
      </c>
      <c r="AG43" s="191">
        <f t="shared" si="30"/>
        <v>0</v>
      </c>
      <c r="AH43" s="137" t="str">
        <f t="shared" si="37"/>
        <v/>
      </c>
      <c r="AI43" s="286" t="str" cm="1">
        <f t="array" ref="AI43">IFERROR(_xlfn.IFS(DATE(RIGHT(B43,4),3,31)&lt;Listes_deroulantes!$F$54,IF(Z43&gt;0,Z43/AG43,"Aucun mazout"),DATE(RIGHT(B43,4),3,31)&gt;=Listes_deroulantes!$F$54,IF(AF43&gt;0,AF43/AG43,"Aucun combustible")),"")</f>
        <v/>
      </c>
      <c r="AJ43" s="284" t="str" cm="1">
        <f t="array" ref="AJ43">_xlfn.IFS(AG43=0,"",AND(AG43&gt;0,Z43=0),"Aucun mazout",AG43&gt;0,Z43/AG43)</f>
        <v/>
      </c>
      <c r="AK43" s="116" cm="1">
        <f t="array" ref="AK43">_xlfn.IFS(AG43=0,0,OR(AF43=0,ISBLANK(AF43)),"Aucun combustible",AND(AF43&gt;0,AG43&gt;0),AF43/AG43)</f>
        <v>0</v>
      </c>
      <c r="AL43" s="331" t="str" cm="1">
        <f t="array" ref="AL43">IFERROR(IF(DATE(RIGHT(B43,4),3,31)&lt;Listes_deroulantes!$F$54,VLOOKUP(L43,Listes_deroulantes!$F$3:$J$11,4,FALSE),_xlfn.IFS(DATE(RIGHT(B43,4),3,31)&lt;Avant2025,Exist2025Avant,DATE(RIGHT(B43,4),3,31)&lt;Avant2030,Exist2030Avant,DATE(RIGHT(B43,4),3,31)&gt;Après2030,Exist2031Avant)),"")</f>
        <v/>
      </c>
      <c r="AM43" s="35" t="str" cm="1">
        <f t="array" ref="AM43">_xlfn.IFS(OR(AI43="Aucun combustible",AI43="Aucun mazout"),"Oui",AND(AI43="",AL43=""),"",AND(AL43="0%",OR(AI43&lt;&gt;"Aucun combustible",AI43&lt;&gt;"Aucun mazout")),IF(AI43&lt;=0%,"Oui","Non"),AND(AL43&lt;&gt;"0%",OR(AI43&lt;&gt;"Aucun combustible",AI43&lt;&gt;"Aucun mazout")),IF(AI43&lt;=AL43,"Oui","Non"))</f>
        <v/>
      </c>
      <c r="AN43" s="130"/>
      <c r="AO43" s="350" t="str" cm="1">
        <f t="array" ref="AO43">_xlfn.IFS(AND(OR(AE43=0,ISBLANK(AE43)),AF43&gt;0),"Non disponible",AND(OR(AE43=0,ISBLANK(AE43)),W43&gt;0,OR(AF43=0,ISBLANK(AF43))),"100% Énergie renouvelable",AE43&gt;0,AE43,AND(OR(AE43=0,ISBLANK(AE43)),OR(AF43=0,ISBLANK(AF43)),OR(W43=0,ISBLANK(W43))),"s. o.")</f>
        <v>s. o.</v>
      </c>
      <c r="AP43" s="332">
        <f t="shared" si="31"/>
        <v>0</v>
      </c>
      <c r="AQ43" s="189"/>
      <c r="AR43" s="189"/>
      <c r="AS43" s="189"/>
      <c r="AT43" s="189"/>
      <c r="AU43" s="189"/>
      <c r="AV43" s="189"/>
      <c r="AW43" s="195">
        <f t="shared" si="32"/>
        <v>0</v>
      </c>
      <c r="AX43" s="189"/>
      <c r="AY43" s="196">
        <f t="shared" si="33"/>
        <v>0</v>
      </c>
      <c r="AZ43" s="189"/>
      <c r="BA43" s="196">
        <f t="shared" si="34"/>
        <v>0</v>
      </c>
      <c r="BB43" s="189"/>
      <c r="BC43" s="196">
        <f t="shared" si="35"/>
        <v>0</v>
      </c>
      <c r="BD43" s="189"/>
      <c r="BE43" s="196">
        <f t="shared" si="36"/>
        <v>0</v>
      </c>
      <c r="BF43" s="249">
        <f t="shared" si="23"/>
        <v>0</v>
      </c>
      <c r="BG43" s="195">
        <f t="shared" si="24"/>
        <v>0</v>
      </c>
      <c r="BH43" s="138" t="str">
        <f t="shared" si="38"/>
        <v/>
      </c>
      <c r="BI43" s="286" t="str" cm="1">
        <f t="array" ref="BI43">IFERROR(_xlfn.IFS(DATE(RIGHT(B43,4),3,31)&lt;Listes_deroulantes!$F$54,IF(AZ43&gt;0,AZ43/BG43,"Aucun mazout"),DATE(RIGHT(B43,4),3,31)&gt;=Listes_deroulantes!$F$54,IF(BF43&gt;0,BF43/BG43,"Aucun combustible")),"")</f>
        <v/>
      </c>
      <c r="BJ43" s="284" t="str" cm="1">
        <f t="array" ref="BJ43">_xlfn.IFS(BG43=0,"",AND(BG43&gt;0,AZ43=0),"Aucun mazout",BG43&gt;0,AZ43/BG43)</f>
        <v/>
      </c>
      <c r="BK43" s="299" t="str">
        <f t="shared" si="16"/>
        <v>Non disponible</v>
      </c>
      <c r="BL43" s="61" t="str" cm="1">
        <f t="array" ref="BL43">IFERROR(IF(DATE(RIGHT(B43,4),3,31)&lt;Listes_deroulantes!$F$54,VLOOKUP(L43,Listes_deroulantes!$F$3:$J$11,4,FALSE),_xlfn.IFS(DATE(RIGHT(B43,4),3,31)&lt;Avant2025,Exist20205Apres,DATE(RIGHT(B43,4),3,31)&lt;Avant2030,Exist2030Apres,DATE(RIGHT(B43,4),3,31)&gt;Après2030,"0%")),"")</f>
        <v/>
      </c>
      <c r="BM43" s="35" t="str" cm="1">
        <f t="array" ref="BM43">_xlfn.IFS(OR(BI43="Aucun combustible",BI43="Aucun mazout"),"Oui",AND(BI43="",BL43=""),"",AND(BL43="0%",OR(BI43&lt;&gt;"Aucun combustible",BI43&lt;&gt;"Aucun mazout")),IF(BI43&lt;=0%,"Oui","Non"),AND(BL43&lt;&gt;"0%",OR(BI43&lt;&gt;"Aucun combustible",BI43&lt;&gt;"Aucun mazout")),IF(BI43&lt;=BL43,"Oui","Non"))</f>
        <v/>
      </c>
      <c r="BN43" s="119"/>
      <c r="BO43" s="355" t="str">
        <f t="shared" si="17"/>
        <v>s. o.</v>
      </c>
      <c r="BP43" s="356" t="str" cm="1">
        <f t="array" ref="BP43">_xlfn.IFS(AND(BF43&gt;0,OR(BE43=0,ISBLANK(BE43))),"Non disponible",AND(OR(BE43=0,ISBLANK(BE43)),OR(BF43=0,ISBLANK(BF43)),AW43&gt;0),"100% Énergie renouvelable",BE43&gt;0,BE43,AND(OR(BE43=0,ISBLANK(BE43)),OR(BF43=0,ISBLANK(BF43)),OR(AW43=0,ISBLANK(AW43))),"s. o.")</f>
        <v>s. o.</v>
      </c>
      <c r="BQ43" s="357" t="str" cm="1">
        <f t="array" ref="BQ43">IFERROR(_xlfn.IFS(AND(BO43="100% Énergie renouvelable",BP43="100% Énergie renouvelable"),"Aucun GES à réduire",AND(BO43&lt;&gt;"100% Énergie renouvelable",BP43="100% Énergie renouvelable"),BO43,AND(BO43&lt;&gt;"100% Énergie renouvelable",BP43&lt;&gt;"100% Énergie renouvelable"),BO43-BP43,AND(BO43="100% Énergie renouvelable",BP43&lt;&gt;"100% Énergie renouvelable"),"Fournir une explication"),"s. o.")</f>
        <v>s. o.</v>
      </c>
      <c r="BR43" s="120"/>
    </row>
    <row r="44" spans="1:70" s="121" customFormat="1" x14ac:dyDescent="0.25">
      <c r="A44" s="124"/>
      <c r="B44" s="33"/>
      <c r="C44" s="32"/>
      <c r="D44" s="32"/>
      <c r="E44" s="32"/>
      <c r="F44" s="32"/>
      <c r="G44" s="32"/>
      <c r="H44" s="32"/>
      <c r="I44" s="41"/>
      <c r="J44" s="32"/>
      <c r="K44" s="112"/>
      <c r="L44" s="32"/>
      <c r="M44" s="34"/>
      <c r="N44" s="339"/>
      <c r="O44" s="338"/>
      <c r="P44" s="118"/>
      <c r="Q44" s="187"/>
      <c r="R44" s="188"/>
      <c r="S44" s="189"/>
      <c r="T44" s="189"/>
      <c r="U44" s="189"/>
      <c r="V44" s="189"/>
      <c r="W44" s="256">
        <f t="shared" si="25"/>
        <v>0</v>
      </c>
      <c r="X44" s="187"/>
      <c r="Y44" s="190">
        <f t="shared" si="26"/>
        <v>0</v>
      </c>
      <c r="Z44" s="189"/>
      <c r="AA44" s="190">
        <f t="shared" si="27"/>
        <v>0</v>
      </c>
      <c r="AB44" s="189"/>
      <c r="AC44" s="190">
        <f t="shared" si="28"/>
        <v>0</v>
      </c>
      <c r="AD44" s="189"/>
      <c r="AE44" s="190">
        <f t="shared" si="10"/>
        <v>0</v>
      </c>
      <c r="AF44" s="191">
        <f t="shared" si="29"/>
        <v>0</v>
      </c>
      <c r="AG44" s="191">
        <f t="shared" si="30"/>
        <v>0</v>
      </c>
      <c r="AH44" s="137" t="str">
        <f t="shared" si="37"/>
        <v/>
      </c>
      <c r="AI44" s="286" t="str" cm="1">
        <f t="array" ref="AI44">IFERROR(_xlfn.IFS(DATE(RIGHT(B44,4),3,31)&lt;Listes_deroulantes!$F$54,IF(Z44&gt;0,Z44/AG44,"Aucun mazout"),DATE(RIGHT(B44,4),3,31)&gt;=Listes_deroulantes!$F$54,IF(AF44&gt;0,AF44/AG44,"Aucun combustible")),"")</f>
        <v/>
      </c>
      <c r="AJ44" s="284" t="str" cm="1">
        <f t="array" ref="AJ44">_xlfn.IFS(AG44=0,"",AND(AG44&gt;0,Z44=0),"Aucun mazout",AG44&gt;0,Z44/AG44)</f>
        <v/>
      </c>
      <c r="AK44" s="116" cm="1">
        <f t="array" ref="AK44">_xlfn.IFS(AG44=0,0,OR(AF44=0,ISBLANK(AF44)),"Aucun combustible",AND(AF44&gt;0,AG44&gt;0),AF44/AG44)</f>
        <v>0</v>
      </c>
      <c r="AL44" s="331" t="str" cm="1">
        <f t="array" ref="AL44">IFERROR(IF(DATE(RIGHT(B44,4),3,31)&lt;Listes_deroulantes!$F$54,VLOOKUP(L44,Listes_deroulantes!$F$3:$J$11,4,FALSE),_xlfn.IFS(DATE(RIGHT(B44,4),3,31)&lt;Avant2025,Exist2025Avant,DATE(RIGHT(B44,4),3,31)&lt;Avant2030,Exist2030Avant,DATE(RIGHT(B44,4),3,31)&gt;Après2030,Exist2031Avant)),"")</f>
        <v/>
      </c>
      <c r="AM44" s="35" t="str" cm="1">
        <f t="array" ref="AM44">_xlfn.IFS(OR(AI44="Aucun combustible",AI44="Aucun mazout"),"Oui",AND(AI44="",AL44=""),"",AND(AL44="0%",OR(AI44&lt;&gt;"Aucun combustible",AI44&lt;&gt;"Aucun mazout")),IF(AI44&lt;=0%,"Oui","Non"),AND(AL44&lt;&gt;"0%",OR(AI44&lt;&gt;"Aucun combustible",AI44&lt;&gt;"Aucun mazout")),IF(AI44&lt;=AL44,"Oui","Non"))</f>
        <v/>
      </c>
      <c r="AN44" s="130"/>
      <c r="AO44" s="350" t="str" cm="1">
        <f t="array" ref="AO44">_xlfn.IFS(AND(OR(AE44=0,ISBLANK(AE44)),AF44&gt;0),"Non disponible",AND(OR(AE44=0,ISBLANK(AE44)),W44&gt;0,OR(AF44=0,ISBLANK(AF44))),"100% Énergie renouvelable",AE44&gt;0,AE44,AND(OR(AE44=0,ISBLANK(AE44)),OR(AF44=0,ISBLANK(AF44)),OR(W44=0,ISBLANK(W44))),"s. o.")</f>
        <v>s. o.</v>
      </c>
      <c r="AP44" s="332">
        <f t="shared" si="31"/>
        <v>0</v>
      </c>
      <c r="AQ44" s="189"/>
      <c r="AR44" s="189"/>
      <c r="AS44" s="189"/>
      <c r="AT44" s="189"/>
      <c r="AU44" s="189"/>
      <c r="AV44" s="189"/>
      <c r="AW44" s="195">
        <f t="shared" si="32"/>
        <v>0</v>
      </c>
      <c r="AX44" s="189"/>
      <c r="AY44" s="196">
        <f t="shared" si="33"/>
        <v>0</v>
      </c>
      <c r="AZ44" s="189"/>
      <c r="BA44" s="196">
        <f t="shared" si="34"/>
        <v>0</v>
      </c>
      <c r="BB44" s="189"/>
      <c r="BC44" s="196">
        <f t="shared" si="35"/>
        <v>0</v>
      </c>
      <c r="BD44" s="189"/>
      <c r="BE44" s="196">
        <f t="shared" si="36"/>
        <v>0</v>
      </c>
      <c r="BF44" s="249">
        <f t="shared" si="23"/>
        <v>0</v>
      </c>
      <c r="BG44" s="195">
        <f t="shared" si="24"/>
        <v>0</v>
      </c>
      <c r="BH44" s="138" t="str">
        <f t="shared" si="38"/>
        <v/>
      </c>
      <c r="BI44" s="286" t="str" cm="1">
        <f t="array" ref="BI44">IFERROR(_xlfn.IFS(DATE(RIGHT(B44,4),3,31)&lt;Listes_deroulantes!$F$54,IF(AZ44&gt;0,AZ44/BG44,"Aucun mazout"),DATE(RIGHT(B44,4),3,31)&gt;=Listes_deroulantes!$F$54,IF(BF44&gt;0,BF44/BG44,"Aucun combustible")),"")</f>
        <v/>
      </c>
      <c r="BJ44" s="284" t="str" cm="1">
        <f t="array" ref="BJ44">_xlfn.IFS(BG44=0,"",AND(BG44&gt;0,AZ44=0),"Aucun mazout",BG44&gt;0,AZ44/BG44)</f>
        <v/>
      </c>
      <c r="BK44" s="299" t="str">
        <f t="shared" si="16"/>
        <v>Non disponible</v>
      </c>
      <c r="BL44" s="61" t="str" cm="1">
        <f t="array" ref="BL44">IFERROR(IF(DATE(RIGHT(B44,4),3,31)&lt;Listes_deroulantes!$F$54,VLOOKUP(L44,Listes_deroulantes!$F$3:$J$11,4,FALSE),_xlfn.IFS(DATE(RIGHT(B44,4),3,31)&lt;Avant2025,Exist20205Apres,DATE(RIGHT(B44,4),3,31)&lt;Avant2030,Exist2030Apres,DATE(RIGHT(B44,4),3,31)&gt;Après2030,"0%")),"")</f>
        <v/>
      </c>
      <c r="BM44" s="35" t="str" cm="1">
        <f t="array" ref="BM44">_xlfn.IFS(OR(BI44="Aucun combustible",BI44="Aucun mazout"),"Oui",AND(BI44="",BL44=""),"",AND(BL44="0%",OR(BI44&lt;&gt;"Aucun combustible",BI44&lt;&gt;"Aucun mazout")),IF(BI44&lt;=0%,"Oui","Non"),AND(BL44&lt;&gt;"0%",OR(BI44&lt;&gt;"Aucun combustible",BI44&lt;&gt;"Aucun mazout")),IF(BI44&lt;=BL44,"Oui","Non"))</f>
        <v/>
      </c>
      <c r="BN44" s="119"/>
      <c r="BO44" s="355" t="str">
        <f t="shared" si="17"/>
        <v>s. o.</v>
      </c>
      <c r="BP44" s="356" t="str" cm="1">
        <f t="array" ref="BP44">_xlfn.IFS(AND(BF44&gt;0,OR(BE44=0,ISBLANK(BE44))),"Non disponible",AND(OR(BE44=0,ISBLANK(BE44)),OR(BF44=0,ISBLANK(BF44)),AW44&gt;0),"100% Énergie renouvelable",BE44&gt;0,BE44,AND(OR(BE44=0,ISBLANK(BE44)),OR(BF44=0,ISBLANK(BF44)),OR(AW44=0,ISBLANK(AW44))),"s. o.")</f>
        <v>s. o.</v>
      </c>
      <c r="BQ44" s="357" t="str" cm="1">
        <f t="array" ref="BQ44">IFERROR(_xlfn.IFS(AND(BO44="100% Énergie renouvelable",BP44="100% Énergie renouvelable"),"Aucun GES à réduire",AND(BO44&lt;&gt;"100% Énergie renouvelable",BP44="100% Énergie renouvelable"),BO44,AND(BO44&lt;&gt;"100% Énergie renouvelable",BP44&lt;&gt;"100% Énergie renouvelable"),BO44-BP44,AND(BO44="100% Énergie renouvelable",BP44&lt;&gt;"100% Énergie renouvelable"),"Fournir une explication"),"s. o.")</f>
        <v>s. o.</v>
      </c>
      <c r="BR44" s="120"/>
    </row>
    <row r="45" spans="1:70" s="121" customFormat="1" x14ac:dyDescent="0.25">
      <c r="A45" s="124"/>
      <c r="B45" s="33"/>
      <c r="C45" s="32"/>
      <c r="D45" s="32"/>
      <c r="E45" s="32"/>
      <c r="F45" s="32"/>
      <c r="G45" s="32"/>
      <c r="H45" s="32"/>
      <c r="I45" s="41"/>
      <c r="J45" s="32"/>
      <c r="K45" s="112"/>
      <c r="L45" s="32"/>
      <c r="M45" s="34"/>
      <c r="N45" s="339"/>
      <c r="O45" s="338"/>
      <c r="P45" s="118"/>
      <c r="Q45" s="187"/>
      <c r="R45" s="188"/>
      <c r="S45" s="189"/>
      <c r="T45" s="189"/>
      <c r="U45" s="189"/>
      <c r="V45" s="189"/>
      <c r="W45" s="256">
        <f t="shared" si="25"/>
        <v>0</v>
      </c>
      <c r="X45" s="187"/>
      <c r="Y45" s="190">
        <f t="shared" si="26"/>
        <v>0</v>
      </c>
      <c r="Z45" s="189"/>
      <c r="AA45" s="190">
        <f t="shared" si="27"/>
        <v>0</v>
      </c>
      <c r="AB45" s="189"/>
      <c r="AC45" s="190">
        <f t="shared" si="28"/>
        <v>0</v>
      </c>
      <c r="AD45" s="189"/>
      <c r="AE45" s="190">
        <f t="shared" si="10"/>
        <v>0</v>
      </c>
      <c r="AF45" s="191">
        <f t="shared" si="29"/>
        <v>0</v>
      </c>
      <c r="AG45" s="191">
        <f t="shared" si="30"/>
        <v>0</v>
      </c>
      <c r="AH45" s="137" t="str">
        <f t="shared" si="37"/>
        <v/>
      </c>
      <c r="AI45" s="286" t="str" cm="1">
        <f t="array" ref="AI45">IFERROR(_xlfn.IFS(DATE(RIGHT(B45,4),3,31)&lt;Listes_deroulantes!$F$54,IF(Z45&gt;0,Z45/AG45,"Aucun mazout"),DATE(RIGHT(B45,4),3,31)&gt;=Listes_deroulantes!$F$54,IF(AF45&gt;0,AF45/AG45,"Aucun combustible")),"")</f>
        <v/>
      </c>
      <c r="AJ45" s="284" t="str" cm="1">
        <f t="array" ref="AJ45">_xlfn.IFS(AG45=0,"",AND(AG45&gt;0,Z45=0),"Aucun mazout",AG45&gt;0,Z45/AG45)</f>
        <v/>
      </c>
      <c r="AK45" s="116" cm="1">
        <f t="array" ref="AK45">_xlfn.IFS(AG45=0,0,OR(AF45=0,ISBLANK(AF45)),"Aucun combustible",AND(AF45&gt;0,AG45&gt;0),AF45/AG45)</f>
        <v>0</v>
      </c>
      <c r="AL45" s="331" t="str" cm="1">
        <f t="array" ref="AL45">IFERROR(IF(DATE(RIGHT(B45,4),3,31)&lt;Listes_deroulantes!$F$54,VLOOKUP(L45,Listes_deroulantes!$F$3:$J$11,4,FALSE),_xlfn.IFS(DATE(RIGHT(B45,4),3,31)&lt;Avant2025,Exist2025Avant,DATE(RIGHT(B45,4),3,31)&lt;Avant2030,Exist2030Avant,DATE(RIGHT(B45,4),3,31)&gt;Après2030,Exist2031Avant)),"")</f>
        <v/>
      </c>
      <c r="AM45" s="35" t="str" cm="1">
        <f t="array" ref="AM45">_xlfn.IFS(OR(AI45="Aucun combustible",AI45="Aucun mazout"),"Oui",AND(AI45="",AL45=""),"",AND(AL45="0%",OR(AI45&lt;&gt;"Aucun combustible",AI45&lt;&gt;"Aucun mazout")),IF(AI45&lt;=0%,"Oui","Non"),AND(AL45&lt;&gt;"0%",OR(AI45&lt;&gt;"Aucun combustible",AI45&lt;&gt;"Aucun mazout")),IF(AI45&lt;=AL45,"Oui","Non"))</f>
        <v/>
      </c>
      <c r="AN45" s="130"/>
      <c r="AO45" s="350" t="str" cm="1">
        <f t="array" ref="AO45">_xlfn.IFS(AND(OR(AE45=0,ISBLANK(AE45)),AF45&gt;0),"Non disponible",AND(OR(AE45=0,ISBLANK(AE45)),W45&gt;0,OR(AF45=0,ISBLANK(AF45))),"100% Énergie renouvelable",AE45&gt;0,AE45,AND(OR(AE45=0,ISBLANK(AE45)),OR(AF45=0,ISBLANK(AF45)),OR(W45=0,ISBLANK(W45))),"s. o.")</f>
        <v>s. o.</v>
      </c>
      <c r="AP45" s="332">
        <f t="shared" si="31"/>
        <v>0</v>
      </c>
      <c r="AQ45" s="189"/>
      <c r="AR45" s="189"/>
      <c r="AS45" s="189"/>
      <c r="AT45" s="189"/>
      <c r="AU45" s="189"/>
      <c r="AV45" s="189"/>
      <c r="AW45" s="195">
        <f t="shared" si="32"/>
        <v>0</v>
      </c>
      <c r="AX45" s="189"/>
      <c r="AY45" s="196">
        <f t="shared" si="33"/>
        <v>0</v>
      </c>
      <c r="AZ45" s="189"/>
      <c r="BA45" s="196">
        <f t="shared" si="34"/>
        <v>0</v>
      </c>
      <c r="BB45" s="189"/>
      <c r="BC45" s="196">
        <f t="shared" si="35"/>
        <v>0</v>
      </c>
      <c r="BD45" s="189"/>
      <c r="BE45" s="196">
        <f t="shared" si="36"/>
        <v>0</v>
      </c>
      <c r="BF45" s="249">
        <f t="shared" si="23"/>
        <v>0</v>
      </c>
      <c r="BG45" s="195">
        <f t="shared" si="24"/>
        <v>0</v>
      </c>
      <c r="BH45" s="138" t="str">
        <f t="shared" si="38"/>
        <v/>
      </c>
      <c r="BI45" s="286" t="str" cm="1">
        <f t="array" ref="BI45">IFERROR(_xlfn.IFS(DATE(RIGHT(B45,4),3,31)&lt;Listes_deroulantes!$F$54,IF(AZ45&gt;0,AZ45/BG45,"Aucun mazout"),DATE(RIGHT(B45,4),3,31)&gt;=Listes_deroulantes!$F$54,IF(BF45&gt;0,BF45/BG45,"Aucun combustible")),"")</f>
        <v/>
      </c>
      <c r="BJ45" s="284" t="str" cm="1">
        <f t="array" ref="BJ45">_xlfn.IFS(BG45=0,"",AND(BG45&gt;0,AZ45=0),"Aucun mazout",BG45&gt;0,AZ45/BG45)</f>
        <v/>
      </c>
      <c r="BK45" s="299" t="str">
        <f t="shared" si="16"/>
        <v>Non disponible</v>
      </c>
      <c r="BL45" s="61" t="str" cm="1">
        <f t="array" ref="BL45">IFERROR(IF(DATE(RIGHT(B45,4),3,31)&lt;Listes_deroulantes!$F$54,VLOOKUP(L45,Listes_deroulantes!$F$3:$J$11,4,FALSE),_xlfn.IFS(DATE(RIGHT(B45,4),3,31)&lt;Avant2025,Exist20205Apres,DATE(RIGHT(B45,4),3,31)&lt;Avant2030,Exist2030Apres,DATE(RIGHT(B45,4),3,31)&gt;Après2030,"0%")),"")</f>
        <v/>
      </c>
      <c r="BM45" s="35" t="str" cm="1">
        <f t="array" ref="BM45">_xlfn.IFS(OR(BI45="Aucun combustible",BI45="Aucun mazout"),"Oui",AND(BI45="",BL45=""),"",AND(BL45="0%",OR(BI45&lt;&gt;"Aucun combustible",BI45&lt;&gt;"Aucun mazout")),IF(BI45&lt;=0%,"Oui","Non"),AND(BL45&lt;&gt;"0%",OR(BI45&lt;&gt;"Aucun combustible",BI45&lt;&gt;"Aucun mazout")),IF(BI45&lt;=BL45,"Oui","Non"))</f>
        <v/>
      </c>
      <c r="BN45" s="119"/>
      <c r="BO45" s="355" t="str">
        <f t="shared" si="17"/>
        <v>s. o.</v>
      </c>
      <c r="BP45" s="356" t="str" cm="1">
        <f t="array" ref="BP45">_xlfn.IFS(AND(BF45&gt;0,OR(BE45=0,ISBLANK(BE45))),"Non disponible",AND(OR(BE45=0,ISBLANK(BE45)),OR(BF45=0,ISBLANK(BF45)),AW45&gt;0),"100% Énergie renouvelable",BE45&gt;0,BE45,AND(OR(BE45=0,ISBLANK(BE45)),OR(BF45=0,ISBLANK(BF45)),OR(AW45=0,ISBLANK(AW45))),"s. o.")</f>
        <v>s. o.</v>
      </c>
      <c r="BQ45" s="357" t="str" cm="1">
        <f t="array" ref="BQ45">IFERROR(_xlfn.IFS(AND(BO45="100% Énergie renouvelable",BP45="100% Énergie renouvelable"),"Aucun GES à réduire",AND(BO45&lt;&gt;"100% Énergie renouvelable",BP45="100% Énergie renouvelable"),BO45,AND(BO45&lt;&gt;"100% Énergie renouvelable",BP45&lt;&gt;"100% Énergie renouvelable"),BO45-BP45,AND(BO45="100% Énergie renouvelable",BP45&lt;&gt;"100% Énergie renouvelable"),"Fournir une explication"),"s. o.")</f>
        <v>s. o.</v>
      </c>
      <c r="BR45" s="120"/>
    </row>
    <row r="46" spans="1:70" s="121" customFormat="1" x14ac:dyDescent="0.25">
      <c r="A46" s="124"/>
      <c r="B46" s="33"/>
      <c r="C46" s="32"/>
      <c r="D46" s="32"/>
      <c r="E46" s="32"/>
      <c r="F46" s="32"/>
      <c r="G46" s="32"/>
      <c r="H46" s="32"/>
      <c r="I46" s="41"/>
      <c r="J46" s="32"/>
      <c r="K46" s="112"/>
      <c r="L46" s="32"/>
      <c r="M46" s="34"/>
      <c r="N46" s="339"/>
      <c r="O46" s="338"/>
      <c r="P46" s="118"/>
      <c r="Q46" s="187"/>
      <c r="R46" s="188"/>
      <c r="S46" s="189"/>
      <c r="T46" s="189"/>
      <c r="U46" s="189"/>
      <c r="V46" s="189"/>
      <c r="W46" s="256">
        <f t="shared" si="25"/>
        <v>0</v>
      </c>
      <c r="X46" s="187"/>
      <c r="Y46" s="190">
        <f t="shared" si="26"/>
        <v>0</v>
      </c>
      <c r="Z46" s="189"/>
      <c r="AA46" s="190">
        <f t="shared" si="27"/>
        <v>0</v>
      </c>
      <c r="AB46" s="189"/>
      <c r="AC46" s="190">
        <f t="shared" si="28"/>
        <v>0</v>
      </c>
      <c r="AD46" s="189"/>
      <c r="AE46" s="190">
        <f t="shared" si="10"/>
        <v>0</v>
      </c>
      <c r="AF46" s="191">
        <f t="shared" si="29"/>
        <v>0</v>
      </c>
      <c r="AG46" s="191">
        <f t="shared" si="30"/>
        <v>0</v>
      </c>
      <c r="AH46" s="137" t="str">
        <f t="shared" si="37"/>
        <v/>
      </c>
      <c r="AI46" s="286" t="str" cm="1">
        <f t="array" ref="AI46">IFERROR(_xlfn.IFS(DATE(RIGHT(B46,4),3,31)&lt;Listes_deroulantes!$F$54,IF(Z46&gt;0,Z46/AG46,"Aucun mazout"),DATE(RIGHT(B46,4),3,31)&gt;=Listes_deroulantes!$F$54,IF(AF46&gt;0,AF46/AG46,"Aucun combustible")),"")</f>
        <v/>
      </c>
      <c r="AJ46" s="284" t="str" cm="1">
        <f t="array" ref="AJ46">_xlfn.IFS(AG46=0,"",AND(AG46&gt;0,Z46=0),"Aucun mazout",AG46&gt;0,Z46/AG46)</f>
        <v/>
      </c>
      <c r="AK46" s="116" cm="1">
        <f t="array" ref="AK46">_xlfn.IFS(AG46=0,0,OR(AF46=0,ISBLANK(AF46)),"Aucun combustible",AND(AF46&gt;0,AG46&gt;0),AF46/AG46)</f>
        <v>0</v>
      </c>
      <c r="AL46" s="331" t="str" cm="1">
        <f t="array" ref="AL46">IFERROR(IF(DATE(RIGHT(B46,4),3,31)&lt;Listes_deroulantes!$F$54,VLOOKUP(L46,Listes_deroulantes!$F$3:$J$11,4,FALSE),_xlfn.IFS(DATE(RIGHT(B46,4),3,31)&lt;Avant2025,Exist2025Avant,DATE(RIGHT(B46,4),3,31)&lt;Avant2030,Exist2030Avant,DATE(RIGHT(B46,4),3,31)&gt;Après2030,Exist2031Avant)),"")</f>
        <v/>
      </c>
      <c r="AM46" s="35" t="str" cm="1">
        <f t="array" ref="AM46">_xlfn.IFS(OR(AI46="Aucun combustible",AI46="Aucun mazout"),"Oui",AND(AI46="",AL46=""),"",AND(AL46="0%",OR(AI46&lt;&gt;"Aucun combustible",AI46&lt;&gt;"Aucun mazout")),IF(AI46&lt;=0%,"Oui","Non"),AND(AL46&lt;&gt;"0%",OR(AI46&lt;&gt;"Aucun combustible",AI46&lt;&gt;"Aucun mazout")),IF(AI46&lt;=AL46,"Oui","Non"))</f>
        <v/>
      </c>
      <c r="AN46" s="130"/>
      <c r="AO46" s="350" t="str" cm="1">
        <f t="array" ref="AO46">_xlfn.IFS(AND(OR(AE46=0,ISBLANK(AE46)),AF46&gt;0),"Non disponible",AND(OR(AE46=0,ISBLANK(AE46)),W46&gt;0,OR(AF46=0,ISBLANK(AF46))),"100% Énergie renouvelable",AE46&gt;0,AE46,AND(OR(AE46=0,ISBLANK(AE46)),OR(AF46=0,ISBLANK(AF46)),OR(W46=0,ISBLANK(W46))),"s. o.")</f>
        <v>s. o.</v>
      </c>
      <c r="AP46" s="332">
        <f t="shared" si="31"/>
        <v>0</v>
      </c>
      <c r="AQ46" s="189"/>
      <c r="AR46" s="189"/>
      <c r="AS46" s="189"/>
      <c r="AT46" s="189"/>
      <c r="AU46" s="189"/>
      <c r="AV46" s="189"/>
      <c r="AW46" s="195">
        <f t="shared" si="32"/>
        <v>0</v>
      </c>
      <c r="AX46" s="189"/>
      <c r="AY46" s="196">
        <f t="shared" si="33"/>
        <v>0</v>
      </c>
      <c r="AZ46" s="189"/>
      <c r="BA46" s="196">
        <f t="shared" si="34"/>
        <v>0</v>
      </c>
      <c r="BB46" s="189"/>
      <c r="BC46" s="196">
        <f t="shared" si="35"/>
        <v>0</v>
      </c>
      <c r="BD46" s="189"/>
      <c r="BE46" s="196">
        <f t="shared" si="36"/>
        <v>0</v>
      </c>
      <c r="BF46" s="249">
        <f t="shared" si="23"/>
        <v>0</v>
      </c>
      <c r="BG46" s="195">
        <f t="shared" si="24"/>
        <v>0</v>
      </c>
      <c r="BH46" s="138" t="str">
        <f t="shared" si="38"/>
        <v/>
      </c>
      <c r="BI46" s="286" t="str" cm="1">
        <f t="array" ref="BI46">IFERROR(_xlfn.IFS(DATE(RIGHT(B46,4),3,31)&lt;Listes_deroulantes!$F$54,IF(AZ46&gt;0,AZ46/BG46,"Aucun mazout"),DATE(RIGHT(B46,4),3,31)&gt;=Listes_deroulantes!$F$54,IF(BF46&gt;0,BF46/BG46,"Aucun combustible")),"")</f>
        <v/>
      </c>
      <c r="BJ46" s="284" t="str" cm="1">
        <f t="array" ref="BJ46">_xlfn.IFS(BG46=0,"",AND(BG46&gt;0,AZ46=0),"Aucun mazout",BG46&gt;0,AZ46/BG46)</f>
        <v/>
      </c>
      <c r="BK46" s="299" t="str">
        <f t="shared" si="16"/>
        <v>Non disponible</v>
      </c>
      <c r="BL46" s="61" t="str" cm="1">
        <f t="array" ref="BL46">IFERROR(IF(DATE(RIGHT(B46,4),3,31)&lt;Listes_deroulantes!$F$54,VLOOKUP(L46,Listes_deroulantes!$F$3:$J$11,4,FALSE),_xlfn.IFS(DATE(RIGHT(B46,4),3,31)&lt;Avant2025,Exist20205Apres,DATE(RIGHT(B46,4),3,31)&lt;Avant2030,Exist2030Apres,DATE(RIGHT(B46,4),3,31)&gt;Après2030,"0%")),"")</f>
        <v/>
      </c>
      <c r="BM46" s="35" t="str" cm="1">
        <f t="array" ref="BM46">_xlfn.IFS(OR(BI46="Aucun combustible",BI46="Aucun mazout"),"Oui",AND(BI46="",BL46=""),"",AND(BL46="0%",OR(BI46&lt;&gt;"Aucun combustible",BI46&lt;&gt;"Aucun mazout")),IF(BI46&lt;=0%,"Oui","Non"),AND(BL46&lt;&gt;"0%",OR(BI46&lt;&gt;"Aucun combustible",BI46&lt;&gt;"Aucun mazout")),IF(BI46&lt;=BL46,"Oui","Non"))</f>
        <v/>
      </c>
      <c r="BN46" s="119"/>
      <c r="BO46" s="355" t="str">
        <f t="shared" si="17"/>
        <v>s. o.</v>
      </c>
      <c r="BP46" s="356" t="str" cm="1">
        <f t="array" ref="BP46">_xlfn.IFS(AND(BF46&gt;0,OR(BE46=0,ISBLANK(BE46))),"Non disponible",AND(OR(BE46=0,ISBLANK(BE46)),OR(BF46=0,ISBLANK(BF46)),AW46&gt;0),"100% Énergie renouvelable",BE46&gt;0,BE46,AND(OR(BE46=0,ISBLANK(BE46)),OR(BF46=0,ISBLANK(BF46)),OR(AW46=0,ISBLANK(AW46))),"s. o.")</f>
        <v>s. o.</v>
      </c>
      <c r="BQ46" s="357" t="str" cm="1">
        <f t="array" ref="BQ46">IFERROR(_xlfn.IFS(AND(BO46="100% Énergie renouvelable",BP46="100% Énergie renouvelable"),"Aucun GES à réduire",AND(BO46&lt;&gt;"100% Énergie renouvelable",BP46="100% Énergie renouvelable"),BO46,AND(BO46&lt;&gt;"100% Énergie renouvelable",BP46&lt;&gt;"100% Énergie renouvelable"),BO46-BP46,AND(BO46="100% Énergie renouvelable",BP46&lt;&gt;"100% Énergie renouvelable"),"Fournir une explication"),"s. o.")</f>
        <v>s. o.</v>
      </c>
      <c r="BR46" s="120"/>
    </row>
    <row r="47" spans="1:70" s="121" customFormat="1" x14ac:dyDescent="0.25">
      <c r="A47" s="124"/>
      <c r="B47" s="33"/>
      <c r="C47" s="32"/>
      <c r="D47" s="32"/>
      <c r="E47" s="32"/>
      <c r="F47" s="32"/>
      <c r="G47" s="32"/>
      <c r="H47" s="32"/>
      <c r="I47" s="41"/>
      <c r="J47" s="32"/>
      <c r="K47" s="112"/>
      <c r="L47" s="32"/>
      <c r="M47" s="34"/>
      <c r="N47" s="339"/>
      <c r="O47" s="338"/>
      <c r="P47" s="118"/>
      <c r="Q47" s="187"/>
      <c r="R47" s="188"/>
      <c r="S47" s="189"/>
      <c r="T47" s="189"/>
      <c r="U47" s="189"/>
      <c r="V47" s="189"/>
      <c r="W47" s="256">
        <f t="shared" si="25"/>
        <v>0</v>
      </c>
      <c r="X47" s="187"/>
      <c r="Y47" s="190">
        <f t="shared" si="26"/>
        <v>0</v>
      </c>
      <c r="Z47" s="189"/>
      <c r="AA47" s="190">
        <f t="shared" si="27"/>
        <v>0</v>
      </c>
      <c r="AB47" s="189"/>
      <c r="AC47" s="190">
        <f t="shared" si="28"/>
        <v>0</v>
      </c>
      <c r="AD47" s="189"/>
      <c r="AE47" s="190">
        <f t="shared" si="10"/>
        <v>0</v>
      </c>
      <c r="AF47" s="191">
        <f t="shared" si="29"/>
        <v>0</v>
      </c>
      <c r="AG47" s="191">
        <f t="shared" si="30"/>
        <v>0</v>
      </c>
      <c r="AH47" s="137" t="str">
        <f t="shared" si="37"/>
        <v/>
      </c>
      <c r="AI47" s="286" t="str" cm="1">
        <f t="array" ref="AI47">IFERROR(_xlfn.IFS(DATE(RIGHT(B47,4),3,31)&lt;Listes_deroulantes!$F$54,IF(Z47&gt;0,Z47/AG47,"Aucun mazout"),DATE(RIGHT(B47,4),3,31)&gt;=Listes_deroulantes!$F$54,IF(AF47&gt;0,AF47/AG47,"Aucun combustible")),"")</f>
        <v/>
      </c>
      <c r="AJ47" s="284" t="str" cm="1">
        <f t="array" ref="AJ47">_xlfn.IFS(AG47=0,"",AND(AG47&gt;0,Z47=0),"Aucun mazout",AG47&gt;0,Z47/AG47)</f>
        <v/>
      </c>
      <c r="AK47" s="116" cm="1">
        <f t="array" ref="AK47">_xlfn.IFS(AG47=0,0,OR(AF47=0,ISBLANK(AF47)),"Aucun combustible",AND(AF47&gt;0,AG47&gt;0),AF47/AG47)</f>
        <v>0</v>
      </c>
      <c r="AL47" s="331" t="str" cm="1">
        <f t="array" ref="AL47">IFERROR(IF(DATE(RIGHT(B47,4),3,31)&lt;Listes_deroulantes!$F$54,VLOOKUP(L47,Listes_deroulantes!$F$3:$J$11,4,FALSE),_xlfn.IFS(DATE(RIGHT(B47,4),3,31)&lt;Avant2025,Exist2025Avant,DATE(RIGHT(B47,4),3,31)&lt;Avant2030,Exist2030Avant,DATE(RIGHT(B47,4),3,31)&gt;Après2030,Exist2031Avant)),"")</f>
        <v/>
      </c>
      <c r="AM47" s="35" t="str" cm="1">
        <f t="array" ref="AM47">_xlfn.IFS(OR(AI47="Aucun combustible",AI47="Aucun mazout"),"Oui",AND(AI47="",AL47=""),"",AND(AL47="0%",OR(AI47&lt;&gt;"Aucun combustible",AI47&lt;&gt;"Aucun mazout")),IF(AI47&lt;=0%,"Oui","Non"),AND(AL47&lt;&gt;"0%",OR(AI47&lt;&gt;"Aucun combustible",AI47&lt;&gt;"Aucun mazout")),IF(AI47&lt;=AL47,"Oui","Non"))</f>
        <v/>
      </c>
      <c r="AN47" s="130"/>
      <c r="AO47" s="350" t="str" cm="1">
        <f t="array" ref="AO47">_xlfn.IFS(AND(OR(AE47=0,ISBLANK(AE47)),AF47&gt;0),"Non disponible",AND(OR(AE47=0,ISBLANK(AE47)),W47&gt;0,OR(AF47=0,ISBLANK(AF47))),"100% Énergie renouvelable",AE47&gt;0,AE47,AND(OR(AE47=0,ISBLANK(AE47)),OR(AF47=0,ISBLANK(AF47)),OR(W47=0,ISBLANK(W47))),"s. o.")</f>
        <v>s. o.</v>
      </c>
      <c r="AP47" s="332">
        <f t="shared" si="31"/>
        <v>0</v>
      </c>
      <c r="AQ47" s="189"/>
      <c r="AR47" s="189"/>
      <c r="AS47" s="189"/>
      <c r="AT47" s="189"/>
      <c r="AU47" s="189"/>
      <c r="AV47" s="189"/>
      <c r="AW47" s="195">
        <f t="shared" si="32"/>
        <v>0</v>
      </c>
      <c r="AX47" s="189"/>
      <c r="AY47" s="196">
        <f t="shared" si="33"/>
        <v>0</v>
      </c>
      <c r="AZ47" s="189"/>
      <c r="BA47" s="196">
        <f t="shared" si="34"/>
        <v>0</v>
      </c>
      <c r="BB47" s="189"/>
      <c r="BC47" s="196">
        <f t="shared" si="35"/>
        <v>0</v>
      </c>
      <c r="BD47" s="189"/>
      <c r="BE47" s="196">
        <f t="shared" si="36"/>
        <v>0</v>
      </c>
      <c r="BF47" s="249">
        <f t="shared" si="23"/>
        <v>0</v>
      </c>
      <c r="BG47" s="195">
        <f t="shared" si="24"/>
        <v>0</v>
      </c>
      <c r="BH47" s="138" t="str">
        <f t="shared" si="38"/>
        <v/>
      </c>
      <c r="BI47" s="286" t="str" cm="1">
        <f t="array" ref="BI47">IFERROR(_xlfn.IFS(DATE(RIGHT(B47,4),3,31)&lt;Listes_deroulantes!$F$54,IF(AZ47&gt;0,AZ47/BG47,"Aucun mazout"),DATE(RIGHT(B47,4),3,31)&gt;=Listes_deroulantes!$F$54,IF(BF47&gt;0,BF47/BG47,"Aucun combustible")),"")</f>
        <v/>
      </c>
      <c r="BJ47" s="284" t="str" cm="1">
        <f t="array" ref="BJ47">_xlfn.IFS(BG47=0,"",AND(BG47&gt;0,AZ47=0),"Aucun mazout",BG47&gt;0,AZ47/BG47)</f>
        <v/>
      </c>
      <c r="BK47" s="299" t="str">
        <f t="shared" si="16"/>
        <v>Non disponible</v>
      </c>
      <c r="BL47" s="61" t="str" cm="1">
        <f t="array" ref="BL47">IFERROR(IF(DATE(RIGHT(B47,4),3,31)&lt;Listes_deroulantes!$F$54,VLOOKUP(L47,Listes_deroulantes!$F$3:$J$11,4,FALSE),_xlfn.IFS(DATE(RIGHT(B47,4),3,31)&lt;Avant2025,Exist20205Apres,DATE(RIGHT(B47,4),3,31)&lt;Avant2030,Exist2030Apres,DATE(RIGHT(B47,4),3,31)&gt;Après2030,"0%")),"")</f>
        <v/>
      </c>
      <c r="BM47" s="35" t="str" cm="1">
        <f t="array" ref="BM47">_xlfn.IFS(OR(BI47="Aucun combustible",BI47="Aucun mazout"),"Oui",AND(BI47="",BL47=""),"",AND(BL47="0%",OR(BI47&lt;&gt;"Aucun combustible",BI47&lt;&gt;"Aucun mazout")),IF(BI47&lt;=0%,"Oui","Non"),AND(BL47&lt;&gt;"0%",OR(BI47&lt;&gt;"Aucun combustible",BI47&lt;&gt;"Aucun mazout")),IF(BI47&lt;=BL47,"Oui","Non"))</f>
        <v/>
      </c>
      <c r="BN47" s="119"/>
      <c r="BO47" s="355" t="str">
        <f t="shared" si="17"/>
        <v>s. o.</v>
      </c>
      <c r="BP47" s="356" t="str" cm="1">
        <f t="array" ref="BP47">_xlfn.IFS(AND(BF47&gt;0,OR(BE47=0,ISBLANK(BE47))),"Non disponible",AND(OR(BE47=0,ISBLANK(BE47)),OR(BF47=0,ISBLANK(BF47)),AW47&gt;0),"100% Énergie renouvelable",BE47&gt;0,BE47,AND(OR(BE47=0,ISBLANK(BE47)),OR(BF47=0,ISBLANK(BF47)),OR(AW47=0,ISBLANK(AW47))),"s. o.")</f>
        <v>s. o.</v>
      </c>
      <c r="BQ47" s="357" t="str" cm="1">
        <f t="array" ref="BQ47">IFERROR(_xlfn.IFS(AND(BO47="100% Énergie renouvelable",BP47="100% Énergie renouvelable"),"Aucun GES à réduire",AND(BO47&lt;&gt;"100% Énergie renouvelable",BP47="100% Énergie renouvelable"),BO47,AND(BO47&lt;&gt;"100% Énergie renouvelable",BP47&lt;&gt;"100% Énergie renouvelable"),BO47-BP47,AND(BO47="100% Énergie renouvelable",BP47&lt;&gt;"100% Énergie renouvelable"),"Fournir une explication"),"s. o.")</f>
        <v>s. o.</v>
      </c>
      <c r="BR47" s="120"/>
    </row>
    <row r="48" spans="1:70" s="121" customFormat="1" x14ac:dyDescent="0.25">
      <c r="A48" s="124"/>
      <c r="B48" s="33"/>
      <c r="C48" s="32"/>
      <c r="D48" s="32"/>
      <c r="E48" s="32"/>
      <c r="F48" s="32"/>
      <c r="G48" s="32"/>
      <c r="H48" s="32"/>
      <c r="I48" s="41"/>
      <c r="J48" s="32"/>
      <c r="K48" s="112"/>
      <c r="L48" s="32"/>
      <c r="M48" s="34"/>
      <c r="N48" s="339"/>
      <c r="O48" s="338"/>
      <c r="P48" s="118"/>
      <c r="Q48" s="187"/>
      <c r="R48" s="188"/>
      <c r="S48" s="189"/>
      <c r="T48" s="189"/>
      <c r="U48" s="189"/>
      <c r="V48" s="189"/>
      <c r="W48" s="256">
        <f t="shared" si="25"/>
        <v>0</v>
      </c>
      <c r="X48" s="187"/>
      <c r="Y48" s="190">
        <f t="shared" si="26"/>
        <v>0</v>
      </c>
      <c r="Z48" s="189"/>
      <c r="AA48" s="190">
        <f t="shared" si="27"/>
        <v>0</v>
      </c>
      <c r="AB48" s="189"/>
      <c r="AC48" s="190">
        <f t="shared" si="28"/>
        <v>0</v>
      </c>
      <c r="AD48" s="189"/>
      <c r="AE48" s="190">
        <f t="shared" si="10"/>
        <v>0</v>
      </c>
      <c r="AF48" s="191">
        <f t="shared" si="29"/>
        <v>0</v>
      </c>
      <c r="AG48" s="191">
        <f t="shared" si="30"/>
        <v>0</v>
      </c>
      <c r="AH48" s="137" t="str">
        <f t="shared" si="37"/>
        <v/>
      </c>
      <c r="AI48" s="286" t="str" cm="1">
        <f t="array" ref="AI48">IFERROR(_xlfn.IFS(DATE(RIGHT(B48,4),3,31)&lt;Listes_deroulantes!$F$54,IF(Z48&gt;0,Z48/AG48,"Aucun mazout"),DATE(RIGHT(B48,4),3,31)&gt;=Listes_deroulantes!$F$54,IF(AF48&gt;0,AF48/AG48,"Aucun combustible")),"")</f>
        <v/>
      </c>
      <c r="AJ48" s="284" t="str" cm="1">
        <f t="array" ref="AJ48">_xlfn.IFS(AG48=0,"",AND(AG48&gt;0,Z48=0),"Aucun mazout",AG48&gt;0,Z48/AG48)</f>
        <v/>
      </c>
      <c r="AK48" s="116" cm="1">
        <f t="array" ref="AK48">_xlfn.IFS(AG48=0,0,OR(AF48=0,ISBLANK(AF48)),"Aucun combustible",AND(AF48&gt;0,AG48&gt;0),AF48/AG48)</f>
        <v>0</v>
      </c>
      <c r="AL48" s="331" t="str" cm="1">
        <f t="array" ref="AL48">IFERROR(IF(DATE(RIGHT(B48,4),3,31)&lt;Listes_deroulantes!$F$54,VLOOKUP(L48,Listes_deroulantes!$F$3:$J$11,4,FALSE),_xlfn.IFS(DATE(RIGHT(B48,4),3,31)&lt;Avant2025,Exist2025Avant,DATE(RIGHT(B48,4),3,31)&lt;Avant2030,Exist2030Avant,DATE(RIGHT(B48,4),3,31)&gt;Après2030,Exist2031Avant)),"")</f>
        <v/>
      </c>
      <c r="AM48" s="35" t="str" cm="1">
        <f t="array" ref="AM48">_xlfn.IFS(OR(AI48="Aucun combustible",AI48="Aucun mazout"),"Oui",AND(AI48="",AL48=""),"",AND(AL48="0%",OR(AI48&lt;&gt;"Aucun combustible",AI48&lt;&gt;"Aucun mazout")),IF(AI48&lt;=0%,"Oui","Non"),AND(AL48&lt;&gt;"0%",OR(AI48&lt;&gt;"Aucun combustible",AI48&lt;&gt;"Aucun mazout")),IF(AI48&lt;=AL48,"Oui","Non"))</f>
        <v/>
      </c>
      <c r="AN48" s="130"/>
      <c r="AO48" s="350" t="str" cm="1">
        <f t="array" ref="AO48">_xlfn.IFS(AND(OR(AE48=0,ISBLANK(AE48)),AF48&gt;0),"Non disponible",AND(OR(AE48=0,ISBLANK(AE48)),W48&gt;0,OR(AF48=0,ISBLANK(AF48))),"100% Énergie renouvelable",AE48&gt;0,AE48,AND(OR(AE48=0,ISBLANK(AE48)),OR(AF48=0,ISBLANK(AF48)),OR(W48=0,ISBLANK(W48))),"s. o.")</f>
        <v>s. o.</v>
      </c>
      <c r="AP48" s="332">
        <f t="shared" si="31"/>
        <v>0</v>
      </c>
      <c r="AQ48" s="189"/>
      <c r="AR48" s="189"/>
      <c r="AS48" s="189"/>
      <c r="AT48" s="189"/>
      <c r="AU48" s="189"/>
      <c r="AV48" s="189"/>
      <c r="AW48" s="195">
        <f t="shared" si="32"/>
        <v>0</v>
      </c>
      <c r="AX48" s="189"/>
      <c r="AY48" s="196">
        <f t="shared" si="33"/>
        <v>0</v>
      </c>
      <c r="AZ48" s="189"/>
      <c r="BA48" s="196">
        <f t="shared" si="34"/>
        <v>0</v>
      </c>
      <c r="BB48" s="189"/>
      <c r="BC48" s="196">
        <f t="shared" si="35"/>
        <v>0</v>
      </c>
      <c r="BD48" s="189"/>
      <c r="BE48" s="196">
        <f t="shared" si="36"/>
        <v>0</v>
      </c>
      <c r="BF48" s="249">
        <f t="shared" si="23"/>
        <v>0</v>
      </c>
      <c r="BG48" s="195">
        <f t="shared" si="24"/>
        <v>0</v>
      </c>
      <c r="BH48" s="138" t="str">
        <f t="shared" si="38"/>
        <v/>
      </c>
      <c r="BI48" s="286" t="str" cm="1">
        <f t="array" ref="BI48">IFERROR(_xlfn.IFS(DATE(RIGHT(B48,4),3,31)&lt;Listes_deroulantes!$F$54,IF(AZ48&gt;0,AZ48/BG48,"Aucun mazout"),DATE(RIGHT(B48,4),3,31)&gt;=Listes_deroulantes!$F$54,IF(BF48&gt;0,BF48/BG48,"Aucun combustible")),"")</f>
        <v/>
      </c>
      <c r="BJ48" s="284" t="str" cm="1">
        <f t="array" ref="BJ48">_xlfn.IFS(BG48=0,"",AND(BG48&gt;0,AZ48=0),"Aucun mazout",BG48&gt;0,AZ48/BG48)</f>
        <v/>
      </c>
      <c r="BK48" s="299" t="str">
        <f t="shared" si="16"/>
        <v>Non disponible</v>
      </c>
      <c r="BL48" s="61" t="str" cm="1">
        <f t="array" ref="BL48">IFERROR(IF(DATE(RIGHT(B48,4),3,31)&lt;Listes_deroulantes!$F$54,VLOOKUP(L48,Listes_deroulantes!$F$3:$J$11,4,FALSE),_xlfn.IFS(DATE(RIGHT(B48,4),3,31)&lt;Avant2025,Exist20205Apres,DATE(RIGHT(B48,4),3,31)&lt;Avant2030,Exist2030Apres,DATE(RIGHT(B48,4),3,31)&gt;Après2030,"0%")),"")</f>
        <v/>
      </c>
      <c r="BM48" s="35" t="str" cm="1">
        <f t="array" ref="BM48">_xlfn.IFS(OR(BI48="Aucun combustible",BI48="Aucun mazout"),"Oui",AND(BI48="",BL48=""),"",AND(BL48="0%",OR(BI48&lt;&gt;"Aucun combustible",BI48&lt;&gt;"Aucun mazout")),IF(BI48&lt;=0%,"Oui","Non"),AND(BL48&lt;&gt;"0%",OR(BI48&lt;&gt;"Aucun combustible",BI48&lt;&gt;"Aucun mazout")),IF(BI48&lt;=BL48,"Oui","Non"))</f>
        <v/>
      </c>
      <c r="BN48" s="119"/>
      <c r="BO48" s="355" t="str">
        <f t="shared" si="17"/>
        <v>s. o.</v>
      </c>
      <c r="BP48" s="356" t="str" cm="1">
        <f t="array" ref="BP48">_xlfn.IFS(AND(BF48&gt;0,OR(BE48=0,ISBLANK(BE48))),"Non disponible",AND(OR(BE48=0,ISBLANK(BE48)),OR(BF48=0,ISBLANK(BF48)),AW48&gt;0),"100% Énergie renouvelable",BE48&gt;0,BE48,AND(OR(BE48=0,ISBLANK(BE48)),OR(BF48=0,ISBLANK(BF48)),OR(AW48=0,ISBLANK(AW48))),"s. o.")</f>
        <v>s. o.</v>
      </c>
      <c r="BQ48" s="357" t="str" cm="1">
        <f t="array" ref="BQ48">IFERROR(_xlfn.IFS(AND(BO48="100% Énergie renouvelable",BP48="100% Énergie renouvelable"),"Aucun GES à réduire",AND(BO48&lt;&gt;"100% Énergie renouvelable",BP48="100% Énergie renouvelable"),BO48,AND(BO48&lt;&gt;"100% Énergie renouvelable",BP48&lt;&gt;"100% Énergie renouvelable"),BO48-BP48,AND(BO48="100% Énergie renouvelable",BP48&lt;&gt;"100% Énergie renouvelable"),"Fournir une explication"),"s. o.")</f>
        <v>s. o.</v>
      </c>
      <c r="BR48" s="120"/>
    </row>
    <row r="49" spans="1:70" s="121" customFormat="1" x14ac:dyDescent="0.25">
      <c r="A49" s="124"/>
      <c r="B49" s="33"/>
      <c r="C49" s="32"/>
      <c r="D49" s="32"/>
      <c r="E49" s="32"/>
      <c r="F49" s="32"/>
      <c r="G49" s="32"/>
      <c r="H49" s="32"/>
      <c r="I49" s="41"/>
      <c r="J49" s="32"/>
      <c r="K49" s="112"/>
      <c r="L49" s="32"/>
      <c r="M49" s="34"/>
      <c r="N49" s="339"/>
      <c r="O49" s="338"/>
      <c r="P49" s="118"/>
      <c r="Q49" s="187"/>
      <c r="R49" s="188"/>
      <c r="S49" s="189"/>
      <c r="T49" s="189"/>
      <c r="U49" s="189"/>
      <c r="V49" s="189"/>
      <c r="W49" s="256">
        <f t="shared" si="25"/>
        <v>0</v>
      </c>
      <c r="X49" s="187"/>
      <c r="Y49" s="190">
        <f t="shared" si="26"/>
        <v>0</v>
      </c>
      <c r="Z49" s="189"/>
      <c r="AA49" s="190">
        <f t="shared" si="27"/>
        <v>0</v>
      </c>
      <c r="AB49" s="189"/>
      <c r="AC49" s="190">
        <f t="shared" si="28"/>
        <v>0</v>
      </c>
      <c r="AD49" s="189"/>
      <c r="AE49" s="190">
        <f t="shared" si="10"/>
        <v>0</v>
      </c>
      <c r="AF49" s="191">
        <f t="shared" si="29"/>
        <v>0</v>
      </c>
      <c r="AG49" s="191">
        <f t="shared" si="30"/>
        <v>0</v>
      </c>
      <c r="AH49" s="137" t="str">
        <f t="shared" si="37"/>
        <v/>
      </c>
      <c r="AI49" s="286" t="str" cm="1">
        <f t="array" ref="AI49">IFERROR(_xlfn.IFS(DATE(RIGHT(B49,4),3,31)&lt;Listes_deroulantes!$F$54,IF(Z49&gt;0,Z49/AG49,"Aucun mazout"),DATE(RIGHT(B49,4),3,31)&gt;=Listes_deroulantes!$F$54,IF(AF49&gt;0,AF49/AG49,"Aucun combustible")),"")</f>
        <v/>
      </c>
      <c r="AJ49" s="284" t="str" cm="1">
        <f t="array" ref="AJ49">_xlfn.IFS(AG49=0,"",AND(AG49&gt;0,Z49=0),"Aucun mazout",AG49&gt;0,Z49/AG49)</f>
        <v/>
      </c>
      <c r="AK49" s="116" cm="1">
        <f t="array" ref="AK49">_xlfn.IFS(AG49=0,0,OR(AF49=0,ISBLANK(AF49)),"Aucun combustible",AND(AF49&gt;0,AG49&gt;0),AF49/AG49)</f>
        <v>0</v>
      </c>
      <c r="AL49" s="331" t="str" cm="1">
        <f t="array" ref="AL49">IFERROR(IF(DATE(RIGHT(B49,4),3,31)&lt;Listes_deroulantes!$F$54,VLOOKUP(L49,Listes_deroulantes!$F$3:$J$11,4,FALSE),_xlfn.IFS(DATE(RIGHT(B49,4),3,31)&lt;Avant2025,Exist2025Avant,DATE(RIGHT(B49,4),3,31)&lt;Avant2030,Exist2030Avant,DATE(RIGHT(B49,4),3,31)&gt;Après2030,Exist2031Avant)),"")</f>
        <v/>
      </c>
      <c r="AM49" s="35" t="str" cm="1">
        <f t="array" ref="AM49">_xlfn.IFS(OR(AI49="Aucun combustible",AI49="Aucun mazout"),"Oui",AND(AI49="",AL49=""),"",AND(AL49="0%",OR(AI49&lt;&gt;"Aucun combustible",AI49&lt;&gt;"Aucun mazout")),IF(AI49&lt;=0%,"Oui","Non"),AND(AL49&lt;&gt;"0%",OR(AI49&lt;&gt;"Aucun combustible",AI49&lt;&gt;"Aucun mazout")),IF(AI49&lt;=AL49,"Oui","Non"))</f>
        <v/>
      </c>
      <c r="AN49" s="130"/>
      <c r="AO49" s="350" t="str" cm="1">
        <f t="array" ref="AO49">_xlfn.IFS(AND(OR(AE49=0,ISBLANK(AE49)),AF49&gt;0),"Non disponible",AND(OR(AE49=0,ISBLANK(AE49)),W49&gt;0,OR(AF49=0,ISBLANK(AF49))),"100% Énergie renouvelable",AE49&gt;0,AE49,AND(OR(AE49=0,ISBLANK(AE49)),OR(AF49=0,ISBLANK(AF49)),OR(W49=0,ISBLANK(W49))),"s. o.")</f>
        <v>s. o.</v>
      </c>
      <c r="AP49" s="332">
        <f t="shared" si="31"/>
        <v>0</v>
      </c>
      <c r="AQ49" s="189"/>
      <c r="AR49" s="189"/>
      <c r="AS49" s="189"/>
      <c r="AT49" s="189"/>
      <c r="AU49" s="189"/>
      <c r="AV49" s="189"/>
      <c r="AW49" s="195">
        <f t="shared" si="32"/>
        <v>0</v>
      </c>
      <c r="AX49" s="189"/>
      <c r="AY49" s="196">
        <f t="shared" si="33"/>
        <v>0</v>
      </c>
      <c r="AZ49" s="189"/>
      <c r="BA49" s="196">
        <f t="shared" si="34"/>
        <v>0</v>
      </c>
      <c r="BB49" s="189"/>
      <c r="BC49" s="196">
        <f t="shared" si="35"/>
        <v>0</v>
      </c>
      <c r="BD49" s="189"/>
      <c r="BE49" s="196">
        <f t="shared" si="36"/>
        <v>0</v>
      </c>
      <c r="BF49" s="249">
        <f t="shared" si="23"/>
        <v>0</v>
      </c>
      <c r="BG49" s="195">
        <f t="shared" si="24"/>
        <v>0</v>
      </c>
      <c r="BH49" s="138" t="str">
        <f t="shared" si="38"/>
        <v/>
      </c>
      <c r="BI49" s="286" t="str" cm="1">
        <f t="array" ref="BI49">IFERROR(_xlfn.IFS(DATE(RIGHT(B49,4),3,31)&lt;Listes_deroulantes!$F$54,IF(AZ49&gt;0,AZ49/BG49,"Aucun mazout"),DATE(RIGHT(B49,4),3,31)&gt;=Listes_deroulantes!$F$54,IF(BF49&gt;0,BF49/BG49,"Aucun combustible")),"")</f>
        <v/>
      </c>
      <c r="BJ49" s="284" t="str" cm="1">
        <f t="array" ref="BJ49">_xlfn.IFS(BG49=0,"",AND(BG49&gt;0,AZ49=0),"Aucun mazout",BG49&gt;0,AZ49/BG49)</f>
        <v/>
      </c>
      <c r="BK49" s="299" t="str">
        <f t="shared" si="16"/>
        <v>Non disponible</v>
      </c>
      <c r="BL49" s="61" t="str" cm="1">
        <f t="array" ref="BL49">IFERROR(IF(DATE(RIGHT(B49,4),3,31)&lt;Listes_deroulantes!$F$54,VLOOKUP(L49,Listes_deroulantes!$F$3:$J$11,4,FALSE),_xlfn.IFS(DATE(RIGHT(B49,4),3,31)&lt;Avant2025,Exist20205Apres,DATE(RIGHT(B49,4),3,31)&lt;Avant2030,Exist2030Apres,DATE(RIGHT(B49,4),3,31)&gt;Après2030,"0%")),"")</f>
        <v/>
      </c>
      <c r="BM49" s="35" t="str" cm="1">
        <f t="array" ref="BM49">_xlfn.IFS(OR(BI49="Aucun combustible",BI49="Aucun mazout"),"Oui",AND(BI49="",BL49=""),"",AND(BL49="0%",OR(BI49&lt;&gt;"Aucun combustible",BI49&lt;&gt;"Aucun mazout")),IF(BI49&lt;=0%,"Oui","Non"),AND(BL49&lt;&gt;"0%",OR(BI49&lt;&gt;"Aucun combustible",BI49&lt;&gt;"Aucun mazout")),IF(BI49&lt;=BL49,"Oui","Non"))</f>
        <v/>
      </c>
      <c r="BN49" s="119"/>
      <c r="BO49" s="355" t="str">
        <f t="shared" si="17"/>
        <v>s. o.</v>
      </c>
      <c r="BP49" s="356" t="str" cm="1">
        <f t="array" ref="BP49">_xlfn.IFS(AND(BF49&gt;0,OR(BE49=0,ISBLANK(BE49))),"Non disponible",AND(OR(BE49=0,ISBLANK(BE49)),OR(BF49=0,ISBLANK(BF49)),AW49&gt;0),"100% Énergie renouvelable",BE49&gt;0,BE49,AND(OR(BE49=0,ISBLANK(BE49)),OR(BF49=0,ISBLANK(BF49)),OR(AW49=0,ISBLANK(AW49))),"s. o.")</f>
        <v>s. o.</v>
      </c>
      <c r="BQ49" s="357" t="str" cm="1">
        <f t="array" ref="BQ49">IFERROR(_xlfn.IFS(AND(BO49="100% Énergie renouvelable",BP49="100% Énergie renouvelable"),"Aucun GES à réduire",AND(BO49&lt;&gt;"100% Énergie renouvelable",BP49="100% Énergie renouvelable"),BO49,AND(BO49&lt;&gt;"100% Énergie renouvelable",BP49&lt;&gt;"100% Énergie renouvelable"),BO49-BP49,AND(BO49="100% Énergie renouvelable",BP49&lt;&gt;"100% Énergie renouvelable"),"Fournir une explication"),"s. o.")</f>
        <v>s. o.</v>
      </c>
      <c r="BR49" s="120"/>
    </row>
    <row r="50" spans="1:70" s="121" customFormat="1" x14ac:dyDescent="0.25">
      <c r="A50" s="124"/>
      <c r="B50" s="33"/>
      <c r="C50" s="32"/>
      <c r="D50" s="32"/>
      <c r="E50" s="32"/>
      <c r="F50" s="32"/>
      <c r="G50" s="32"/>
      <c r="H50" s="32"/>
      <c r="I50" s="41"/>
      <c r="J50" s="32"/>
      <c r="K50" s="112"/>
      <c r="L50" s="32"/>
      <c r="M50" s="34"/>
      <c r="N50" s="339"/>
      <c r="O50" s="338"/>
      <c r="P50" s="118"/>
      <c r="Q50" s="187"/>
      <c r="R50" s="188"/>
      <c r="S50" s="189"/>
      <c r="T50" s="189"/>
      <c r="U50" s="189"/>
      <c r="V50" s="189"/>
      <c r="W50" s="256">
        <f t="shared" si="25"/>
        <v>0</v>
      </c>
      <c r="X50" s="187"/>
      <c r="Y50" s="190">
        <f t="shared" si="26"/>
        <v>0</v>
      </c>
      <c r="Z50" s="189"/>
      <c r="AA50" s="190">
        <f t="shared" si="27"/>
        <v>0</v>
      </c>
      <c r="AB50" s="189"/>
      <c r="AC50" s="190">
        <f t="shared" si="28"/>
        <v>0</v>
      </c>
      <c r="AD50" s="189"/>
      <c r="AE50" s="190">
        <f t="shared" si="10"/>
        <v>0</v>
      </c>
      <c r="AF50" s="191">
        <f t="shared" si="29"/>
        <v>0</v>
      </c>
      <c r="AG50" s="191">
        <f t="shared" si="30"/>
        <v>0</v>
      </c>
      <c r="AH50" s="137" t="str">
        <f t="shared" si="37"/>
        <v/>
      </c>
      <c r="AI50" s="286" t="str" cm="1">
        <f t="array" ref="AI50">IFERROR(_xlfn.IFS(DATE(RIGHT(B50,4),3,31)&lt;Listes_deroulantes!$F$54,IF(Z50&gt;0,Z50/AG50,"Aucun mazout"),DATE(RIGHT(B50,4),3,31)&gt;=Listes_deroulantes!$F$54,IF(AF50&gt;0,AF50/AG50,"Aucun combustible")),"")</f>
        <v/>
      </c>
      <c r="AJ50" s="284" t="str" cm="1">
        <f t="array" ref="AJ50">_xlfn.IFS(AG50=0,"",AND(AG50&gt;0,Z50=0),"Aucun mazout",AG50&gt;0,Z50/AG50)</f>
        <v/>
      </c>
      <c r="AK50" s="116" cm="1">
        <f t="array" ref="AK50">_xlfn.IFS(AG50=0,0,OR(AF50=0,ISBLANK(AF50)),"Aucun combustible",AND(AF50&gt;0,AG50&gt;0),AF50/AG50)</f>
        <v>0</v>
      </c>
      <c r="AL50" s="331" t="str" cm="1">
        <f t="array" ref="AL50">IFERROR(IF(DATE(RIGHT(B50,4),3,31)&lt;Listes_deroulantes!$F$54,VLOOKUP(L50,Listes_deroulantes!$F$3:$J$11,4,FALSE),_xlfn.IFS(DATE(RIGHT(B50,4),3,31)&lt;Avant2025,Exist2025Avant,DATE(RIGHT(B50,4),3,31)&lt;Avant2030,Exist2030Avant,DATE(RIGHT(B50,4),3,31)&gt;Après2030,Exist2031Avant)),"")</f>
        <v/>
      </c>
      <c r="AM50" s="35" t="str" cm="1">
        <f t="array" ref="AM50">_xlfn.IFS(OR(AI50="Aucun combustible",AI50="Aucun mazout"),"Oui",AND(AI50="",AL50=""),"",AND(AL50="0%",OR(AI50&lt;&gt;"Aucun combustible",AI50&lt;&gt;"Aucun mazout")),IF(AI50&lt;=0%,"Oui","Non"),AND(AL50&lt;&gt;"0%",OR(AI50&lt;&gt;"Aucun combustible",AI50&lt;&gt;"Aucun mazout")),IF(AI50&lt;=AL50,"Oui","Non"))</f>
        <v/>
      </c>
      <c r="AN50" s="130"/>
      <c r="AO50" s="350" t="str" cm="1">
        <f t="array" ref="AO50">_xlfn.IFS(AND(OR(AE50=0,ISBLANK(AE50)),AF50&gt;0),"Non disponible",AND(OR(AE50=0,ISBLANK(AE50)),W50&gt;0,OR(AF50=0,ISBLANK(AF50))),"100% Énergie renouvelable",AE50&gt;0,AE50,AND(OR(AE50=0,ISBLANK(AE50)),OR(AF50=0,ISBLANK(AF50)),OR(W50=0,ISBLANK(W50))),"s. o.")</f>
        <v>s. o.</v>
      </c>
      <c r="AP50" s="332">
        <f t="shared" si="31"/>
        <v>0</v>
      </c>
      <c r="AQ50" s="189"/>
      <c r="AR50" s="189"/>
      <c r="AS50" s="189"/>
      <c r="AT50" s="189"/>
      <c r="AU50" s="189"/>
      <c r="AV50" s="189"/>
      <c r="AW50" s="195">
        <f t="shared" si="32"/>
        <v>0</v>
      </c>
      <c r="AX50" s="189"/>
      <c r="AY50" s="196">
        <f t="shared" si="33"/>
        <v>0</v>
      </c>
      <c r="AZ50" s="189"/>
      <c r="BA50" s="196">
        <f t="shared" si="34"/>
        <v>0</v>
      </c>
      <c r="BB50" s="189"/>
      <c r="BC50" s="196">
        <f t="shared" si="35"/>
        <v>0</v>
      </c>
      <c r="BD50" s="189"/>
      <c r="BE50" s="196">
        <f t="shared" si="36"/>
        <v>0</v>
      </c>
      <c r="BF50" s="249">
        <f t="shared" si="23"/>
        <v>0</v>
      </c>
      <c r="BG50" s="195">
        <f t="shared" si="24"/>
        <v>0</v>
      </c>
      <c r="BH50" s="138" t="str">
        <f t="shared" si="38"/>
        <v/>
      </c>
      <c r="BI50" s="286" t="str" cm="1">
        <f t="array" ref="BI50">IFERROR(_xlfn.IFS(DATE(RIGHT(B50,4),3,31)&lt;Listes_deroulantes!$F$54,IF(AZ50&gt;0,AZ50/BG50,"Aucun mazout"),DATE(RIGHT(B50,4),3,31)&gt;=Listes_deroulantes!$F$54,IF(BF50&gt;0,BF50/BG50,"Aucun combustible")),"")</f>
        <v/>
      </c>
      <c r="BJ50" s="284" t="str" cm="1">
        <f t="array" ref="BJ50">_xlfn.IFS(BG50=0,"",AND(BG50&gt;0,AZ50=0),"Aucun mazout",BG50&gt;0,AZ50/BG50)</f>
        <v/>
      </c>
      <c r="BK50" s="299" t="str">
        <f t="shared" si="16"/>
        <v>Non disponible</v>
      </c>
      <c r="BL50" s="61" t="str" cm="1">
        <f t="array" ref="BL50">IFERROR(IF(DATE(RIGHT(B50,4),3,31)&lt;Listes_deroulantes!$F$54,VLOOKUP(L50,Listes_deroulantes!$F$3:$J$11,4,FALSE),_xlfn.IFS(DATE(RIGHT(B50,4),3,31)&lt;Avant2025,Exist20205Apres,DATE(RIGHT(B50,4),3,31)&lt;Avant2030,Exist2030Apres,DATE(RIGHT(B50,4),3,31)&gt;Après2030,"0%")),"")</f>
        <v/>
      </c>
      <c r="BM50" s="35" t="str" cm="1">
        <f t="array" ref="BM50">_xlfn.IFS(OR(BI50="Aucun combustible",BI50="Aucun mazout"),"Oui",AND(BI50="",BL50=""),"",AND(BL50="0%",OR(BI50&lt;&gt;"Aucun combustible",BI50&lt;&gt;"Aucun mazout")),IF(BI50&lt;=0%,"Oui","Non"),AND(BL50&lt;&gt;"0%",OR(BI50&lt;&gt;"Aucun combustible",BI50&lt;&gt;"Aucun mazout")),IF(BI50&lt;=BL50,"Oui","Non"))</f>
        <v/>
      </c>
      <c r="BN50" s="119"/>
      <c r="BO50" s="355" t="str">
        <f t="shared" si="17"/>
        <v>s. o.</v>
      </c>
      <c r="BP50" s="356" t="str" cm="1">
        <f t="array" ref="BP50">_xlfn.IFS(AND(BF50&gt;0,OR(BE50=0,ISBLANK(BE50))),"Non disponible",AND(OR(BE50=0,ISBLANK(BE50)),OR(BF50=0,ISBLANK(BF50)),AW50&gt;0),"100% Énergie renouvelable",BE50&gt;0,BE50,AND(OR(BE50=0,ISBLANK(BE50)),OR(BF50=0,ISBLANK(BF50)),OR(AW50=0,ISBLANK(AW50))),"s. o.")</f>
        <v>s. o.</v>
      </c>
      <c r="BQ50" s="357" t="str" cm="1">
        <f t="array" ref="BQ50">IFERROR(_xlfn.IFS(AND(BO50="100% Énergie renouvelable",BP50="100% Énergie renouvelable"),"Aucun GES à réduire",AND(BO50&lt;&gt;"100% Énergie renouvelable",BP50="100% Énergie renouvelable"),BO50,AND(BO50&lt;&gt;"100% Énergie renouvelable",BP50&lt;&gt;"100% Énergie renouvelable"),BO50-BP50,AND(BO50="100% Énergie renouvelable",BP50&lt;&gt;"100% Énergie renouvelable"),"Fournir une explication"),"s. o.")</f>
        <v>s. o.</v>
      </c>
      <c r="BR50" s="120"/>
    </row>
    <row r="51" spans="1:70" s="121" customFormat="1" x14ac:dyDescent="0.25">
      <c r="A51" s="124"/>
      <c r="B51" s="33"/>
      <c r="C51" s="32"/>
      <c r="D51" s="32"/>
      <c r="E51" s="32"/>
      <c r="F51" s="32"/>
      <c r="G51" s="32"/>
      <c r="H51" s="32"/>
      <c r="I51" s="41"/>
      <c r="J51" s="32"/>
      <c r="K51" s="112"/>
      <c r="L51" s="32"/>
      <c r="M51" s="34"/>
      <c r="N51" s="339"/>
      <c r="O51" s="338"/>
      <c r="P51" s="118"/>
      <c r="Q51" s="187"/>
      <c r="R51" s="188"/>
      <c r="S51" s="189"/>
      <c r="T51" s="189"/>
      <c r="U51" s="189"/>
      <c r="V51" s="189"/>
      <c r="W51" s="256">
        <f t="shared" si="25"/>
        <v>0</v>
      </c>
      <c r="X51" s="187"/>
      <c r="Y51" s="190">
        <f t="shared" si="26"/>
        <v>0</v>
      </c>
      <c r="Z51" s="189"/>
      <c r="AA51" s="190">
        <f t="shared" si="27"/>
        <v>0</v>
      </c>
      <c r="AB51" s="189"/>
      <c r="AC51" s="190">
        <f t="shared" si="28"/>
        <v>0</v>
      </c>
      <c r="AD51" s="189"/>
      <c r="AE51" s="190">
        <f t="shared" si="10"/>
        <v>0</v>
      </c>
      <c r="AF51" s="191">
        <f t="shared" si="29"/>
        <v>0</v>
      </c>
      <c r="AG51" s="191">
        <f t="shared" si="30"/>
        <v>0</v>
      </c>
      <c r="AH51" s="137" t="str">
        <f t="shared" si="37"/>
        <v/>
      </c>
      <c r="AI51" s="286" t="str" cm="1">
        <f t="array" ref="AI51">IFERROR(_xlfn.IFS(DATE(RIGHT(B51,4),3,31)&lt;Listes_deroulantes!$F$54,IF(Z51&gt;0,Z51/AG51,"Aucun mazout"),DATE(RIGHT(B51,4),3,31)&gt;=Listes_deroulantes!$F$54,IF(AF51&gt;0,AF51/AG51,"Aucun combustible")),"")</f>
        <v/>
      </c>
      <c r="AJ51" s="284" t="str" cm="1">
        <f t="array" ref="AJ51">_xlfn.IFS(AG51=0,"",AND(AG51&gt;0,Z51=0),"Aucun mazout",AG51&gt;0,Z51/AG51)</f>
        <v/>
      </c>
      <c r="AK51" s="116" cm="1">
        <f t="array" ref="AK51">_xlfn.IFS(AG51=0,0,OR(AF51=0,ISBLANK(AF51)),"Aucun combustible",AND(AF51&gt;0,AG51&gt;0),AF51/AG51)</f>
        <v>0</v>
      </c>
      <c r="AL51" s="331" t="str" cm="1">
        <f t="array" ref="AL51">IFERROR(IF(DATE(RIGHT(B51,4),3,31)&lt;Listes_deroulantes!$F$54,VLOOKUP(L51,Listes_deroulantes!$F$3:$J$11,4,FALSE),_xlfn.IFS(DATE(RIGHT(B51,4),3,31)&lt;Avant2025,Exist2025Avant,DATE(RIGHT(B51,4),3,31)&lt;Avant2030,Exist2030Avant,DATE(RIGHT(B51,4),3,31)&gt;Après2030,Exist2031Avant)),"")</f>
        <v/>
      </c>
      <c r="AM51" s="35" t="str" cm="1">
        <f t="array" ref="AM51">_xlfn.IFS(OR(AI51="Aucun combustible",AI51="Aucun mazout"),"Oui",AND(AI51="",AL51=""),"",AND(AL51="0%",OR(AI51&lt;&gt;"Aucun combustible",AI51&lt;&gt;"Aucun mazout")),IF(AI51&lt;=0%,"Oui","Non"),AND(AL51&lt;&gt;"0%",OR(AI51&lt;&gt;"Aucun combustible",AI51&lt;&gt;"Aucun mazout")),IF(AI51&lt;=AL51,"Oui","Non"))</f>
        <v/>
      </c>
      <c r="AN51" s="130"/>
      <c r="AO51" s="350" t="str" cm="1">
        <f t="array" ref="AO51">_xlfn.IFS(AND(OR(AE51=0,ISBLANK(AE51)),AF51&gt;0),"Non disponible",AND(OR(AE51=0,ISBLANK(AE51)),W51&gt;0,OR(AF51=0,ISBLANK(AF51))),"100% Énergie renouvelable",AE51&gt;0,AE51,AND(OR(AE51=0,ISBLANK(AE51)),OR(AF51=0,ISBLANK(AF51)),OR(W51=0,ISBLANK(W51))),"s. o.")</f>
        <v>s. o.</v>
      </c>
      <c r="AP51" s="332">
        <f t="shared" si="31"/>
        <v>0</v>
      </c>
      <c r="AQ51" s="189"/>
      <c r="AR51" s="189"/>
      <c r="AS51" s="189"/>
      <c r="AT51" s="189"/>
      <c r="AU51" s="189"/>
      <c r="AV51" s="189"/>
      <c r="AW51" s="195">
        <f t="shared" si="32"/>
        <v>0</v>
      </c>
      <c r="AX51" s="189"/>
      <c r="AY51" s="196">
        <f t="shared" si="33"/>
        <v>0</v>
      </c>
      <c r="AZ51" s="189"/>
      <c r="BA51" s="196">
        <f t="shared" si="34"/>
        <v>0</v>
      </c>
      <c r="BB51" s="189"/>
      <c r="BC51" s="196">
        <f t="shared" si="35"/>
        <v>0</v>
      </c>
      <c r="BD51" s="189"/>
      <c r="BE51" s="196">
        <f t="shared" si="36"/>
        <v>0</v>
      </c>
      <c r="BF51" s="249">
        <f t="shared" si="23"/>
        <v>0</v>
      </c>
      <c r="BG51" s="195">
        <f t="shared" si="24"/>
        <v>0</v>
      </c>
      <c r="BH51" s="138" t="str">
        <f t="shared" si="38"/>
        <v/>
      </c>
      <c r="BI51" s="286" t="str" cm="1">
        <f t="array" ref="BI51">IFERROR(_xlfn.IFS(DATE(RIGHT(B51,4),3,31)&lt;Listes_deroulantes!$F$54,IF(AZ51&gt;0,AZ51/BG51,"Aucun mazout"),DATE(RIGHT(B51,4),3,31)&gt;=Listes_deroulantes!$F$54,IF(BF51&gt;0,BF51/BG51,"Aucun combustible")),"")</f>
        <v/>
      </c>
      <c r="BJ51" s="284" t="str" cm="1">
        <f t="array" ref="BJ51">_xlfn.IFS(BG51=0,"",AND(BG51&gt;0,AZ51=0),"Aucun mazout",BG51&gt;0,AZ51/BG51)</f>
        <v/>
      </c>
      <c r="BK51" s="299" t="str">
        <f t="shared" si="16"/>
        <v>Non disponible</v>
      </c>
      <c r="BL51" s="61" t="str" cm="1">
        <f t="array" ref="BL51">IFERROR(IF(DATE(RIGHT(B51,4),3,31)&lt;Listes_deroulantes!$F$54,VLOOKUP(L51,Listes_deroulantes!$F$3:$J$11,4,FALSE),_xlfn.IFS(DATE(RIGHT(B51,4),3,31)&lt;Avant2025,Exist20205Apres,DATE(RIGHT(B51,4),3,31)&lt;Avant2030,Exist2030Apres,DATE(RIGHT(B51,4),3,31)&gt;Après2030,"0%")),"")</f>
        <v/>
      </c>
      <c r="BM51" s="35" t="str" cm="1">
        <f t="array" ref="BM51">_xlfn.IFS(OR(BI51="Aucun combustible",BI51="Aucun mazout"),"Oui",AND(BI51="",BL51=""),"",AND(BL51="0%",OR(BI51&lt;&gt;"Aucun combustible",BI51&lt;&gt;"Aucun mazout")),IF(BI51&lt;=0%,"Oui","Non"),AND(BL51&lt;&gt;"0%",OR(BI51&lt;&gt;"Aucun combustible",BI51&lt;&gt;"Aucun mazout")),IF(BI51&lt;=BL51,"Oui","Non"))</f>
        <v/>
      </c>
      <c r="BN51" s="119"/>
      <c r="BO51" s="355" t="str">
        <f t="shared" si="17"/>
        <v>s. o.</v>
      </c>
      <c r="BP51" s="356" t="str" cm="1">
        <f t="array" ref="BP51">_xlfn.IFS(AND(BF51&gt;0,OR(BE51=0,ISBLANK(BE51))),"Non disponible",AND(OR(BE51=0,ISBLANK(BE51)),OR(BF51=0,ISBLANK(BF51)),AW51&gt;0),"100% Énergie renouvelable",BE51&gt;0,BE51,AND(OR(BE51=0,ISBLANK(BE51)),OR(BF51=0,ISBLANK(BF51)),OR(AW51=0,ISBLANK(AW51))),"s. o.")</f>
        <v>s. o.</v>
      </c>
      <c r="BQ51" s="357" t="str" cm="1">
        <f t="array" ref="BQ51">IFERROR(_xlfn.IFS(AND(BO51="100% Énergie renouvelable",BP51="100% Énergie renouvelable"),"Aucun GES à réduire",AND(BO51&lt;&gt;"100% Énergie renouvelable",BP51="100% Énergie renouvelable"),BO51,AND(BO51&lt;&gt;"100% Énergie renouvelable",BP51&lt;&gt;"100% Énergie renouvelable"),BO51-BP51,AND(BO51="100% Énergie renouvelable",BP51&lt;&gt;"100% Énergie renouvelable"),"Fournir une explication"),"s. o.")</f>
        <v>s. o.</v>
      </c>
      <c r="BR51" s="120"/>
    </row>
    <row r="52" spans="1:70" s="121" customFormat="1" x14ac:dyDescent="0.25">
      <c r="A52" s="124"/>
      <c r="B52" s="33"/>
      <c r="C52" s="32"/>
      <c r="D52" s="32"/>
      <c r="E52" s="32"/>
      <c r="F52" s="32"/>
      <c r="G52" s="32"/>
      <c r="H52" s="32"/>
      <c r="I52" s="41"/>
      <c r="J52" s="32"/>
      <c r="K52" s="112"/>
      <c r="L52" s="32"/>
      <c r="M52" s="34"/>
      <c r="N52" s="339"/>
      <c r="O52" s="338"/>
      <c r="P52" s="118"/>
      <c r="Q52" s="187"/>
      <c r="R52" s="188"/>
      <c r="S52" s="189"/>
      <c r="T52" s="189"/>
      <c r="U52" s="189"/>
      <c r="V52" s="189"/>
      <c r="W52" s="256">
        <f t="shared" si="25"/>
        <v>0</v>
      </c>
      <c r="X52" s="187"/>
      <c r="Y52" s="190">
        <f t="shared" si="26"/>
        <v>0</v>
      </c>
      <c r="Z52" s="189"/>
      <c r="AA52" s="190">
        <f t="shared" si="27"/>
        <v>0</v>
      </c>
      <c r="AB52" s="189"/>
      <c r="AC52" s="190">
        <f t="shared" si="28"/>
        <v>0</v>
      </c>
      <c r="AD52" s="189"/>
      <c r="AE52" s="190">
        <f t="shared" si="10"/>
        <v>0</v>
      </c>
      <c r="AF52" s="191">
        <f t="shared" si="29"/>
        <v>0</v>
      </c>
      <c r="AG52" s="191">
        <f t="shared" si="30"/>
        <v>0</v>
      </c>
      <c r="AH52" s="137" t="str">
        <f t="shared" si="37"/>
        <v/>
      </c>
      <c r="AI52" s="286" t="str" cm="1">
        <f t="array" ref="AI52">IFERROR(_xlfn.IFS(DATE(RIGHT(B52,4),3,31)&lt;Listes_deroulantes!$F$54,IF(Z52&gt;0,Z52/AG52,"Aucun mazout"),DATE(RIGHT(B52,4),3,31)&gt;=Listes_deroulantes!$F$54,IF(AF52&gt;0,AF52/AG52,"Aucun combustible")),"")</f>
        <v/>
      </c>
      <c r="AJ52" s="284" t="str" cm="1">
        <f t="array" ref="AJ52">_xlfn.IFS(AG52=0,"",AND(AG52&gt;0,Z52=0),"Aucun mazout",AG52&gt;0,Z52/AG52)</f>
        <v/>
      </c>
      <c r="AK52" s="116" cm="1">
        <f t="array" ref="AK52">_xlfn.IFS(AG52=0,0,OR(AF52=0,ISBLANK(AF52)),"Aucun combustible",AND(AF52&gt;0,AG52&gt;0),AF52/AG52)</f>
        <v>0</v>
      </c>
      <c r="AL52" s="331" t="str" cm="1">
        <f t="array" ref="AL52">IFERROR(IF(DATE(RIGHT(B52,4),3,31)&lt;Listes_deroulantes!$F$54,VLOOKUP(L52,Listes_deroulantes!$F$3:$J$11,4,FALSE),_xlfn.IFS(DATE(RIGHT(B52,4),3,31)&lt;Avant2025,Exist2025Avant,DATE(RIGHT(B52,4),3,31)&lt;Avant2030,Exist2030Avant,DATE(RIGHT(B52,4),3,31)&gt;Après2030,Exist2031Avant)),"")</f>
        <v/>
      </c>
      <c r="AM52" s="35" t="str" cm="1">
        <f t="array" ref="AM52">_xlfn.IFS(OR(AI52="Aucun combustible",AI52="Aucun mazout"),"Oui",AND(AI52="",AL52=""),"",AND(AL52="0%",OR(AI52&lt;&gt;"Aucun combustible",AI52&lt;&gt;"Aucun mazout")),IF(AI52&lt;=0%,"Oui","Non"),AND(AL52&lt;&gt;"0%",OR(AI52&lt;&gt;"Aucun combustible",AI52&lt;&gt;"Aucun mazout")),IF(AI52&lt;=AL52,"Oui","Non"))</f>
        <v/>
      </c>
      <c r="AN52" s="130"/>
      <c r="AO52" s="350" t="str" cm="1">
        <f t="array" ref="AO52">_xlfn.IFS(AND(OR(AE52=0,ISBLANK(AE52)),AF52&gt;0),"Non disponible",AND(OR(AE52=0,ISBLANK(AE52)),W52&gt;0,OR(AF52=0,ISBLANK(AF52))),"100% Énergie renouvelable",AE52&gt;0,AE52,AND(OR(AE52=0,ISBLANK(AE52)),OR(AF52=0,ISBLANK(AF52)),OR(W52=0,ISBLANK(W52))),"s. o.")</f>
        <v>s. o.</v>
      </c>
      <c r="AP52" s="332">
        <f t="shared" si="31"/>
        <v>0</v>
      </c>
      <c r="AQ52" s="189"/>
      <c r="AR52" s="189"/>
      <c r="AS52" s="189"/>
      <c r="AT52" s="189"/>
      <c r="AU52" s="189"/>
      <c r="AV52" s="189"/>
      <c r="AW52" s="195">
        <f t="shared" si="32"/>
        <v>0</v>
      </c>
      <c r="AX52" s="189"/>
      <c r="AY52" s="196">
        <f t="shared" si="33"/>
        <v>0</v>
      </c>
      <c r="AZ52" s="189"/>
      <c r="BA52" s="196">
        <f t="shared" si="34"/>
        <v>0</v>
      </c>
      <c r="BB52" s="189"/>
      <c r="BC52" s="196">
        <f t="shared" si="35"/>
        <v>0</v>
      </c>
      <c r="BD52" s="189"/>
      <c r="BE52" s="196">
        <f t="shared" si="36"/>
        <v>0</v>
      </c>
      <c r="BF52" s="249">
        <f t="shared" si="23"/>
        <v>0</v>
      </c>
      <c r="BG52" s="195">
        <f t="shared" si="24"/>
        <v>0</v>
      </c>
      <c r="BH52" s="138" t="str">
        <f t="shared" si="38"/>
        <v/>
      </c>
      <c r="BI52" s="286" t="str" cm="1">
        <f t="array" ref="BI52">IFERROR(_xlfn.IFS(DATE(RIGHT(B52,4),3,31)&lt;Listes_deroulantes!$F$54,IF(AZ52&gt;0,AZ52/BG52,"Aucun mazout"),DATE(RIGHT(B52,4),3,31)&gt;=Listes_deroulantes!$F$54,IF(BF52&gt;0,BF52/BG52,"Aucun combustible")),"")</f>
        <v/>
      </c>
      <c r="BJ52" s="284" t="str" cm="1">
        <f t="array" ref="BJ52">_xlfn.IFS(BG52=0,"",AND(BG52&gt;0,AZ52=0),"Aucun mazout",BG52&gt;0,AZ52/BG52)</f>
        <v/>
      </c>
      <c r="BK52" s="299" t="str">
        <f t="shared" si="16"/>
        <v>Non disponible</v>
      </c>
      <c r="BL52" s="61" t="str" cm="1">
        <f t="array" ref="BL52">IFERROR(IF(DATE(RIGHT(B52,4),3,31)&lt;Listes_deroulantes!$F$54,VLOOKUP(L52,Listes_deroulantes!$F$3:$J$11,4,FALSE),_xlfn.IFS(DATE(RIGHT(B52,4),3,31)&lt;Avant2025,Exist20205Apres,DATE(RIGHT(B52,4),3,31)&lt;Avant2030,Exist2030Apres,DATE(RIGHT(B52,4),3,31)&gt;Après2030,"0%")),"")</f>
        <v/>
      </c>
      <c r="BM52" s="35" t="str" cm="1">
        <f t="array" ref="BM52">_xlfn.IFS(OR(BI52="Aucun combustible",BI52="Aucun mazout"),"Oui",AND(BI52="",BL52=""),"",AND(BL52="0%",OR(BI52&lt;&gt;"Aucun combustible",BI52&lt;&gt;"Aucun mazout")),IF(BI52&lt;=0%,"Oui","Non"),AND(BL52&lt;&gt;"0%",OR(BI52&lt;&gt;"Aucun combustible",BI52&lt;&gt;"Aucun mazout")),IF(BI52&lt;=BL52,"Oui","Non"))</f>
        <v/>
      </c>
      <c r="BN52" s="119"/>
      <c r="BO52" s="355" t="str">
        <f t="shared" si="17"/>
        <v>s. o.</v>
      </c>
      <c r="BP52" s="356" t="str" cm="1">
        <f t="array" ref="BP52">_xlfn.IFS(AND(BF52&gt;0,OR(BE52=0,ISBLANK(BE52))),"Non disponible",AND(OR(BE52=0,ISBLANK(BE52)),OR(BF52=0,ISBLANK(BF52)),AW52&gt;0),"100% Énergie renouvelable",BE52&gt;0,BE52,AND(OR(BE52=0,ISBLANK(BE52)),OR(BF52=0,ISBLANK(BF52)),OR(AW52=0,ISBLANK(AW52))),"s. o.")</f>
        <v>s. o.</v>
      </c>
      <c r="BQ52" s="357" t="str" cm="1">
        <f t="array" ref="BQ52">IFERROR(_xlfn.IFS(AND(BO52="100% Énergie renouvelable",BP52="100% Énergie renouvelable"),"Aucun GES à réduire",AND(BO52&lt;&gt;"100% Énergie renouvelable",BP52="100% Énergie renouvelable"),BO52,AND(BO52&lt;&gt;"100% Énergie renouvelable",BP52&lt;&gt;"100% Énergie renouvelable"),BO52-BP52,AND(BO52="100% Énergie renouvelable",BP52&lt;&gt;"100% Énergie renouvelable"),"Fournir une explication"),"s. o.")</f>
        <v>s. o.</v>
      </c>
      <c r="BR52" s="120"/>
    </row>
    <row r="53" spans="1:70" s="121" customFormat="1" x14ac:dyDescent="0.25">
      <c r="A53" s="124"/>
      <c r="B53" s="33"/>
      <c r="C53" s="32"/>
      <c r="D53" s="32"/>
      <c r="E53" s="32"/>
      <c r="F53" s="32"/>
      <c r="G53" s="32"/>
      <c r="H53" s="32"/>
      <c r="I53" s="41"/>
      <c r="J53" s="32"/>
      <c r="K53" s="112"/>
      <c r="L53" s="32"/>
      <c r="M53" s="34"/>
      <c r="N53" s="339"/>
      <c r="O53" s="338"/>
      <c r="P53" s="118"/>
      <c r="Q53" s="187"/>
      <c r="R53" s="188"/>
      <c r="S53" s="189"/>
      <c r="T53" s="189"/>
      <c r="U53" s="189"/>
      <c r="V53" s="189"/>
      <c r="W53" s="256">
        <f t="shared" si="25"/>
        <v>0</v>
      </c>
      <c r="X53" s="187"/>
      <c r="Y53" s="190">
        <f t="shared" si="26"/>
        <v>0</v>
      </c>
      <c r="Z53" s="189"/>
      <c r="AA53" s="190">
        <f t="shared" si="27"/>
        <v>0</v>
      </c>
      <c r="AB53" s="189"/>
      <c r="AC53" s="190">
        <f t="shared" si="28"/>
        <v>0</v>
      </c>
      <c r="AD53" s="189"/>
      <c r="AE53" s="190">
        <f t="shared" si="10"/>
        <v>0</v>
      </c>
      <c r="AF53" s="191">
        <f t="shared" si="29"/>
        <v>0</v>
      </c>
      <c r="AG53" s="191">
        <f t="shared" si="30"/>
        <v>0</v>
      </c>
      <c r="AH53" s="137" t="str">
        <f t="shared" si="37"/>
        <v/>
      </c>
      <c r="AI53" s="286" t="str" cm="1">
        <f t="array" ref="AI53">IFERROR(_xlfn.IFS(DATE(RIGHT(B53,4),3,31)&lt;Listes_deroulantes!$F$54,IF(Z53&gt;0,Z53/AG53,"Aucun mazout"),DATE(RIGHT(B53,4),3,31)&gt;=Listes_deroulantes!$F$54,IF(AF53&gt;0,AF53/AG53,"Aucun combustible")),"")</f>
        <v/>
      </c>
      <c r="AJ53" s="284" t="str" cm="1">
        <f t="array" ref="AJ53">_xlfn.IFS(AG53=0,"",AND(AG53&gt;0,Z53=0),"Aucun mazout",AG53&gt;0,Z53/AG53)</f>
        <v/>
      </c>
      <c r="AK53" s="116" cm="1">
        <f t="array" ref="AK53">_xlfn.IFS(AG53=0,0,OR(AF53=0,ISBLANK(AF53)),"Aucun combustible",AND(AF53&gt;0,AG53&gt;0),AF53/AG53)</f>
        <v>0</v>
      </c>
      <c r="AL53" s="331" t="str" cm="1">
        <f t="array" ref="AL53">IFERROR(IF(DATE(RIGHT(B53,4),3,31)&lt;Listes_deroulantes!$F$54,VLOOKUP(L53,Listes_deroulantes!$F$3:$J$11,4,FALSE),_xlfn.IFS(DATE(RIGHT(B53,4),3,31)&lt;Avant2025,Exist2025Avant,DATE(RIGHT(B53,4),3,31)&lt;Avant2030,Exist2030Avant,DATE(RIGHT(B53,4),3,31)&gt;Après2030,Exist2031Avant)),"")</f>
        <v/>
      </c>
      <c r="AM53" s="35" t="str" cm="1">
        <f t="array" ref="AM53">_xlfn.IFS(OR(AI53="Aucun combustible",AI53="Aucun mazout"),"Oui",AND(AI53="",AL53=""),"",AND(AL53="0%",OR(AI53&lt;&gt;"Aucun combustible",AI53&lt;&gt;"Aucun mazout")),IF(AI53&lt;=0%,"Oui","Non"),AND(AL53&lt;&gt;"0%",OR(AI53&lt;&gt;"Aucun combustible",AI53&lt;&gt;"Aucun mazout")),IF(AI53&lt;=AL53,"Oui","Non"))</f>
        <v/>
      </c>
      <c r="AN53" s="130"/>
      <c r="AO53" s="350" t="str" cm="1">
        <f t="array" ref="AO53">_xlfn.IFS(AND(OR(AE53=0,ISBLANK(AE53)),AF53&gt;0),"Non disponible",AND(OR(AE53=0,ISBLANK(AE53)),W53&gt;0,OR(AF53=0,ISBLANK(AF53))),"100% Énergie renouvelable",AE53&gt;0,AE53,AND(OR(AE53=0,ISBLANK(AE53)),OR(AF53=0,ISBLANK(AF53)),OR(W53=0,ISBLANK(W53))),"s. o.")</f>
        <v>s. o.</v>
      </c>
      <c r="AP53" s="332">
        <f t="shared" si="31"/>
        <v>0</v>
      </c>
      <c r="AQ53" s="189"/>
      <c r="AR53" s="189"/>
      <c r="AS53" s="189"/>
      <c r="AT53" s="189"/>
      <c r="AU53" s="189"/>
      <c r="AV53" s="189"/>
      <c r="AW53" s="195">
        <f t="shared" si="32"/>
        <v>0</v>
      </c>
      <c r="AX53" s="189"/>
      <c r="AY53" s="196">
        <f t="shared" si="33"/>
        <v>0</v>
      </c>
      <c r="AZ53" s="189"/>
      <c r="BA53" s="196">
        <f t="shared" si="34"/>
        <v>0</v>
      </c>
      <c r="BB53" s="189"/>
      <c r="BC53" s="196">
        <f t="shared" si="35"/>
        <v>0</v>
      </c>
      <c r="BD53" s="189"/>
      <c r="BE53" s="196">
        <f t="shared" si="36"/>
        <v>0</v>
      </c>
      <c r="BF53" s="249">
        <f t="shared" si="23"/>
        <v>0</v>
      </c>
      <c r="BG53" s="195">
        <f t="shared" si="24"/>
        <v>0</v>
      </c>
      <c r="BH53" s="138" t="str">
        <f t="shared" si="38"/>
        <v/>
      </c>
      <c r="BI53" s="286" t="str" cm="1">
        <f t="array" ref="BI53">IFERROR(_xlfn.IFS(DATE(RIGHT(B53,4),3,31)&lt;Listes_deroulantes!$F$54,IF(AZ53&gt;0,AZ53/BG53,"Aucun mazout"),DATE(RIGHT(B53,4),3,31)&gt;=Listes_deroulantes!$F$54,IF(BF53&gt;0,BF53/BG53,"Aucun combustible")),"")</f>
        <v/>
      </c>
      <c r="BJ53" s="284" t="str" cm="1">
        <f t="array" ref="BJ53">_xlfn.IFS(BG53=0,"",AND(BG53&gt;0,AZ53=0),"Aucun mazout",BG53&gt;0,AZ53/BG53)</f>
        <v/>
      </c>
      <c r="BK53" s="299" t="str">
        <f t="shared" si="16"/>
        <v>Non disponible</v>
      </c>
      <c r="BL53" s="61" t="str" cm="1">
        <f t="array" ref="BL53">IFERROR(IF(DATE(RIGHT(B53,4),3,31)&lt;Listes_deroulantes!$F$54,VLOOKUP(L53,Listes_deroulantes!$F$3:$J$11,4,FALSE),_xlfn.IFS(DATE(RIGHT(B53,4),3,31)&lt;Avant2025,Exist20205Apres,DATE(RIGHT(B53,4),3,31)&lt;Avant2030,Exist2030Apres,DATE(RIGHT(B53,4),3,31)&gt;Après2030,"0%")),"")</f>
        <v/>
      </c>
      <c r="BM53" s="35" t="str" cm="1">
        <f t="array" ref="BM53">_xlfn.IFS(OR(BI53="Aucun combustible",BI53="Aucun mazout"),"Oui",AND(BI53="",BL53=""),"",AND(BL53="0%",OR(BI53&lt;&gt;"Aucun combustible",BI53&lt;&gt;"Aucun mazout")),IF(BI53&lt;=0%,"Oui","Non"),AND(BL53&lt;&gt;"0%",OR(BI53&lt;&gt;"Aucun combustible",BI53&lt;&gt;"Aucun mazout")),IF(BI53&lt;=BL53,"Oui","Non"))</f>
        <v/>
      </c>
      <c r="BN53" s="119"/>
      <c r="BO53" s="355" t="str">
        <f t="shared" si="17"/>
        <v>s. o.</v>
      </c>
      <c r="BP53" s="356" t="str" cm="1">
        <f t="array" ref="BP53">_xlfn.IFS(AND(BF53&gt;0,OR(BE53=0,ISBLANK(BE53))),"Non disponible",AND(OR(BE53=0,ISBLANK(BE53)),OR(BF53=0,ISBLANK(BF53)),AW53&gt;0),"100% Énergie renouvelable",BE53&gt;0,BE53,AND(OR(BE53=0,ISBLANK(BE53)),OR(BF53=0,ISBLANK(BF53)),OR(AW53=0,ISBLANK(AW53))),"s. o.")</f>
        <v>s. o.</v>
      </c>
      <c r="BQ53" s="357" t="str" cm="1">
        <f t="array" ref="BQ53">IFERROR(_xlfn.IFS(AND(BO53="100% Énergie renouvelable",BP53="100% Énergie renouvelable"),"Aucun GES à réduire",AND(BO53&lt;&gt;"100% Énergie renouvelable",BP53="100% Énergie renouvelable"),BO53,AND(BO53&lt;&gt;"100% Énergie renouvelable",BP53&lt;&gt;"100% Énergie renouvelable"),BO53-BP53,AND(BO53="100% Énergie renouvelable",BP53&lt;&gt;"100% Énergie renouvelable"),"Fournir une explication"),"s. o.")</f>
        <v>s. o.</v>
      </c>
      <c r="BR53" s="120"/>
    </row>
    <row r="54" spans="1:70" s="121" customFormat="1" x14ac:dyDescent="0.25">
      <c r="A54" s="124"/>
      <c r="B54" s="33"/>
      <c r="C54" s="32"/>
      <c r="D54" s="32"/>
      <c r="E54" s="32"/>
      <c r="F54" s="32"/>
      <c r="G54" s="32"/>
      <c r="H54" s="32"/>
      <c r="I54" s="41"/>
      <c r="J54" s="32"/>
      <c r="K54" s="112"/>
      <c r="L54" s="32"/>
      <c r="M54" s="34"/>
      <c r="N54" s="339"/>
      <c r="O54" s="338"/>
      <c r="P54" s="118"/>
      <c r="Q54" s="187"/>
      <c r="R54" s="188"/>
      <c r="S54" s="189"/>
      <c r="T54" s="189"/>
      <c r="U54" s="189"/>
      <c r="V54" s="189"/>
      <c r="W54" s="256">
        <f t="shared" si="25"/>
        <v>0</v>
      </c>
      <c r="X54" s="187"/>
      <c r="Y54" s="190">
        <f t="shared" si="26"/>
        <v>0</v>
      </c>
      <c r="Z54" s="189"/>
      <c r="AA54" s="190">
        <f t="shared" si="27"/>
        <v>0</v>
      </c>
      <c r="AB54" s="189"/>
      <c r="AC54" s="190">
        <f t="shared" si="28"/>
        <v>0</v>
      </c>
      <c r="AD54" s="189"/>
      <c r="AE54" s="190">
        <f t="shared" si="10"/>
        <v>0</v>
      </c>
      <c r="AF54" s="191">
        <f t="shared" si="29"/>
        <v>0</v>
      </c>
      <c r="AG54" s="191">
        <f t="shared" si="30"/>
        <v>0</v>
      </c>
      <c r="AH54" s="137" t="str">
        <f t="shared" si="37"/>
        <v/>
      </c>
      <c r="AI54" s="286" t="str" cm="1">
        <f t="array" ref="AI54">IFERROR(_xlfn.IFS(DATE(RIGHT(B54,4),3,31)&lt;Listes_deroulantes!$F$54,IF(Z54&gt;0,Z54/AG54,"Aucun mazout"),DATE(RIGHT(B54,4),3,31)&gt;=Listes_deroulantes!$F$54,IF(AF54&gt;0,AF54/AG54,"Aucun combustible")),"")</f>
        <v/>
      </c>
      <c r="AJ54" s="284" t="str" cm="1">
        <f t="array" ref="AJ54">_xlfn.IFS(AG54=0,"",AND(AG54&gt;0,Z54=0),"Aucun mazout",AG54&gt;0,Z54/AG54)</f>
        <v/>
      </c>
      <c r="AK54" s="116" cm="1">
        <f t="array" ref="AK54">_xlfn.IFS(AG54=0,0,OR(AF54=0,ISBLANK(AF54)),"Aucun combustible",AND(AF54&gt;0,AG54&gt;0),AF54/AG54)</f>
        <v>0</v>
      </c>
      <c r="AL54" s="331" t="str" cm="1">
        <f t="array" ref="AL54">IFERROR(IF(DATE(RIGHT(B54,4),3,31)&lt;Listes_deroulantes!$F$54,VLOOKUP(L54,Listes_deroulantes!$F$3:$J$11,4,FALSE),_xlfn.IFS(DATE(RIGHT(B54,4),3,31)&lt;Avant2025,Exist2025Avant,DATE(RIGHT(B54,4),3,31)&lt;Avant2030,Exist2030Avant,DATE(RIGHT(B54,4),3,31)&gt;Après2030,Exist2031Avant)),"")</f>
        <v/>
      </c>
      <c r="AM54" s="35" t="str" cm="1">
        <f t="array" ref="AM54">_xlfn.IFS(OR(AI54="Aucun combustible",AI54="Aucun mazout"),"Oui",AND(AI54="",AL54=""),"",AND(AL54="0%",OR(AI54&lt;&gt;"Aucun combustible",AI54&lt;&gt;"Aucun mazout")),IF(AI54&lt;=0%,"Oui","Non"),AND(AL54&lt;&gt;"0%",OR(AI54&lt;&gt;"Aucun combustible",AI54&lt;&gt;"Aucun mazout")),IF(AI54&lt;=AL54,"Oui","Non"))</f>
        <v/>
      </c>
      <c r="AN54" s="130"/>
      <c r="AO54" s="350" t="str" cm="1">
        <f t="array" ref="AO54">_xlfn.IFS(AND(OR(AE54=0,ISBLANK(AE54)),AF54&gt;0),"Non disponible",AND(OR(AE54=0,ISBLANK(AE54)),W54&gt;0,OR(AF54=0,ISBLANK(AF54))),"100% Énergie renouvelable",AE54&gt;0,AE54,AND(OR(AE54=0,ISBLANK(AE54)),OR(AF54=0,ISBLANK(AF54)),OR(W54=0,ISBLANK(W54))),"s. o.")</f>
        <v>s. o.</v>
      </c>
      <c r="AP54" s="332">
        <f t="shared" si="31"/>
        <v>0</v>
      </c>
      <c r="AQ54" s="189"/>
      <c r="AR54" s="189"/>
      <c r="AS54" s="189"/>
      <c r="AT54" s="189"/>
      <c r="AU54" s="189"/>
      <c r="AV54" s="189"/>
      <c r="AW54" s="195">
        <f t="shared" si="32"/>
        <v>0</v>
      </c>
      <c r="AX54" s="189"/>
      <c r="AY54" s="196">
        <f t="shared" si="33"/>
        <v>0</v>
      </c>
      <c r="AZ54" s="189"/>
      <c r="BA54" s="196">
        <f t="shared" si="34"/>
        <v>0</v>
      </c>
      <c r="BB54" s="189"/>
      <c r="BC54" s="196">
        <f t="shared" si="35"/>
        <v>0</v>
      </c>
      <c r="BD54" s="189"/>
      <c r="BE54" s="196">
        <f t="shared" si="36"/>
        <v>0</v>
      </c>
      <c r="BF54" s="249">
        <f t="shared" si="23"/>
        <v>0</v>
      </c>
      <c r="BG54" s="195">
        <f t="shared" si="24"/>
        <v>0</v>
      </c>
      <c r="BH54" s="138" t="str">
        <f t="shared" si="38"/>
        <v/>
      </c>
      <c r="BI54" s="286" t="str" cm="1">
        <f t="array" ref="BI54">IFERROR(_xlfn.IFS(DATE(RIGHT(B54,4),3,31)&lt;Listes_deroulantes!$F$54,IF(AZ54&gt;0,AZ54/BG54,"Aucun mazout"),DATE(RIGHT(B54,4),3,31)&gt;=Listes_deroulantes!$F$54,IF(BF54&gt;0,BF54/BG54,"Aucun combustible")),"")</f>
        <v/>
      </c>
      <c r="BJ54" s="284" t="str" cm="1">
        <f t="array" ref="BJ54">_xlfn.IFS(BG54=0,"",AND(BG54&gt;0,AZ54=0),"Aucun mazout",BG54&gt;0,AZ54/BG54)</f>
        <v/>
      </c>
      <c r="BK54" s="299" t="str">
        <f t="shared" si="16"/>
        <v>Non disponible</v>
      </c>
      <c r="BL54" s="61" t="str" cm="1">
        <f t="array" ref="BL54">IFERROR(IF(DATE(RIGHT(B54,4),3,31)&lt;Listes_deroulantes!$F$54,VLOOKUP(L54,Listes_deroulantes!$F$3:$J$11,4,FALSE),_xlfn.IFS(DATE(RIGHT(B54,4),3,31)&lt;Avant2025,Exist20205Apres,DATE(RIGHT(B54,4),3,31)&lt;Avant2030,Exist2030Apres,DATE(RIGHT(B54,4),3,31)&gt;Après2030,"0%")),"")</f>
        <v/>
      </c>
      <c r="BM54" s="35" t="str" cm="1">
        <f t="array" ref="BM54">_xlfn.IFS(OR(BI54="Aucun combustible",BI54="Aucun mazout"),"Oui",AND(BI54="",BL54=""),"",AND(BL54="0%",OR(BI54&lt;&gt;"Aucun combustible",BI54&lt;&gt;"Aucun mazout")),IF(BI54&lt;=0%,"Oui","Non"),AND(BL54&lt;&gt;"0%",OR(BI54&lt;&gt;"Aucun combustible",BI54&lt;&gt;"Aucun mazout")),IF(BI54&lt;=BL54,"Oui","Non"))</f>
        <v/>
      </c>
      <c r="BN54" s="119"/>
      <c r="BO54" s="355" t="str">
        <f t="shared" si="17"/>
        <v>s. o.</v>
      </c>
      <c r="BP54" s="356" t="str" cm="1">
        <f t="array" ref="BP54">_xlfn.IFS(AND(BF54&gt;0,OR(BE54=0,ISBLANK(BE54))),"Non disponible",AND(OR(BE54=0,ISBLANK(BE54)),OR(BF54=0,ISBLANK(BF54)),AW54&gt;0),"100% Énergie renouvelable",BE54&gt;0,BE54,AND(OR(BE54=0,ISBLANK(BE54)),OR(BF54=0,ISBLANK(BF54)),OR(AW54=0,ISBLANK(AW54))),"s. o.")</f>
        <v>s. o.</v>
      </c>
      <c r="BQ54" s="357" t="str" cm="1">
        <f t="array" ref="BQ54">IFERROR(_xlfn.IFS(AND(BO54="100% Énergie renouvelable",BP54="100% Énergie renouvelable"),"Aucun GES à réduire",AND(BO54&lt;&gt;"100% Énergie renouvelable",BP54="100% Énergie renouvelable"),BO54,AND(BO54&lt;&gt;"100% Énergie renouvelable",BP54&lt;&gt;"100% Énergie renouvelable"),BO54-BP54,AND(BO54="100% Énergie renouvelable",BP54&lt;&gt;"100% Énergie renouvelable"),"Fournir une explication"),"s. o.")</f>
        <v>s. o.</v>
      </c>
      <c r="BR54" s="120"/>
    </row>
    <row r="55" spans="1:70" s="121" customFormat="1" x14ac:dyDescent="0.25">
      <c r="A55" s="124"/>
      <c r="B55" s="33"/>
      <c r="C55" s="32"/>
      <c r="D55" s="32"/>
      <c r="E55" s="32"/>
      <c r="F55" s="32"/>
      <c r="G55" s="32"/>
      <c r="H55" s="32"/>
      <c r="I55" s="41"/>
      <c r="J55" s="32"/>
      <c r="K55" s="112"/>
      <c r="L55" s="32"/>
      <c r="M55" s="34"/>
      <c r="N55" s="339"/>
      <c r="O55" s="338"/>
      <c r="P55" s="118"/>
      <c r="Q55" s="187"/>
      <c r="R55" s="188"/>
      <c r="S55" s="189"/>
      <c r="T55" s="189"/>
      <c r="U55" s="189"/>
      <c r="V55" s="189"/>
      <c r="W55" s="256">
        <f t="shared" si="25"/>
        <v>0</v>
      </c>
      <c r="X55" s="187"/>
      <c r="Y55" s="190">
        <f t="shared" si="26"/>
        <v>0</v>
      </c>
      <c r="Z55" s="189"/>
      <c r="AA55" s="190">
        <f t="shared" si="27"/>
        <v>0</v>
      </c>
      <c r="AB55" s="189"/>
      <c r="AC55" s="190">
        <f t="shared" si="28"/>
        <v>0</v>
      </c>
      <c r="AD55" s="189"/>
      <c r="AE55" s="190">
        <f t="shared" si="10"/>
        <v>0</v>
      </c>
      <c r="AF55" s="191">
        <f t="shared" si="29"/>
        <v>0</v>
      </c>
      <c r="AG55" s="191">
        <f t="shared" si="30"/>
        <v>0</v>
      </c>
      <c r="AH55" s="137" t="str">
        <f t="shared" si="37"/>
        <v/>
      </c>
      <c r="AI55" s="286" t="str" cm="1">
        <f t="array" ref="AI55">IFERROR(_xlfn.IFS(DATE(RIGHT(B55,4),3,31)&lt;Listes_deroulantes!$F$54,IF(Z55&gt;0,Z55/AG55,"Aucun mazout"),DATE(RIGHT(B55,4),3,31)&gt;=Listes_deroulantes!$F$54,IF(AF55&gt;0,AF55/AG55,"Aucun combustible")),"")</f>
        <v/>
      </c>
      <c r="AJ55" s="284" t="str" cm="1">
        <f t="array" ref="AJ55">_xlfn.IFS(AG55=0,"",AND(AG55&gt;0,Z55=0),"Aucun mazout",AG55&gt;0,Z55/AG55)</f>
        <v/>
      </c>
      <c r="AK55" s="116" cm="1">
        <f t="array" ref="AK55">_xlfn.IFS(AG55=0,0,OR(AF55=0,ISBLANK(AF55)),"Aucun combustible",AND(AF55&gt;0,AG55&gt;0),AF55/AG55)</f>
        <v>0</v>
      </c>
      <c r="AL55" s="331" t="str" cm="1">
        <f t="array" ref="AL55">IFERROR(IF(DATE(RIGHT(B55,4),3,31)&lt;Listes_deroulantes!$F$54,VLOOKUP(L55,Listes_deroulantes!$F$3:$J$11,4,FALSE),_xlfn.IFS(DATE(RIGHT(B55,4),3,31)&lt;Avant2025,Exist2025Avant,DATE(RIGHT(B55,4),3,31)&lt;Avant2030,Exist2030Avant,DATE(RIGHT(B55,4),3,31)&gt;Après2030,Exist2031Avant)),"")</f>
        <v/>
      </c>
      <c r="AM55" s="35" t="str" cm="1">
        <f t="array" ref="AM55">_xlfn.IFS(OR(AI55="Aucun combustible",AI55="Aucun mazout"),"Oui",AND(AI55="",AL55=""),"",AND(AL55="0%",OR(AI55&lt;&gt;"Aucun combustible",AI55&lt;&gt;"Aucun mazout")),IF(AI55&lt;=0%,"Oui","Non"),AND(AL55&lt;&gt;"0%",OR(AI55&lt;&gt;"Aucun combustible",AI55&lt;&gt;"Aucun mazout")),IF(AI55&lt;=AL55,"Oui","Non"))</f>
        <v/>
      </c>
      <c r="AN55" s="130"/>
      <c r="AO55" s="350" t="str" cm="1">
        <f t="array" ref="AO55">_xlfn.IFS(AND(OR(AE55=0,ISBLANK(AE55)),AF55&gt;0),"Non disponible",AND(OR(AE55=0,ISBLANK(AE55)),W55&gt;0,OR(AF55=0,ISBLANK(AF55))),"100% Énergie renouvelable",AE55&gt;0,AE55,AND(OR(AE55=0,ISBLANK(AE55)),OR(AF55=0,ISBLANK(AF55)),OR(W55=0,ISBLANK(W55))),"s. o.")</f>
        <v>s. o.</v>
      </c>
      <c r="AP55" s="332">
        <f t="shared" si="31"/>
        <v>0</v>
      </c>
      <c r="AQ55" s="189"/>
      <c r="AR55" s="189"/>
      <c r="AS55" s="189"/>
      <c r="AT55" s="189"/>
      <c r="AU55" s="189"/>
      <c r="AV55" s="189"/>
      <c r="AW55" s="195">
        <f t="shared" si="32"/>
        <v>0</v>
      </c>
      <c r="AX55" s="189"/>
      <c r="AY55" s="196">
        <f t="shared" si="33"/>
        <v>0</v>
      </c>
      <c r="AZ55" s="189"/>
      <c r="BA55" s="196">
        <f t="shared" si="34"/>
        <v>0</v>
      </c>
      <c r="BB55" s="189"/>
      <c r="BC55" s="196">
        <f t="shared" si="35"/>
        <v>0</v>
      </c>
      <c r="BD55" s="189"/>
      <c r="BE55" s="196">
        <f t="shared" si="36"/>
        <v>0</v>
      </c>
      <c r="BF55" s="249">
        <f t="shared" si="23"/>
        <v>0</v>
      </c>
      <c r="BG55" s="195">
        <f t="shared" si="24"/>
        <v>0</v>
      </c>
      <c r="BH55" s="138" t="str">
        <f t="shared" si="38"/>
        <v/>
      </c>
      <c r="BI55" s="286" t="str" cm="1">
        <f t="array" ref="BI55">IFERROR(_xlfn.IFS(DATE(RIGHT(B55,4),3,31)&lt;Listes_deroulantes!$F$54,IF(AZ55&gt;0,AZ55/BG55,"Aucun mazout"),DATE(RIGHT(B55,4),3,31)&gt;=Listes_deroulantes!$F$54,IF(BF55&gt;0,BF55/BG55,"Aucun combustible")),"")</f>
        <v/>
      </c>
      <c r="BJ55" s="284" t="str" cm="1">
        <f t="array" ref="BJ55">_xlfn.IFS(BG55=0,"",AND(BG55&gt;0,AZ55=0),"Aucun mazout",BG55&gt;0,AZ55/BG55)</f>
        <v/>
      </c>
      <c r="BK55" s="299" t="str">
        <f t="shared" si="16"/>
        <v>Non disponible</v>
      </c>
      <c r="BL55" s="61" t="str" cm="1">
        <f t="array" ref="BL55">IFERROR(IF(DATE(RIGHT(B55,4),3,31)&lt;Listes_deroulantes!$F$54,VLOOKUP(L55,Listes_deroulantes!$F$3:$J$11,4,FALSE),_xlfn.IFS(DATE(RIGHT(B55,4),3,31)&lt;Avant2025,Exist20205Apres,DATE(RIGHT(B55,4),3,31)&lt;Avant2030,Exist2030Apres,DATE(RIGHT(B55,4),3,31)&gt;Après2030,"0%")),"")</f>
        <v/>
      </c>
      <c r="BM55" s="35" t="str" cm="1">
        <f t="array" ref="BM55">_xlfn.IFS(OR(BI55="Aucun combustible",BI55="Aucun mazout"),"Oui",AND(BI55="",BL55=""),"",AND(BL55="0%",OR(BI55&lt;&gt;"Aucun combustible",BI55&lt;&gt;"Aucun mazout")),IF(BI55&lt;=0%,"Oui","Non"),AND(BL55&lt;&gt;"0%",OR(BI55&lt;&gt;"Aucun combustible",BI55&lt;&gt;"Aucun mazout")),IF(BI55&lt;=BL55,"Oui","Non"))</f>
        <v/>
      </c>
      <c r="BN55" s="119"/>
      <c r="BO55" s="355" t="str">
        <f t="shared" si="17"/>
        <v>s. o.</v>
      </c>
      <c r="BP55" s="356" t="str" cm="1">
        <f t="array" ref="BP55">_xlfn.IFS(AND(BF55&gt;0,OR(BE55=0,ISBLANK(BE55))),"Non disponible",AND(OR(BE55=0,ISBLANK(BE55)),OR(BF55=0,ISBLANK(BF55)),AW55&gt;0),"100% Énergie renouvelable",BE55&gt;0,BE55,AND(OR(BE55=0,ISBLANK(BE55)),OR(BF55=0,ISBLANK(BF55)),OR(AW55=0,ISBLANK(AW55))),"s. o.")</f>
        <v>s. o.</v>
      </c>
      <c r="BQ55" s="357" t="str" cm="1">
        <f t="array" ref="BQ55">IFERROR(_xlfn.IFS(AND(BO55="100% Énergie renouvelable",BP55="100% Énergie renouvelable"),"Aucun GES à réduire",AND(BO55&lt;&gt;"100% Énergie renouvelable",BP55="100% Énergie renouvelable"),BO55,AND(BO55&lt;&gt;"100% Énergie renouvelable",BP55&lt;&gt;"100% Énergie renouvelable"),BO55-BP55,AND(BO55="100% Énergie renouvelable",BP55&lt;&gt;"100% Énergie renouvelable"),"Fournir une explication"),"s. o.")</f>
        <v>s. o.</v>
      </c>
      <c r="BR55" s="120"/>
    </row>
    <row r="56" spans="1:70" s="121" customFormat="1" x14ac:dyDescent="0.25">
      <c r="A56" s="124"/>
      <c r="B56" s="33"/>
      <c r="C56" s="32"/>
      <c r="D56" s="32"/>
      <c r="E56" s="32"/>
      <c r="F56" s="32"/>
      <c r="G56" s="32"/>
      <c r="H56" s="32"/>
      <c r="I56" s="41"/>
      <c r="J56" s="32"/>
      <c r="K56" s="112"/>
      <c r="L56" s="32"/>
      <c r="M56" s="34"/>
      <c r="N56" s="339"/>
      <c r="O56" s="338"/>
      <c r="P56" s="118"/>
      <c r="Q56" s="187"/>
      <c r="R56" s="188"/>
      <c r="S56" s="189"/>
      <c r="T56" s="189"/>
      <c r="U56" s="189"/>
      <c r="V56" s="189"/>
      <c r="W56" s="256">
        <f t="shared" si="25"/>
        <v>0</v>
      </c>
      <c r="X56" s="187"/>
      <c r="Y56" s="190">
        <f t="shared" si="26"/>
        <v>0</v>
      </c>
      <c r="Z56" s="189"/>
      <c r="AA56" s="190">
        <f t="shared" si="27"/>
        <v>0</v>
      </c>
      <c r="AB56" s="189"/>
      <c r="AC56" s="190">
        <f t="shared" si="28"/>
        <v>0</v>
      </c>
      <c r="AD56" s="189"/>
      <c r="AE56" s="190">
        <f t="shared" si="10"/>
        <v>0</v>
      </c>
      <c r="AF56" s="191">
        <f t="shared" si="29"/>
        <v>0</v>
      </c>
      <c r="AG56" s="191">
        <f t="shared" si="30"/>
        <v>0</v>
      </c>
      <c r="AH56" s="137" t="str">
        <f t="shared" si="37"/>
        <v/>
      </c>
      <c r="AI56" s="286" t="str" cm="1">
        <f t="array" ref="AI56">IFERROR(_xlfn.IFS(DATE(RIGHT(B56,4),3,31)&lt;Listes_deroulantes!$F$54,IF(Z56&gt;0,Z56/AG56,"Aucun mazout"),DATE(RIGHT(B56,4),3,31)&gt;=Listes_deroulantes!$F$54,IF(AF56&gt;0,AF56/AG56,"Aucun combustible")),"")</f>
        <v/>
      </c>
      <c r="AJ56" s="284" t="str" cm="1">
        <f t="array" ref="AJ56">_xlfn.IFS(AG56=0,"",AND(AG56&gt;0,Z56=0),"Aucun mazout",AG56&gt;0,Z56/AG56)</f>
        <v/>
      </c>
      <c r="AK56" s="116" cm="1">
        <f t="array" ref="AK56">_xlfn.IFS(AG56=0,0,OR(AF56=0,ISBLANK(AF56)),"Aucun combustible",AND(AF56&gt;0,AG56&gt;0),AF56/AG56)</f>
        <v>0</v>
      </c>
      <c r="AL56" s="331" t="str" cm="1">
        <f t="array" ref="AL56">IFERROR(IF(DATE(RIGHT(B56,4),3,31)&lt;Listes_deroulantes!$F$54,VLOOKUP(L56,Listes_deroulantes!$F$3:$J$11,4,FALSE),_xlfn.IFS(DATE(RIGHT(B56,4),3,31)&lt;Avant2025,Exist2025Avant,DATE(RIGHT(B56,4),3,31)&lt;Avant2030,Exist2030Avant,DATE(RIGHT(B56,4),3,31)&gt;Après2030,Exist2031Avant)),"")</f>
        <v/>
      </c>
      <c r="AM56" s="35" t="str" cm="1">
        <f t="array" ref="AM56">_xlfn.IFS(OR(AI56="Aucun combustible",AI56="Aucun mazout"),"Oui",AND(AI56="",AL56=""),"",AND(AL56="0%",OR(AI56&lt;&gt;"Aucun combustible",AI56&lt;&gt;"Aucun mazout")),IF(AI56&lt;=0%,"Oui","Non"),AND(AL56&lt;&gt;"0%",OR(AI56&lt;&gt;"Aucun combustible",AI56&lt;&gt;"Aucun mazout")),IF(AI56&lt;=AL56,"Oui","Non"))</f>
        <v/>
      </c>
      <c r="AN56" s="130"/>
      <c r="AO56" s="350" t="str" cm="1">
        <f t="array" ref="AO56">_xlfn.IFS(AND(OR(AE56=0,ISBLANK(AE56)),AF56&gt;0),"Non disponible",AND(OR(AE56=0,ISBLANK(AE56)),W56&gt;0,OR(AF56=0,ISBLANK(AF56))),"100% Énergie renouvelable",AE56&gt;0,AE56,AND(OR(AE56=0,ISBLANK(AE56)),OR(AF56=0,ISBLANK(AF56)),OR(W56=0,ISBLANK(W56))),"s. o.")</f>
        <v>s. o.</v>
      </c>
      <c r="AP56" s="332">
        <f t="shared" si="31"/>
        <v>0</v>
      </c>
      <c r="AQ56" s="189"/>
      <c r="AR56" s="189"/>
      <c r="AS56" s="189"/>
      <c r="AT56" s="189"/>
      <c r="AU56" s="189"/>
      <c r="AV56" s="189"/>
      <c r="AW56" s="195">
        <f t="shared" si="32"/>
        <v>0</v>
      </c>
      <c r="AX56" s="189"/>
      <c r="AY56" s="196">
        <f t="shared" si="33"/>
        <v>0</v>
      </c>
      <c r="AZ56" s="189"/>
      <c r="BA56" s="196">
        <f t="shared" si="34"/>
        <v>0</v>
      </c>
      <c r="BB56" s="189"/>
      <c r="BC56" s="196">
        <f t="shared" si="35"/>
        <v>0</v>
      </c>
      <c r="BD56" s="189"/>
      <c r="BE56" s="196">
        <f t="shared" si="36"/>
        <v>0</v>
      </c>
      <c r="BF56" s="249">
        <f t="shared" si="23"/>
        <v>0</v>
      </c>
      <c r="BG56" s="195">
        <f t="shared" si="24"/>
        <v>0</v>
      </c>
      <c r="BH56" s="138" t="str">
        <f t="shared" si="38"/>
        <v/>
      </c>
      <c r="BI56" s="286" t="str" cm="1">
        <f t="array" ref="BI56">IFERROR(_xlfn.IFS(DATE(RIGHT(B56,4),3,31)&lt;Listes_deroulantes!$F$54,IF(AZ56&gt;0,AZ56/BG56,"Aucun mazout"),DATE(RIGHT(B56,4),3,31)&gt;=Listes_deroulantes!$F$54,IF(BF56&gt;0,BF56/BG56,"Aucun combustible")),"")</f>
        <v/>
      </c>
      <c r="BJ56" s="284" t="str" cm="1">
        <f t="array" ref="BJ56">_xlfn.IFS(BG56=0,"",AND(BG56&gt;0,AZ56=0),"Aucun mazout",BG56&gt;0,AZ56/BG56)</f>
        <v/>
      </c>
      <c r="BK56" s="299" t="str">
        <f t="shared" si="16"/>
        <v>Non disponible</v>
      </c>
      <c r="BL56" s="61" t="str" cm="1">
        <f t="array" ref="BL56">IFERROR(IF(DATE(RIGHT(B56,4),3,31)&lt;Listes_deroulantes!$F$54,VLOOKUP(L56,Listes_deroulantes!$F$3:$J$11,4,FALSE),_xlfn.IFS(DATE(RIGHT(B56,4),3,31)&lt;Avant2025,Exist20205Apres,DATE(RIGHT(B56,4),3,31)&lt;Avant2030,Exist2030Apres,DATE(RIGHT(B56,4),3,31)&gt;Après2030,"0%")),"")</f>
        <v/>
      </c>
      <c r="BM56" s="35" t="str" cm="1">
        <f t="array" ref="BM56">_xlfn.IFS(OR(BI56="Aucun combustible",BI56="Aucun mazout"),"Oui",AND(BI56="",BL56=""),"",AND(BL56="0%",OR(BI56&lt;&gt;"Aucun combustible",BI56&lt;&gt;"Aucun mazout")),IF(BI56&lt;=0%,"Oui","Non"),AND(BL56&lt;&gt;"0%",OR(BI56&lt;&gt;"Aucun combustible",BI56&lt;&gt;"Aucun mazout")),IF(BI56&lt;=BL56,"Oui","Non"))</f>
        <v/>
      </c>
      <c r="BN56" s="119"/>
      <c r="BO56" s="355" t="str">
        <f t="shared" si="17"/>
        <v>s. o.</v>
      </c>
      <c r="BP56" s="356" t="str" cm="1">
        <f t="array" ref="BP56">_xlfn.IFS(AND(BF56&gt;0,OR(BE56=0,ISBLANK(BE56))),"Non disponible",AND(OR(BE56=0,ISBLANK(BE56)),OR(BF56=0,ISBLANK(BF56)),AW56&gt;0),"100% Énergie renouvelable",BE56&gt;0,BE56,AND(OR(BE56=0,ISBLANK(BE56)),OR(BF56=0,ISBLANK(BF56)),OR(AW56=0,ISBLANK(AW56))),"s. o.")</f>
        <v>s. o.</v>
      </c>
      <c r="BQ56" s="357" t="str" cm="1">
        <f t="array" ref="BQ56">IFERROR(_xlfn.IFS(AND(BO56="100% Énergie renouvelable",BP56="100% Énergie renouvelable"),"Aucun GES à réduire",AND(BO56&lt;&gt;"100% Énergie renouvelable",BP56="100% Énergie renouvelable"),BO56,AND(BO56&lt;&gt;"100% Énergie renouvelable",BP56&lt;&gt;"100% Énergie renouvelable"),BO56-BP56,AND(BO56="100% Énergie renouvelable",BP56&lt;&gt;"100% Énergie renouvelable"),"Fournir une explication"),"s. o.")</f>
        <v>s. o.</v>
      </c>
      <c r="BR56" s="120"/>
    </row>
    <row r="57" spans="1:70" s="121" customFormat="1" x14ac:dyDescent="0.25">
      <c r="A57" s="124"/>
      <c r="B57" s="33"/>
      <c r="C57" s="32"/>
      <c r="D57" s="32"/>
      <c r="E57" s="32"/>
      <c r="F57" s="32"/>
      <c r="G57" s="32"/>
      <c r="H57" s="32"/>
      <c r="I57" s="41"/>
      <c r="J57" s="32"/>
      <c r="K57" s="112"/>
      <c r="L57" s="32"/>
      <c r="M57" s="34"/>
      <c r="N57" s="339"/>
      <c r="O57" s="338"/>
      <c r="P57" s="118"/>
      <c r="Q57" s="187"/>
      <c r="R57" s="188"/>
      <c r="S57" s="189"/>
      <c r="T57" s="189"/>
      <c r="U57" s="189"/>
      <c r="V57" s="189"/>
      <c r="W57" s="256">
        <f t="shared" si="25"/>
        <v>0</v>
      </c>
      <c r="X57" s="187"/>
      <c r="Y57" s="190">
        <f t="shared" si="26"/>
        <v>0</v>
      </c>
      <c r="Z57" s="189"/>
      <c r="AA57" s="190">
        <f t="shared" si="27"/>
        <v>0</v>
      </c>
      <c r="AB57" s="189"/>
      <c r="AC57" s="190">
        <f t="shared" si="28"/>
        <v>0</v>
      </c>
      <c r="AD57" s="189"/>
      <c r="AE57" s="190">
        <f t="shared" si="10"/>
        <v>0</v>
      </c>
      <c r="AF57" s="191">
        <f t="shared" si="29"/>
        <v>0</v>
      </c>
      <c r="AG57" s="191">
        <f t="shared" si="30"/>
        <v>0</v>
      </c>
      <c r="AH57" s="137" t="str">
        <f t="shared" si="37"/>
        <v/>
      </c>
      <c r="AI57" s="286" t="str" cm="1">
        <f t="array" ref="AI57">IFERROR(_xlfn.IFS(DATE(RIGHT(B57,4),3,31)&lt;Listes_deroulantes!$F$54,IF(Z57&gt;0,Z57/AG57,"Aucun mazout"),DATE(RIGHT(B57,4),3,31)&gt;=Listes_deroulantes!$F$54,IF(AF57&gt;0,AF57/AG57,"Aucun combustible")),"")</f>
        <v/>
      </c>
      <c r="AJ57" s="284" t="str" cm="1">
        <f t="array" ref="AJ57">_xlfn.IFS(AG57=0,"",AND(AG57&gt;0,Z57=0),"Aucun mazout",AG57&gt;0,Z57/AG57)</f>
        <v/>
      </c>
      <c r="AK57" s="116" cm="1">
        <f t="array" ref="AK57">_xlfn.IFS(AG57=0,0,OR(AF57=0,ISBLANK(AF57)),"Aucun combustible",AND(AF57&gt;0,AG57&gt;0),AF57/AG57)</f>
        <v>0</v>
      </c>
      <c r="AL57" s="331" t="str" cm="1">
        <f t="array" ref="AL57">IFERROR(IF(DATE(RIGHT(B57,4),3,31)&lt;Listes_deroulantes!$F$54,VLOOKUP(L57,Listes_deroulantes!$F$3:$J$11,4,FALSE),_xlfn.IFS(DATE(RIGHT(B57,4),3,31)&lt;Avant2025,Exist2025Avant,DATE(RIGHT(B57,4),3,31)&lt;Avant2030,Exist2030Avant,DATE(RIGHT(B57,4),3,31)&gt;Après2030,Exist2031Avant)),"")</f>
        <v/>
      </c>
      <c r="AM57" s="35" t="str" cm="1">
        <f t="array" ref="AM57">_xlfn.IFS(OR(AI57="Aucun combustible",AI57="Aucun mazout"),"Oui",AND(AI57="",AL57=""),"",AND(AL57="0%",OR(AI57&lt;&gt;"Aucun combustible",AI57&lt;&gt;"Aucun mazout")),IF(AI57&lt;=0%,"Oui","Non"),AND(AL57&lt;&gt;"0%",OR(AI57&lt;&gt;"Aucun combustible",AI57&lt;&gt;"Aucun mazout")),IF(AI57&lt;=AL57,"Oui","Non"))</f>
        <v/>
      </c>
      <c r="AN57" s="130"/>
      <c r="AO57" s="350" t="str" cm="1">
        <f t="array" ref="AO57">_xlfn.IFS(AND(OR(AE57=0,ISBLANK(AE57)),AF57&gt;0),"Non disponible",AND(OR(AE57=0,ISBLANK(AE57)),W57&gt;0,OR(AF57=0,ISBLANK(AF57))),"100% Énergie renouvelable",AE57&gt;0,AE57,AND(OR(AE57=0,ISBLANK(AE57)),OR(AF57=0,ISBLANK(AF57)),OR(W57=0,ISBLANK(W57))),"s. o.")</f>
        <v>s. o.</v>
      </c>
      <c r="AP57" s="332">
        <f t="shared" si="31"/>
        <v>0</v>
      </c>
      <c r="AQ57" s="189"/>
      <c r="AR57" s="189"/>
      <c r="AS57" s="189"/>
      <c r="AT57" s="189"/>
      <c r="AU57" s="189"/>
      <c r="AV57" s="189"/>
      <c r="AW57" s="195">
        <f t="shared" si="32"/>
        <v>0</v>
      </c>
      <c r="AX57" s="189"/>
      <c r="AY57" s="196">
        <f t="shared" si="33"/>
        <v>0</v>
      </c>
      <c r="AZ57" s="189"/>
      <c r="BA57" s="196">
        <f t="shared" si="34"/>
        <v>0</v>
      </c>
      <c r="BB57" s="189"/>
      <c r="BC57" s="196">
        <f t="shared" si="35"/>
        <v>0</v>
      </c>
      <c r="BD57" s="189"/>
      <c r="BE57" s="196">
        <f t="shared" si="36"/>
        <v>0</v>
      </c>
      <c r="BF57" s="249">
        <f t="shared" si="23"/>
        <v>0</v>
      </c>
      <c r="BG57" s="195">
        <f t="shared" si="24"/>
        <v>0</v>
      </c>
      <c r="BH57" s="138" t="str">
        <f t="shared" si="38"/>
        <v/>
      </c>
      <c r="BI57" s="286" t="str" cm="1">
        <f t="array" ref="BI57">IFERROR(_xlfn.IFS(DATE(RIGHT(B57,4),3,31)&lt;Listes_deroulantes!$F$54,IF(AZ57&gt;0,AZ57/BG57,"Aucun mazout"),DATE(RIGHT(B57,4),3,31)&gt;=Listes_deroulantes!$F$54,IF(BF57&gt;0,BF57/BG57,"Aucun combustible")),"")</f>
        <v/>
      </c>
      <c r="BJ57" s="284" t="str" cm="1">
        <f t="array" ref="BJ57">_xlfn.IFS(BG57=0,"",AND(BG57&gt;0,AZ57=0),"Aucun mazout",BG57&gt;0,AZ57/BG57)</f>
        <v/>
      </c>
      <c r="BK57" s="299" t="str">
        <f t="shared" si="16"/>
        <v>Non disponible</v>
      </c>
      <c r="BL57" s="61" t="str" cm="1">
        <f t="array" ref="BL57">IFERROR(IF(DATE(RIGHT(B57,4),3,31)&lt;Listes_deroulantes!$F$54,VLOOKUP(L57,Listes_deroulantes!$F$3:$J$11,4,FALSE),_xlfn.IFS(DATE(RIGHT(B57,4),3,31)&lt;Avant2025,Exist20205Apres,DATE(RIGHT(B57,4),3,31)&lt;Avant2030,Exist2030Apres,DATE(RIGHT(B57,4),3,31)&gt;Après2030,"0%")),"")</f>
        <v/>
      </c>
      <c r="BM57" s="35" t="str" cm="1">
        <f t="array" ref="BM57">_xlfn.IFS(OR(BI57="Aucun combustible",BI57="Aucun mazout"),"Oui",AND(BI57="",BL57=""),"",AND(BL57="0%",OR(BI57&lt;&gt;"Aucun combustible",BI57&lt;&gt;"Aucun mazout")),IF(BI57&lt;=0%,"Oui","Non"),AND(BL57&lt;&gt;"0%",OR(BI57&lt;&gt;"Aucun combustible",BI57&lt;&gt;"Aucun mazout")),IF(BI57&lt;=BL57,"Oui","Non"))</f>
        <v/>
      </c>
      <c r="BN57" s="119"/>
      <c r="BO57" s="355" t="str">
        <f t="shared" si="17"/>
        <v>s. o.</v>
      </c>
      <c r="BP57" s="356" t="str" cm="1">
        <f t="array" ref="BP57">_xlfn.IFS(AND(BF57&gt;0,OR(BE57=0,ISBLANK(BE57))),"Non disponible",AND(OR(BE57=0,ISBLANK(BE57)),OR(BF57=0,ISBLANK(BF57)),AW57&gt;0),"100% Énergie renouvelable",BE57&gt;0,BE57,AND(OR(BE57=0,ISBLANK(BE57)),OR(BF57=0,ISBLANK(BF57)),OR(AW57=0,ISBLANK(AW57))),"s. o.")</f>
        <v>s. o.</v>
      </c>
      <c r="BQ57" s="357" t="str" cm="1">
        <f t="array" ref="BQ57">IFERROR(_xlfn.IFS(AND(BO57="100% Énergie renouvelable",BP57="100% Énergie renouvelable"),"Aucun GES à réduire",AND(BO57&lt;&gt;"100% Énergie renouvelable",BP57="100% Énergie renouvelable"),BO57,AND(BO57&lt;&gt;"100% Énergie renouvelable",BP57&lt;&gt;"100% Énergie renouvelable"),BO57-BP57,AND(BO57="100% Énergie renouvelable",BP57&lt;&gt;"100% Énergie renouvelable"),"Fournir une explication"),"s. o.")</f>
        <v>s. o.</v>
      </c>
      <c r="BR57" s="120"/>
    </row>
    <row r="58" spans="1:70" s="121" customFormat="1" x14ac:dyDescent="0.25">
      <c r="A58" s="124"/>
      <c r="B58" s="33"/>
      <c r="C58" s="32"/>
      <c r="D58" s="32"/>
      <c r="E58" s="32"/>
      <c r="F58" s="32"/>
      <c r="G58" s="32"/>
      <c r="H58" s="32"/>
      <c r="I58" s="41"/>
      <c r="J58" s="32"/>
      <c r="K58" s="112"/>
      <c r="L58" s="32"/>
      <c r="M58" s="34"/>
      <c r="N58" s="339"/>
      <c r="O58" s="338"/>
      <c r="P58" s="118"/>
      <c r="Q58" s="187"/>
      <c r="R58" s="188"/>
      <c r="S58" s="189"/>
      <c r="T58" s="189"/>
      <c r="U58" s="189"/>
      <c r="V58" s="189"/>
      <c r="W58" s="256">
        <f t="shared" si="25"/>
        <v>0</v>
      </c>
      <c r="X58" s="187"/>
      <c r="Y58" s="190">
        <f t="shared" si="26"/>
        <v>0</v>
      </c>
      <c r="Z58" s="189"/>
      <c r="AA58" s="190">
        <f t="shared" si="27"/>
        <v>0</v>
      </c>
      <c r="AB58" s="189"/>
      <c r="AC58" s="190">
        <f t="shared" si="28"/>
        <v>0</v>
      </c>
      <c r="AD58" s="189"/>
      <c r="AE58" s="190">
        <f t="shared" si="10"/>
        <v>0</v>
      </c>
      <c r="AF58" s="191">
        <f t="shared" si="29"/>
        <v>0</v>
      </c>
      <c r="AG58" s="191">
        <f t="shared" si="30"/>
        <v>0</v>
      </c>
      <c r="AH58" s="137" t="str">
        <f t="shared" si="37"/>
        <v/>
      </c>
      <c r="AI58" s="286" t="str" cm="1">
        <f t="array" ref="AI58">IFERROR(_xlfn.IFS(DATE(RIGHT(B58,4),3,31)&lt;Listes_deroulantes!$F$54,IF(Z58&gt;0,Z58/AG58,"Aucun mazout"),DATE(RIGHT(B58,4),3,31)&gt;=Listes_deroulantes!$F$54,IF(AF58&gt;0,AF58/AG58,"Aucun combustible")),"")</f>
        <v/>
      </c>
      <c r="AJ58" s="284" t="str" cm="1">
        <f t="array" ref="AJ58">_xlfn.IFS(AG58=0,"",AND(AG58&gt;0,Z58=0),"Aucun mazout",AG58&gt;0,Z58/AG58)</f>
        <v/>
      </c>
      <c r="AK58" s="116" cm="1">
        <f t="array" ref="AK58">_xlfn.IFS(AG58=0,0,OR(AF58=0,ISBLANK(AF58)),"Aucun combustible",AND(AF58&gt;0,AG58&gt;0),AF58/AG58)</f>
        <v>0</v>
      </c>
      <c r="AL58" s="331" t="str" cm="1">
        <f t="array" ref="AL58">IFERROR(IF(DATE(RIGHT(B58,4),3,31)&lt;Listes_deroulantes!$F$54,VLOOKUP(L58,Listes_deroulantes!$F$3:$J$11,4,FALSE),_xlfn.IFS(DATE(RIGHT(B58,4),3,31)&lt;Avant2025,Exist2025Avant,DATE(RIGHT(B58,4),3,31)&lt;Avant2030,Exist2030Avant,DATE(RIGHT(B58,4),3,31)&gt;Après2030,Exist2031Avant)),"")</f>
        <v/>
      </c>
      <c r="AM58" s="35" t="str" cm="1">
        <f t="array" ref="AM58">_xlfn.IFS(OR(AI58="Aucun combustible",AI58="Aucun mazout"),"Oui",AND(AI58="",AL58=""),"",AND(AL58="0%",OR(AI58&lt;&gt;"Aucun combustible",AI58&lt;&gt;"Aucun mazout")),IF(AI58&lt;=0%,"Oui","Non"),AND(AL58&lt;&gt;"0%",OR(AI58&lt;&gt;"Aucun combustible",AI58&lt;&gt;"Aucun mazout")),IF(AI58&lt;=AL58,"Oui","Non"))</f>
        <v/>
      </c>
      <c r="AN58" s="130"/>
      <c r="AO58" s="350" t="str" cm="1">
        <f t="array" ref="AO58">_xlfn.IFS(AND(OR(AE58=0,ISBLANK(AE58)),AF58&gt;0),"Non disponible",AND(OR(AE58=0,ISBLANK(AE58)),W58&gt;0,OR(AF58=0,ISBLANK(AF58))),"100% Énergie renouvelable",AE58&gt;0,AE58,AND(OR(AE58=0,ISBLANK(AE58)),OR(AF58=0,ISBLANK(AF58)),OR(W58=0,ISBLANK(W58))),"s. o.")</f>
        <v>s. o.</v>
      </c>
      <c r="AP58" s="332">
        <f t="shared" si="31"/>
        <v>0</v>
      </c>
      <c r="AQ58" s="189"/>
      <c r="AR58" s="189"/>
      <c r="AS58" s="189"/>
      <c r="AT58" s="189"/>
      <c r="AU58" s="189"/>
      <c r="AV58" s="189"/>
      <c r="AW58" s="195">
        <f t="shared" si="32"/>
        <v>0</v>
      </c>
      <c r="AX58" s="189"/>
      <c r="AY58" s="196">
        <f t="shared" si="33"/>
        <v>0</v>
      </c>
      <c r="AZ58" s="189"/>
      <c r="BA58" s="196">
        <f t="shared" si="34"/>
        <v>0</v>
      </c>
      <c r="BB58" s="189"/>
      <c r="BC58" s="196">
        <f t="shared" si="35"/>
        <v>0</v>
      </c>
      <c r="BD58" s="189"/>
      <c r="BE58" s="196">
        <f t="shared" si="36"/>
        <v>0</v>
      </c>
      <c r="BF58" s="249">
        <f t="shared" si="23"/>
        <v>0</v>
      </c>
      <c r="BG58" s="195">
        <f t="shared" si="24"/>
        <v>0</v>
      </c>
      <c r="BH58" s="138" t="str">
        <f t="shared" si="38"/>
        <v/>
      </c>
      <c r="BI58" s="286" t="str" cm="1">
        <f t="array" ref="BI58">IFERROR(_xlfn.IFS(DATE(RIGHT(B58,4),3,31)&lt;Listes_deroulantes!$F$54,IF(AZ58&gt;0,AZ58/BG58,"Aucun mazout"),DATE(RIGHT(B58,4),3,31)&gt;=Listes_deroulantes!$F$54,IF(BF58&gt;0,BF58/BG58,"Aucun combustible")),"")</f>
        <v/>
      </c>
      <c r="BJ58" s="284" t="str" cm="1">
        <f t="array" ref="BJ58">_xlfn.IFS(BG58=0,"",AND(BG58&gt;0,AZ58=0),"Aucun mazout",BG58&gt;0,AZ58/BG58)</f>
        <v/>
      </c>
      <c r="BK58" s="299" t="str">
        <f t="shared" si="16"/>
        <v>Non disponible</v>
      </c>
      <c r="BL58" s="61" t="str" cm="1">
        <f t="array" ref="BL58">IFERROR(IF(DATE(RIGHT(B58,4),3,31)&lt;Listes_deroulantes!$F$54,VLOOKUP(L58,Listes_deroulantes!$F$3:$J$11,4,FALSE),_xlfn.IFS(DATE(RIGHT(B58,4),3,31)&lt;Avant2025,Exist20205Apres,DATE(RIGHT(B58,4),3,31)&lt;Avant2030,Exist2030Apres,DATE(RIGHT(B58,4),3,31)&gt;Après2030,"0%")),"")</f>
        <v/>
      </c>
      <c r="BM58" s="35" t="str" cm="1">
        <f t="array" ref="BM58">_xlfn.IFS(OR(BI58="Aucun combustible",BI58="Aucun mazout"),"Oui",AND(BI58="",BL58=""),"",AND(BL58="0%",OR(BI58&lt;&gt;"Aucun combustible",BI58&lt;&gt;"Aucun mazout")),IF(BI58&lt;=0%,"Oui","Non"),AND(BL58&lt;&gt;"0%",OR(BI58&lt;&gt;"Aucun combustible",BI58&lt;&gt;"Aucun mazout")),IF(BI58&lt;=BL58,"Oui","Non"))</f>
        <v/>
      </c>
      <c r="BN58" s="119"/>
      <c r="BO58" s="355" t="str">
        <f t="shared" si="17"/>
        <v>s. o.</v>
      </c>
      <c r="BP58" s="356" t="str" cm="1">
        <f t="array" ref="BP58">_xlfn.IFS(AND(BF58&gt;0,OR(BE58=0,ISBLANK(BE58))),"Non disponible",AND(OR(BE58=0,ISBLANK(BE58)),OR(BF58=0,ISBLANK(BF58)),AW58&gt;0),"100% Énergie renouvelable",BE58&gt;0,BE58,AND(OR(BE58=0,ISBLANK(BE58)),OR(BF58=0,ISBLANK(BF58)),OR(AW58=0,ISBLANK(AW58))),"s. o.")</f>
        <v>s. o.</v>
      </c>
      <c r="BQ58" s="357" t="str" cm="1">
        <f t="array" ref="BQ58">IFERROR(_xlfn.IFS(AND(BO58="100% Énergie renouvelable",BP58="100% Énergie renouvelable"),"Aucun GES à réduire",AND(BO58&lt;&gt;"100% Énergie renouvelable",BP58="100% Énergie renouvelable"),BO58,AND(BO58&lt;&gt;"100% Énergie renouvelable",BP58&lt;&gt;"100% Énergie renouvelable"),BO58-BP58,AND(BO58="100% Énergie renouvelable",BP58&lt;&gt;"100% Énergie renouvelable"),"Fournir une explication"),"s. o.")</f>
        <v>s. o.</v>
      </c>
      <c r="BR58" s="120"/>
    </row>
    <row r="59" spans="1:70" s="121" customFormat="1" x14ac:dyDescent="0.25">
      <c r="A59" s="124"/>
      <c r="B59" s="33"/>
      <c r="C59" s="32"/>
      <c r="D59" s="32"/>
      <c r="E59" s="32"/>
      <c r="F59" s="32"/>
      <c r="G59" s="32"/>
      <c r="H59" s="32"/>
      <c r="I59" s="41"/>
      <c r="J59" s="32"/>
      <c r="K59" s="112"/>
      <c r="L59" s="32"/>
      <c r="M59" s="34"/>
      <c r="N59" s="339"/>
      <c r="O59" s="338"/>
      <c r="P59" s="118"/>
      <c r="Q59" s="187"/>
      <c r="R59" s="188"/>
      <c r="S59" s="189"/>
      <c r="T59" s="189"/>
      <c r="U59" s="189"/>
      <c r="V59" s="189"/>
      <c r="W59" s="256">
        <f t="shared" si="25"/>
        <v>0</v>
      </c>
      <c r="X59" s="187"/>
      <c r="Y59" s="190">
        <f t="shared" si="26"/>
        <v>0</v>
      </c>
      <c r="Z59" s="189"/>
      <c r="AA59" s="190">
        <f t="shared" si="27"/>
        <v>0</v>
      </c>
      <c r="AB59" s="189"/>
      <c r="AC59" s="190">
        <f t="shared" si="28"/>
        <v>0</v>
      </c>
      <c r="AD59" s="189"/>
      <c r="AE59" s="190">
        <f t="shared" si="10"/>
        <v>0</v>
      </c>
      <c r="AF59" s="191">
        <f t="shared" si="29"/>
        <v>0</v>
      </c>
      <c r="AG59" s="191">
        <f t="shared" si="30"/>
        <v>0</v>
      </c>
      <c r="AH59" s="137" t="str">
        <f t="shared" si="37"/>
        <v/>
      </c>
      <c r="AI59" s="286" t="str" cm="1">
        <f t="array" ref="AI59">IFERROR(_xlfn.IFS(DATE(RIGHT(B59,4),3,31)&lt;Listes_deroulantes!$F$54,IF(Z59&gt;0,Z59/AG59,"Aucun mazout"),DATE(RIGHT(B59,4),3,31)&gt;=Listes_deroulantes!$F$54,IF(AF59&gt;0,AF59/AG59,"Aucun combustible")),"")</f>
        <v/>
      </c>
      <c r="AJ59" s="284" t="str" cm="1">
        <f t="array" ref="AJ59">_xlfn.IFS(AG59=0,"",AND(AG59&gt;0,Z59=0),"Aucun mazout",AG59&gt;0,Z59/AG59)</f>
        <v/>
      </c>
      <c r="AK59" s="116" cm="1">
        <f t="array" ref="AK59">_xlfn.IFS(AG59=0,0,OR(AF59=0,ISBLANK(AF59)),"Aucun combustible",AND(AF59&gt;0,AG59&gt;0),AF59/AG59)</f>
        <v>0</v>
      </c>
      <c r="AL59" s="331" t="str" cm="1">
        <f t="array" ref="AL59">IFERROR(IF(DATE(RIGHT(B59,4),3,31)&lt;Listes_deroulantes!$F$54,VLOOKUP(L59,Listes_deroulantes!$F$3:$J$11,4,FALSE),_xlfn.IFS(DATE(RIGHT(B59,4),3,31)&lt;Avant2025,Exist2025Avant,DATE(RIGHT(B59,4),3,31)&lt;Avant2030,Exist2030Avant,DATE(RIGHT(B59,4),3,31)&gt;Après2030,Exist2031Avant)),"")</f>
        <v/>
      </c>
      <c r="AM59" s="35" t="str" cm="1">
        <f t="array" ref="AM59">_xlfn.IFS(OR(AI59="Aucun combustible",AI59="Aucun mazout"),"Oui",AND(AI59="",AL59=""),"",AND(AL59="0%",OR(AI59&lt;&gt;"Aucun combustible",AI59&lt;&gt;"Aucun mazout")),IF(AI59&lt;=0%,"Oui","Non"),AND(AL59&lt;&gt;"0%",OR(AI59&lt;&gt;"Aucun combustible",AI59&lt;&gt;"Aucun mazout")),IF(AI59&lt;=AL59,"Oui","Non"))</f>
        <v/>
      </c>
      <c r="AN59" s="130"/>
      <c r="AO59" s="350" t="str" cm="1">
        <f t="array" ref="AO59">_xlfn.IFS(AND(OR(AE59=0,ISBLANK(AE59)),AF59&gt;0),"Non disponible",AND(OR(AE59=0,ISBLANK(AE59)),W59&gt;0,OR(AF59=0,ISBLANK(AF59))),"100% Énergie renouvelable",AE59&gt;0,AE59,AND(OR(AE59=0,ISBLANK(AE59)),OR(AF59=0,ISBLANK(AF59)),OR(W59=0,ISBLANK(W59))),"s. o.")</f>
        <v>s. o.</v>
      </c>
      <c r="AP59" s="332">
        <f t="shared" si="31"/>
        <v>0</v>
      </c>
      <c r="AQ59" s="189"/>
      <c r="AR59" s="189"/>
      <c r="AS59" s="189"/>
      <c r="AT59" s="189"/>
      <c r="AU59" s="189"/>
      <c r="AV59" s="189"/>
      <c r="AW59" s="195">
        <f t="shared" si="32"/>
        <v>0</v>
      </c>
      <c r="AX59" s="189"/>
      <c r="AY59" s="196">
        <f t="shared" si="33"/>
        <v>0</v>
      </c>
      <c r="AZ59" s="189"/>
      <c r="BA59" s="196">
        <f t="shared" si="34"/>
        <v>0</v>
      </c>
      <c r="BB59" s="189"/>
      <c r="BC59" s="196">
        <f t="shared" si="35"/>
        <v>0</v>
      </c>
      <c r="BD59" s="189"/>
      <c r="BE59" s="196">
        <f t="shared" si="36"/>
        <v>0</v>
      </c>
      <c r="BF59" s="249">
        <f t="shared" si="23"/>
        <v>0</v>
      </c>
      <c r="BG59" s="195">
        <f t="shared" si="24"/>
        <v>0</v>
      </c>
      <c r="BH59" s="138" t="str">
        <f t="shared" si="38"/>
        <v/>
      </c>
      <c r="BI59" s="286" t="str" cm="1">
        <f t="array" ref="BI59">IFERROR(_xlfn.IFS(DATE(RIGHT(B59,4),3,31)&lt;Listes_deroulantes!$F$54,IF(AZ59&gt;0,AZ59/BG59,"Aucun mazout"),DATE(RIGHT(B59,4),3,31)&gt;=Listes_deroulantes!$F$54,IF(BF59&gt;0,BF59/BG59,"Aucun combustible")),"")</f>
        <v/>
      </c>
      <c r="BJ59" s="284" t="str" cm="1">
        <f t="array" ref="BJ59">_xlfn.IFS(BG59=0,"",AND(BG59&gt;0,AZ59=0),"Aucun mazout",BG59&gt;0,AZ59/BG59)</f>
        <v/>
      </c>
      <c r="BK59" s="299" t="str">
        <f t="shared" si="16"/>
        <v>Non disponible</v>
      </c>
      <c r="BL59" s="61" t="str" cm="1">
        <f t="array" ref="BL59">IFERROR(IF(DATE(RIGHT(B59,4),3,31)&lt;Listes_deroulantes!$F$54,VLOOKUP(L59,Listes_deroulantes!$F$3:$J$11,4,FALSE),_xlfn.IFS(DATE(RIGHT(B59,4),3,31)&lt;Avant2025,Exist20205Apres,DATE(RIGHT(B59,4),3,31)&lt;Avant2030,Exist2030Apres,DATE(RIGHT(B59,4),3,31)&gt;Après2030,"0%")),"")</f>
        <v/>
      </c>
      <c r="BM59" s="35" t="str" cm="1">
        <f t="array" ref="BM59">_xlfn.IFS(OR(BI59="Aucun combustible",BI59="Aucun mazout"),"Oui",AND(BI59="",BL59=""),"",AND(BL59="0%",OR(BI59&lt;&gt;"Aucun combustible",BI59&lt;&gt;"Aucun mazout")),IF(BI59&lt;=0%,"Oui","Non"),AND(BL59&lt;&gt;"0%",OR(BI59&lt;&gt;"Aucun combustible",BI59&lt;&gt;"Aucun mazout")),IF(BI59&lt;=BL59,"Oui","Non"))</f>
        <v/>
      </c>
      <c r="BN59" s="119"/>
      <c r="BO59" s="355" t="str">
        <f t="shared" si="17"/>
        <v>s. o.</v>
      </c>
      <c r="BP59" s="356" t="str" cm="1">
        <f t="array" ref="BP59">_xlfn.IFS(AND(BF59&gt;0,OR(BE59=0,ISBLANK(BE59))),"Non disponible",AND(OR(BE59=0,ISBLANK(BE59)),OR(BF59=0,ISBLANK(BF59)),AW59&gt;0),"100% Énergie renouvelable",BE59&gt;0,BE59,AND(OR(BE59=0,ISBLANK(BE59)),OR(BF59=0,ISBLANK(BF59)),OR(AW59=0,ISBLANK(AW59))),"s. o.")</f>
        <v>s. o.</v>
      </c>
      <c r="BQ59" s="357" t="str" cm="1">
        <f t="array" ref="BQ59">IFERROR(_xlfn.IFS(AND(BO59="100% Énergie renouvelable",BP59="100% Énergie renouvelable"),"Aucun GES à réduire",AND(BO59&lt;&gt;"100% Énergie renouvelable",BP59="100% Énergie renouvelable"),BO59,AND(BO59&lt;&gt;"100% Énergie renouvelable",BP59&lt;&gt;"100% Énergie renouvelable"),BO59-BP59,AND(BO59="100% Énergie renouvelable",BP59&lt;&gt;"100% Énergie renouvelable"),"Fournir une explication"),"s. o.")</f>
        <v>s. o.</v>
      </c>
      <c r="BR59" s="120"/>
    </row>
    <row r="60" spans="1:70" s="121" customFormat="1" x14ac:dyDescent="0.25">
      <c r="A60" s="124"/>
      <c r="B60" s="33"/>
      <c r="C60" s="32"/>
      <c r="D60" s="32"/>
      <c r="E60" s="32"/>
      <c r="F60" s="32"/>
      <c r="G60" s="32"/>
      <c r="H60" s="32"/>
      <c r="I60" s="41"/>
      <c r="J60" s="32"/>
      <c r="K60" s="112"/>
      <c r="L60" s="32"/>
      <c r="M60" s="34"/>
      <c r="N60" s="339"/>
      <c r="O60" s="338"/>
      <c r="P60" s="118"/>
      <c r="Q60" s="187"/>
      <c r="R60" s="188"/>
      <c r="S60" s="189"/>
      <c r="T60" s="189"/>
      <c r="U60" s="189"/>
      <c r="V60" s="189"/>
      <c r="W60" s="256">
        <f t="shared" si="25"/>
        <v>0</v>
      </c>
      <c r="X60" s="187"/>
      <c r="Y60" s="190">
        <f t="shared" si="26"/>
        <v>0</v>
      </c>
      <c r="Z60" s="189"/>
      <c r="AA60" s="190">
        <f t="shared" si="27"/>
        <v>0</v>
      </c>
      <c r="AB60" s="189"/>
      <c r="AC60" s="190">
        <f t="shared" si="28"/>
        <v>0</v>
      </c>
      <c r="AD60" s="189"/>
      <c r="AE60" s="190">
        <f t="shared" si="10"/>
        <v>0</v>
      </c>
      <c r="AF60" s="191">
        <f t="shared" si="29"/>
        <v>0</v>
      </c>
      <c r="AG60" s="191">
        <f t="shared" si="30"/>
        <v>0</v>
      </c>
      <c r="AH60" s="137" t="str">
        <f t="shared" si="37"/>
        <v/>
      </c>
      <c r="AI60" s="286" t="str" cm="1">
        <f t="array" ref="AI60">IFERROR(_xlfn.IFS(DATE(RIGHT(B60,4),3,31)&lt;Listes_deroulantes!$F$54,IF(Z60&gt;0,Z60/AG60,"Aucun mazout"),DATE(RIGHT(B60,4),3,31)&gt;=Listes_deroulantes!$F$54,IF(AF60&gt;0,AF60/AG60,"Aucun combustible")),"")</f>
        <v/>
      </c>
      <c r="AJ60" s="284" t="str" cm="1">
        <f t="array" ref="AJ60">_xlfn.IFS(AG60=0,"",AND(AG60&gt;0,Z60=0),"Aucun mazout",AG60&gt;0,Z60/AG60)</f>
        <v/>
      </c>
      <c r="AK60" s="116" cm="1">
        <f t="array" ref="AK60">_xlfn.IFS(AG60=0,0,OR(AF60=0,ISBLANK(AF60)),"Aucun combustible",AND(AF60&gt;0,AG60&gt;0),AF60/AG60)</f>
        <v>0</v>
      </c>
      <c r="AL60" s="331" t="str" cm="1">
        <f t="array" ref="AL60">IFERROR(IF(DATE(RIGHT(B60,4),3,31)&lt;Listes_deroulantes!$F$54,VLOOKUP(L60,Listes_deroulantes!$F$3:$J$11,4,FALSE),_xlfn.IFS(DATE(RIGHT(B60,4),3,31)&lt;Avant2025,Exist2025Avant,DATE(RIGHT(B60,4),3,31)&lt;Avant2030,Exist2030Avant,DATE(RIGHT(B60,4),3,31)&gt;Après2030,Exist2031Avant)),"")</f>
        <v/>
      </c>
      <c r="AM60" s="35" t="str" cm="1">
        <f t="array" ref="AM60">_xlfn.IFS(OR(AI60="Aucun combustible",AI60="Aucun mazout"),"Oui",AND(AI60="",AL60=""),"",AND(AL60="0%",OR(AI60&lt;&gt;"Aucun combustible",AI60&lt;&gt;"Aucun mazout")),IF(AI60&lt;=0%,"Oui","Non"),AND(AL60&lt;&gt;"0%",OR(AI60&lt;&gt;"Aucun combustible",AI60&lt;&gt;"Aucun mazout")),IF(AI60&lt;=AL60,"Oui","Non"))</f>
        <v/>
      </c>
      <c r="AN60" s="130"/>
      <c r="AO60" s="350" t="str" cm="1">
        <f t="array" ref="AO60">_xlfn.IFS(AND(OR(AE60=0,ISBLANK(AE60)),AF60&gt;0),"Non disponible",AND(OR(AE60=0,ISBLANK(AE60)),W60&gt;0,OR(AF60=0,ISBLANK(AF60))),"100% Énergie renouvelable",AE60&gt;0,AE60,AND(OR(AE60=0,ISBLANK(AE60)),OR(AF60=0,ISBLANK(AF60)),OR(W60=0,ISBLANK(W60))),"s. o.")</f>
        <v>s. o.</v>
      </c>
      <c r="AP60" s="332">
        <f t="shared" si="31"/>
        <v>0</v>
      </c>
      <c r="AQ60" s="189"/>
      <c r="AR60" s="189"/>
      <c r="AS60" s="189"/>
      <c r="AT60" s="189"/>
      <c r="AU60" s="189"/>
      <c r="AV60" s="189"/>
      <c r="AW60" s="195">
        <f t="shared" si="32"/>
        <v>0</v>
      </c>
      <c r="AX60" s="189"/>
      <c r="AY60" s="196">
        <f t="shared" si="33"/>
        <v>0</v>
      </c>
      <c r="AZ60" s="189"/>
      <c r="BA60" s="196">
        <f t="shared" si="34"/>
        <v>0</v>
      </c>
      <c r="BB60" s="189"/>
      <c r="BC60" s="196">
        <f t="shared" si="35"/>
        <v>0</v>
      </c>
      <c r="BD60" s="189"/>
      <c r="BE60" s="196">
        <f t="shared" si="36"/>
        <v>0</v>
      </c>
      <c r="BF60" s="249">
        <f t="shared" si="23"/>
        <v>0</v>
      </c>
      <c r="BG60" s="195">
        <f t="shared" si="24"/>
        <v>0</v>
      </c>
      <c r="BH60" s="138" t="str">
        <f t="shared" si="38"/>
        <v/>
      </c>
      <c r="BI60" s="286" t="str" cm="1">
        <f t="array" ref="BI60">IFERROR(_xlfn.IFS(DATE(RIGHT(B60,4),3,31)&lt;Listes_deroulantes!$F$54,IF(AZ60&gt;0,AZ60/BG60,"Aucun mazout"),DATE(RIGHT(B60,4),3,31)&gt;=Listes_deroulantes!$F$54,IF(BF60&gt;0,BF60/BG60,"Aucun combustible")),"")</f>
        <v/>
      </c>
      <c r="BJ60" s="284" t="str" cm="1">
        <f t="array" ref="BJ60">_xlfn.IFS(BG60=0,"",AND(BG60&gt;0,AZ60=0),"Aucun mazout",BG60&gt;0,AZ60/BG60)</f>
        <v/>
      </c>
      <c r="BK60" s="299" t="str">
        <f t="shared" si="16"/>
        <v>Non disponible</v>
      </c>
      <c r="BL60" s="61" t="str" cm="1">
        <f t="array" ref="BL60">IFERROR(IF(DATE(RIGHT(B60,4),3,31)&lt;Listes_deroulantes!$F$54,VLOOKUP(L60,Listes_deroulantes!$F$3:$J$11,4,FALSE),_xlfn.IFS(DATE(RIGHT(B60,4),3,31)&lt;Avant2025,Exist20205Apres,DATE(RIGHT(B60,4),3,31)&lt;Avant2030,Exist2030Apres,DATE(RIGHT(B60,4),3,31)&gt;Après2030,"0%")),"")</f>
        <v/>
      </c>
      <c r="BM60" s="35" t="str" cm="1">
        <f t="array" ref="BM60">_xlfn.IFS(OR(BI60="Aucun combustible",BI60="Aucun mazout"),"Oui",AND(BI60="",BL60=""),"",AND(BL60="0%",OR(BI60&lt;&gt;"Aucun combustible",BI60&lt;&gt;"Aucun mazout")),IF(BI60&lt;=0%,"Oui","Non"),AND(BL60&lt;&gt;"0%",OR(BI60&lt;&gt;"Aucun combustible",BI60&lt;&gt;"Aucun mazout")),IF(BI60&lt;=BL60,"Oui","Non"))</f>
        <v/>
      </c>
      <c r="BN60" s="119"/>
      <c r="BO60" s="355" t="str">
        <f t="shared" si="17"/>
        <v>s. o.</v>
      </c>
      <c r="BP60" s="356" t="str" cm="1">
        <f t="array" ref="BP60">_xlfn.IFS(AND(BF60&gt;0,OR(BE60=0,ISBLANK(BE60))),"Non disponible",AND(OR(BE60=0,ISBLANK(BE60)),OR(BF60=0,ISBLANK(BF60)),AW60&gt;0),"100% Énergie renouvelable",BE60&gt;0,BE60,AND(OR(BE60=0,ISBLANK(BE60)),OR(BF60=0,ISBLANK(BF60)),OR(AW60=0,ISBLANK(AW60))),"s. o.")</f>
        <v>s. o.</v>
      </c>
      <c r="BQ60" s="357" t="str" cm="1">
        <f t="array" ref="BQ60">IFERROR(_xlfn.IFS(AND(BO60="100% Énergie renouvelable",BP60="100% Énergie renouvelable"),"Aucun GES à réduire",AND(BO60&lt;&gt;"100% Énergie renouvelable",BP60="100% Énergie renouvelable"),BO60,AND(BO60&lt;&gt;"100% Énergie renouvelable",BP60&lt;&gt;"100% Énergie renouvelable"),BO60-BP60,AND(BO60="100% Énergie renouvelable",BP60&lt;&gt;"100% Énergie renouvelable"),"Fournir une explication"),"s. o.")</f>
        <v>s. o.</v>
      </c>
      <c r="BR60" s="120"/>
    </row>
    <row r="61" spans="1:70" s="121" customFormat="1" x14ac:dyDescent="0.25">
      <c r="A61" s="124"/>
      <c r="B61" s="33"/>
      <c r="C61" s="32"/>
      <c r="D61" s="32"/>
      <c r="E61" s="32"/>
      <c r="F61" s="32"/>
      <c r="G61" s="32"/>
      <c r="H61" s="32"/>
      <c r="I61" s="41"/>
      <c r="J61" s="32"/>
      <c r="K61" s="112"/>
      <c r="L61" s="32"/>
      <c r="M61" s="34"/>
      <c r="N61" s="339"/>
      <c r="O61" s="338"/>
      <c r="P61" s="118"/>
      <c r="Q61" s="187"/>
      <c r="R61" s="188"/>
      <c r="S61" s="189"/>
      <c r="T61" s="189"/>
      <c r="U61" s="189"/>
      <c r="V61" s="189"/>
      <c r="W61" s="256">
        <f t="shared" si="25"/>
        <v>0</v>
      </c>
      <c r="X61" s="187"/>
      <c r="Y61" s="190">
        <f t="shared" si="26"/>
        <v>0</v>
      </c>
      <c r="Z61" s="189"/>
      <c r="AA61" s="190">
        <f t="shared" si="27"/>
        <v>0</v>
      </c>
      <c r="AB61" s="189"/>
      <c r="AC61" s="190">
        <f t="shared" si="28"/>
        <v>0</v>
      </c>
      <c r="AD61" s="189"/>
      <c r="AE61" s="190">
        <f t="shared" si="10"/>
        <v>0</v>
      </c>
      <c r="AF61" s="191">
        <f t="shared" si="29"/>
        <v>0</v>
      </c>
      <c r="AG61" s="191">
        <f t="shared" si="30"/>
        <v>0</v>
      </c>
      <c r="AH61" s="137" t="str">
        <f t="shared" si="37"/>
        <v/>
      </c>
      <c r="AI61" s="286" t="str" cm="1">
        <f t="array" ref="AI61">IFERROR(_xlfn.IFS(DATE(RIGHT(B61,4),3,31)&lt;Listes_deroulantes!$F$54,IF(Z61&gt;0,Z61/AG61,"Aucun mazout"),DATE(RIGHT(B61,4),3,31)&gt;=Listes_deroulantes!$F$54,IF(AF61&gt;0,AF61/AG61,"Aucun combustible")),"")</f>
        <v/>
      </c>
      <c r="AJ61" s="284" t="str" cm="1">
        <f t="array" ref="AJ61">_xlfn.IFS(AG61=0,"",AND(AG61&gt;0,Z61=0),"Aucun mazout",AG61&gt;0,Z61/AG61)</f>
        <v/>
      </c>
      <c r="AK61" s="116" cm="1">
        <f t="array" ref="AK61">_xlfn.IFS(AG61=0,0,OR(AF61=0,ISBLANK(AF61)),"Aucun combustible",AND(AF61&gt;0,AG61&gt;0),AF61/AG61)</f>
        <v>0</v>
      </c>
      <c r="AL61" s="331" t="str" cm="1">
        <f t="array" ref="AL61">IFERROR(IF(DATE(RIGHT(B61,4),3,31)&lt;Listes_deroulantes!$F$54,VLOOKUP(L61,Listes_deroulantes!$F$3:$J$11,4,FALSE),_xlfn.IFS(DATE(RIGHT(B61,4),3,31)&lt;Avant2025,Exist2025Avant,DATE(RIGHT(B61,4),3,31)&lt;Avant2030,Exist2030Avant,DATE(RIGHT(B61,4),3,31)&gt;Après2030,Exist2031Avant)),"")</f>
        <v/>
      </c>
      <c r="AM61" s="35" t="str" cm="1">
        <f t="array" ref="AM61">_xlfn.IFS(OR(AI61="Aucun combustible",AI61="Aucun mazout"),"Oui",AND(AI61="",AL61=""),"",AND(AL61="0%",OR(AI61&lt;&gt;"Aucun combustible",AI61&lt;&gt;"Aucun mazout")),IF(AI61&lt;=0%,"Oui","Non"),AND(AL61&lt;&gt;"0%",OR(AI61&lt;&gt;"Aucun combustible",AI61&lt;&gt;"Aucun mazout")),IF(AI61&lt;=AL61,"Oui","Non"))</f>
        <v/>
      </c>
      <c r="AN61" s="130"/>
      <c r="AO61" s="350" t="str" cm="1">
        <f t="array" ref="AO61">_xlfn.IFS(AND(OR(AE61=0,ISBLANK(AE61)),AF61&gt;0),"Non disponible",AND(OR(AE61=0,ISBLANK(AE61)),W61&gt;0,OR(AF61=0,ISBLANK(AF61))),"100% Énergie renouvelable",AE61&gt;0,AE61,AND(OR(AE61=0,ISBLANK(AE61)),OR(AF61=0,ISBLANK(AF61)),OR(W61=0,ISBLANK(W61))),"s. o.")</f>
        <v>s. o.</v>
      </c>
      <c r="AP61" s="332">
        <f t="shared" si="31"/>
        <v>0</v>
      </c>
      <c r="AQ61" s="189"/>
      <c r="AR61" s="189"/>
      <c r="AS61" s="189"/>
      <c r="AT61" s="189"/>
      <c r="AU61" s="189"/>
      <c r="AV61" s="189"/>
      <c r="AW61" s="195">
        <f t="shared" si="32"/>
        <v>0</v>
      </c>
      <c r="AX61" s="189"/>
      <c r="AY61" s="196">
        <f t="shared" si="33"/>
        <v>0</v>
      </c>
      <c r="AZ61" s="189"/>
      <c r="BA61" s="196">
        <f t="shared" si="34"/>
        <v>0</v>
      </c>
      <c r="BB61" s="189"/>
      <c r="BC61" s="196">
        <f t="shared" si="35"/>
        <v>0</v>
      </c>
      <c r="BD61" s="189"/>
      <c r="BE61" s="196">
        <f t="shared" si="36"/>
        <v>0</v>
      </c>
      <c r="BF61" s="249">
        <f t="shared" si="23"/>
        <v>0</v>
      </c>
      <c r="BG61" s="195">
        <f t="shared" si="24"/>
        <v>0</v>
      </c>
      <c r="BH61" s="138" t="str">
        <f t="shared" si="38"/>
        <v/>
      </c>
      <c r="BI61" s="286" t="str" cm="1">
        <f t="array" ref="BI61">IFERROR(_xlfn.IFS(DATE(RIGHT(B61,4),3,31)&lt;Listes_deroulantes!$F$54,IF(AZ61&gt;0,AZ61/BG61,"Aucun mazout"),DATE(RIGHT(B61,4),3,31)&gt;=Listes_deroulantes!$F$54,IF(BF61&gt;0,BF61/BG61,"Aucun combustible")),"")</f>
        <v/>
      </c>
      <c r="BJ61" s="284" t="str" cm="1">
        <f t="array" ref="BJ61">_xlfn.IFS(BG61=0,"",AND(BG61&gt;0,AZ61=0),"Aucun mazout",BG61&gt;0,AZ61/BG61)</f>
        <v/>
      </c>
      <c r="BK61" s="299" t="str">
        <f t="shared" si="16"/>
        <v>Non disponible</v>
      </c>
      <c r="BL61" s="61" t="str" cm="1">
        <f t="array" ref="BL61">IFERROR(IF(DATE(RIGHT(B61,4),3,31)&lt;Listes_deroulantes!$F$54,VLOOKUP(L61,Listes_deroulantes!$F$3:$J$11,4,FALSE),_xlfn.IFS(DATE(RIGHT(B61,4),3,31)&lt;Avant2025,Exist20205Apres,DATE(RIGHT(B61,4),3,31)&lt;Avant2030,Exist2030Apres,DATE(RIGHT(B61,4),3,31)&gt;Après2030,"0%")),"")</f>
        <v/>
      </c>
      <c r="BM61" s="35" t="str" cm="1">
        <f t="array" ref="BM61">_xlfn.IFS(OR(BI61="Aucun combustible",BI61="Aucun mazout"),"Oui",AND(BI61="",BL61=""),"",AND(BL61="0%",OR(BI61&lt;&gt;"Aucun combustible",BI61&lt;&gt;"Aucun mazout")),IF(BI61&lt;=0%,"Oui","Non"),AND(BL61&lt;&gt;"0%",OR(BI61&lt;&gt;"Aucun combustible",BI61&lt;&gt;"Aucun mazout")),IF(BI61&lt;=BL61,"Oui","Non"))</f>
        <v/>
      </c>
      <c r="BN61" s="119"/>
      <c r="BO61" s="355" t="str">
        <f t="shared" si="17"/>
        <v>s. o.</v>
      </c>
      <c r="BP61" s="356" t="str" cm="1">
        <f t="array" ref="BP61">_xlfn.IFS(AND(BF61&gt;0,OR(BE61=0,ISBLANK(BE61))),"Non disponible",AND(OR(BE61=0,ISBLANK(BE61)),OR(BF61=0,ISBLANK(BF61)),AW61&gt;0),"100% Énergie renouvelable",BE61&gt;0,BE61,AND(OR(BE61=0,ISBLANK(BE61)),OR(BF61=0,ISBLANK(BF61)),OR(AW61=0,ISBLANK(AW61))),"s. o.")</f>
        <v>s. o.</v>
      </c>
      <c r="BQ61" s="357" t="str" cm="1">
        <f t="array" ref="BQ61">IFERROR(_xlfn.IFS(AND(BO61="100% Énergie renouvelable",BP61="100% Énergie renouvelable"),"Aucun GES à réduire",AND(BO61&lt;&gt;"100% Énergie renouvelable",BP61="100% Énergie renouvelable"),BO61,AND(BO61&lt;&gt;"100% Énergie renouvelable",BP61&lt;&gt;"100% Énergie renouvelable"),BO61-BP61,AND(BO61="100% Énergie renouvelable",BP61&lt;&gt;"100% Énergie renouvelable"),"Fournir une explication"),"s. o.")</f>
        <v>s. o.</v>
      </c>
      <c r="BR61" s="120"/>
    </row>
    <row r="62" spans="1:70" s="121" customFormat="1" x14ac:dyDescent="0.25">
      <c r="A62" s="124"/>
      <c r="B62" s="33"/>
      <c r="C62" s="32"/>
      <c r="D62" s="32"/>
      <c r="E62" s="32"/>
      <c r="F62" s="32"/>
      <c r="G62" s="32"/>
      <c r="H62" s="32"/>
      <c r="I62" s="41"/>
      <c r="J62" s="32"/>
      <c r="K62" s="112"/>
      <c r="L62" s="32"/>
      <c r="M62" s="34"/>
      <c r="N62" s="339"/>
      <c r="O62" s="338"/>
      <c r="P62" s="118"/>
      <c r="Q62" s="187"/>
      <c r="R62" s="188"/>
      <c r="S62" s="189"/>
      <c r="T62" s="189"/>
      <c r="U62" s="189"/>
      <c r="V62" s="189"/>
      <c r="W62" s="256">
        <f t="shared" si="25"/>
        <v>0</v>
      </c>
      <c r="X62" s="187"/>
      <c r="Y62" s="190">
        <f t="shared" si="26"/>
        <v>0</v>
      </c>
      <c r="Z62" s="189"/>
      <c r="AA62" s="190">
        <f t="shared" si="27"/>
        <v>0</v>
      </c>
      <c r="AB62" s="189"/>
      <c r="AC62" s="190">
        <f t="shared" si="28"/>
        <v>0</v>
      </c>
      <c r="AD62" s="189"/>
      <c r="AE62" s="190">
        <f t="shared" si="10"/>
        <v>0</v>
      </c>
      <c r="AF62" s="191">
        <f t="shared" si="29"/>
        <v>0</v>
      </c>
      <c r="AG62" s="191">
        <f t="shared" si="30"/>
        <v>0</v>
      </c>
      <c r="AH62" s="137" t="str">
        <f t="shared" si="37"/>
        <v/>
      </c>
      <c r="AI62" s="286" t="str" cm="1">
        <f t="array" ref="AI62">IFERROR(_xlfn.IFS(DATE(RIGHT(B62,4),3,31)&lt;Listes_deroulantes!$F$54,IF(Z62&gt;0,Z62/AG62,"Aucun mazout"),DATE(RIGHT(B62,4),3,31)&gt;=Listes_deroulantes!$F$54,IF(AF62&gt;0,AF62/AG62,"Aucun combustible")),"")</f>
        <v/>
      </c>
      <c r="AJ62" s="284" t="str" cm="1">
        <f t="array" ref="AJ62">_xlfn.IFS(AG62=0,"",AND(AG62&gt;0,Z62=0),"Aucun mazout",AG62&gt;0,Z62/AG62)</f>
        <v/>
      </c>
      <c r="AK62" s="116" cm="1">
        <f t="array" ref="AK62">_xlfn.IFS(AG62=0,0,OR(AF62=0,ISBLANK(AF62)),"Aucun combustible",AND(AF62&gt;0,AG62&gt;0),AF62/AG62)</f>
        <v>0</v>
      </c>
      <c r="AL62" s="331" t="str" cm="1">
        <f t="array" ref="AL62">IFERROR(IF(DATE(RIGHT(B62,4),3,31)&lt;Listes_deroulantes!$F$54,VLOOKUP(L62,Listes_deroulantes!$F$3:$J$11,4,FALSE),_xlfn.IFS(DATE(RIGHT(B62,4),3,31)&lt;Avant2025,Exist2025Avant,DATE(RIGHT(B62,4),3,31)&lt;Avant2030,Exist2030Avant,DATE(RIGHT(B62,4),3,31)&gt;Après2030,Exist2031Avant)),"")</f>
        <v/>
      </c>
      <c r="AM62" s="35" t="str" cm="1">
        <f t="array" ref="AM62">_xlfn.IFS(OR(AI62="Aucun combustible",AI62="Aucun mazout"),"Oui",AND(AI62="",AL62=""),"",AND(AL62="0%",OR(AI62&lt;&gt;"Aucun combustible",AI62&lt;&gt;"Aucun mazout")),IF(AI62&lt;=0%,"Oui","Non"),AND(AL62&lt;&gt;"0%",OR(AI62&lt;&gt;"Aucun combustible",AI62&lt;&gt;"Aucun mazout")),IF(AI62&lt;=AL62,"Oui","Non"))</f>
        <v/>
      </c>
      <c r="AN62" s="130"/>
      <c r="AO62" s="350" t="str" cm="1">
        <f t="array" ref="AO62">_xlfn.IFS(AND(OR(AE62=0,ISBLANK(AE62)),AF62&gt;0),"Non disponible",AND(OR(AE62=0,ISBLANK(AE62)),W62&gt;0,OR(AF62=0,ISBLANK(AF62))),"100% Énergie renouvelable",AE62&gt;0,AE62,AND(OR(AE62=0,ISBLANK(AE62)),OR(AF62=0,ISBLANK(AF62)),OR(W62=0,ISBLANK(W62))),"s. o.")</f>
        <v>s. o.</v>
      </c>
      <c r="AP62" s="332">
        <f t="shared" si="31"/>
        <v>0</v>
      </c>
      <c r="AQ62" s="189"/>
      <c r="AR62" s="189"/>
      <c r="AS62" s="189"/>
      <c r="AT62" s="189"/>
      <c r="AU62" s="189"/>
      <c r="AV62" s="189"/>
      <c r="AW62" s="195">
        <f t="shared" si="32"/>
        <v>0</v>
      </c>
      <c r="AX62" s="189"/>
      <c r="AY62" s="196">
        <f t="shared" si="33"/>
        <v>0</v>
      </c>
      <c r="AZ62" s="189"/>
      <c r="BA62" s="196">
        <f t="shared" si="34"/>
        <v>0</v>
      </c>
      <c r="BB62" s="189"/>
      <c r="BC62" s="196">
        <f t="shared" si="35"/>
        <v>0</v>
      </c>
      <c r="BD62" s="189"/>
      <c r="BE62" s="196">
        <f t="shared" si="36"/>
        <v>0</v>
      </c>
      <c r="BF62" s="249">
        <f t="shared" si="23"/>
        <v>0</v>
      </c>
      <c r="BG62" s="195">
        <f t="shared" si="24"/>
        <v>0</v>
      </c>
      <c r="BH62" s="138" t="str">
        <f t="shared" si="38"/>
        <v/>
      </c>
      <c r="BI62" s="286" t="str" cm="1">
        <f t="array" ref="BI62">IFERROR(_xlfn.IFS(DATE(RIGHT(B62,4),3,31)&lt;Listes_deroulantes!$F$54,IF(AZ62&gt;0,AZ62/BG62,"Aucun mazout"),DATE(RIGHT(B62,4),3,31)&gt;=Listes_deroulantes!$F$54,IF(BF62&gt;0,BF62/BG62,"Aucun combustible")),"")</f>
        <v/>
      </c>
      <c r="BJ62" s="284" t="str" cm="1">
        <f t="array" ref="BJ62">_xlfn.IFS(BG62=0,"",AND(BG62&gt;0,AZ62=0),"Aucun mazout",BG62&gt;0,AZ62/BG62)</f>
        <v/>
      </c>
      <c r="BK62" s="299" t="str">
        <f t="shared" si="16"/>
        <v>Non disponible</v>
      </c>
      <c r="BL62" s="61" t="str" cm="1">
        <f t="array" ref="BL62">IFERROR(IF(DATE(RIGHT(B62,4),3,31)&lt;Listes_deroulantes!$F$54,VLOOKUP(L62,Listes_deroulantes!$F$3:$J$11,4,FALSE),_xlfn.IFS(DATE(RIGHT(B62,4),3,31)&lt;Avant2025,Exist20205Apres,DATE(RIGHT(B62,4),3,31)&lt;Avant2030,Exist2030Apres,DATE(RIGHT(B62,4),3,31)&gt;Après2030,"0%")),"")</f>
        <v/>
      </c>
      <c r="BM62" s="35" t="str" cm="1">
        <f t="array" ref="BM62">_xlfn.IFS(OR(BI62="Aucun combustible",BI62="Aucun mazout"),"Oui",AND(BI62="",BL62=""),"",AND(BL62="0%",OR(BI62&lt;&gt;"Aucun combustible",BI62&lt;&gt;"Aucun mazout")),IF(BI62&lt;=0%,"Oui","Non"),AND(BL62&lt;&gt;"0%",OR(BI62&lt;&gt;"Aucun combustible",BI62&lt;&gt;"Aucun mazout")),IF(BI62&lt;=BL62,"Oui","Non"))</f>
        <v/>
      </c>
      <c r="BN62" s="119"/>
      <c r="BO62" s="355" t="str">
        <f t="shared" si="17"/>
        <v>s. o.</v>
      </c>
      <c r="BP62" s="356" t="str" cm="1">
        <f t="array" ref="BP62">_xlfn.IFS(AND(BF62&gt;0,OR(BE62=0,ISBLANK(BE62))),"Non disponible",AND(OR(BE62=0,ISBLANK(BE62)),OR(BF62=0,ISBLANK(BF62)),AW62&gt;0),"100% Énergie renouvelable",BE62&gt;0,BE62,AND(OR(BE62=0,ISBLANK(BE62)),OR(BF62=0,ISBLANK(BF62)),OR(AW62=0,ISBLANK(AW62))),"s. o.")</f>
        <v>s. o.</v>
      </c>
      <c r="BQ62" s="357" t="str" cm="1">
        <f t="array" ref="BQ62">IFERROR(_xlfn.IFS(AND(BO62="100% Énergie renouvelable",BP62="100% Énergie renouvelable"),"Aucun GES à réduire",AND(BO62&lt;&gt;"100% Énergie renouvelable",BP62="100% Énergie renouvelable"),BO62,AND(BO62&lt;&gt;"100% Énergie renouvelable",BP62&lt;&gt;"100% Énergie renouvelable"),BO62-BP62,AND(BO62="100% Énergie renouvelable",BP62&lt;&gt;"100% Énergie renouvelable"),"Fournir une explication"),"s. o.")</f>
        <v>s. o.</v>
      </c>
      <c r="BR62" s="120"/>
    </row>
    <row r="63" spans="1:70" s="121" customFormat="1" x14ac:dyDescent="0.25">
      <c r="A63" s="124"/>
      <c r="B63" s="33"/>
      <c r="C63" s="32"/>
      <c r="D63" s="32"/>
      <c r="E63" s="32"/>
      <c r="F63" s="32"/>
      <c r="G63" s="32"/>
      <c r="H63" s="32"/>
      <c r="I63" s="41"/>
      <c r="J63" s="32"/>
      <c r="K63" s="112"/>
      <c r="L63" s="32"/>
      <c r="M63" s="34"/>
      <c r="N63" s="339"/>
      <c r="O63" s="338"/>
      <c r="P63" s="118"/>
      <c r="Q63" s="187"/>
      <c r="R63" s="188"/>
      <c r="S63" s="189"/>
      <c r="T63" s="189"/>
      <c r="U63" s="189"/>
      <c r="V63" s="189"/>
      <c r="W63" s="256">
        <f t="shared" si="25"/>
        <v>0</v>
      </c>
      <c r="X63" s="187"/>
      <c r="Y63" s="190">
        <f t="shared" si="26"/>
        <v>0</v>
      </c>
      <c r="Z63" s="189"/>
      <c r="AA63" s="190">
        <f t="shared" si="27"/>
        <v>0</v>
      </c>
      <c r="AB63" s="189"/>
      <c r="AC63" s="190">
        <f t="shared" si="28"/>
        <v>0</v>
      </c>
      <c r="AD63" s="189"/>
      <c r="AE63" s="190">
        <f t="shared" si="10"/>
        <v>0</v>
      </c>
      <c r="AF63" s="191">
        <f t="shared" si="29"/>
        <v>0</v>
      </c>
      <c r="AG63" s="191">
        <f t="shared" si="30"/>
        <v>0</v>
      </c>
      <c r="AH63" s="137" t="str">
        <f t="shared" si="37"/>
        <v/>
      </c>
      <c r="AI63" s="286" t="str" cm="1">
        <f t="array" ref="AI63">IFERROR(_xlfn.IFS(DATE(RIGHT(B63,4),3,31)&lt;Listes_deroulantes!$F$54,IF(Z63&gt;0,Z63/AG63,"Aucun mazout"),DATE(RIGHT(B63,4),3,31)&gt;=Listes_deroulantes!$F$54,IF(AF63&gt;0,AF63/AG63,"Aucun combustible")),"")</f>
        <v/>
      </c>
      <c r="AJ63" s="284" t="str" cm="1">
        <f t="array" ref="AJ63">_xlfn.IFS(AG63=0,"",AND(AG63&gt;0,Z63=0),"Aucun mazout",AG63&gt;0,Z63/AG63)</f>
        <v/>
      </c>
      <c r="AK63" s="116" cm="1">
        <f t="array" ref="AK63">_xlfn.IFS(AG63=0,0,OR(AF63=0,ISBLANK(AF63)),"Aucun combustible",AND(AF63&gt;0,AG63&gt;0),AF63/AG63)</f>
        <v>0</v>
      </c>
      <c r="AL63" s="331" t="str" cm="1">
        <f t="array" ref="AL63">IFERROR(IF(DATE(RIGHT(B63,4),3,31)&lt;Listes_deroulantes!$F$54,VLOOKUP(L63,Listes_deroulantes!$F$3:$J$11,4,FALSE),_xlfn.IFS(DATE(RIGHT(B63,4),3,31)&lt;Avant2025,Exist2025Avant,DATE(RIGHT(B63,4),3,31)&lt;Avant2030,Exist2030Avant,DATE(RIGHT(B63,4),3,31)&gt;Après2030,Exist2031Avant)),"")</f>
        <v/>
      </c>
      <c r="AM63" s="35" t="str" cm="1">
        <f t="array" ref="AM63">_xlfn.IFS(OR(AI63="Aucun combustible",AI63="Aucun mazout"),"Oui",AND(AI63="",AL63=""),"",AND(AL63="0%",OR(AI63&lt;&gt;"Aucun combustible",AI63&lt;&gt;"Aucun mazout")),IF(AI63&lt;=0%,"Oui","Non"),AND(AL63&lt;&gt;"0%",OR(AI63&lt;&gt;"Aucun combustible",AI63&lt;&gt;"Aucun mazout")),IF(AI63&lt;=AL63,"Oui","Non"))</f>
        <v/>
      </c>
      <c r="AN63" s="130"/>
      <c r="AO63" s="350" t="str" cm="1">
        <f t="array" ref="AO63">_xlfn.IFS(AND(OR(AE63=0,ISBLANK(AE63)),AF63&gt;0),"Non disponible",AND(OR(AE63=0,ISBLANK(AE63)),W63&gt;0,OR(AF63=0,ISBLANK(AF63))),"100% Énergie renouvelable",AE63&gt;0,AE63,AND(OR(AE63=0,ISBLANK(AE63)),OR(AF63=0,ISBLANK(AF63)),OR(W63=0,ISBLANK(W63))),"s. o.")</f>
        <v>s. o.</v>
      </c>
      <c r="AP63" s="332">
        <f t="shared" si="31"/>
        <v>0</v>
      </c>
      <c r="AQ63" s="189"/>
      <c r="AR63" s="189"/>
      <c r="AS63" s="189"/>
      <c r="AT63" s="189"/>
      <c r="AU63" s="189"/>
      <c r="AV63" s="189"/>
      <c r="AW63" s="195">
        <f t="shared" si="32"/>
        <v>0</v>
      </c>
      <c r="AX63" s="189"/>
      <c r="AY63" s="196">
        <f t="shared" si="33"/>
        <v>0</v>
      </c>
      <c r="AZ63" s="189"/>
      <c r="BA63" s="196">
        <f t="shared" si="34"/>
        <v>0</v>
      </c>
      <c r="BB63" s="189"/>
      <c r="BC63" s="196">
        <f t="shared" si="35"/>
        <v>0</v>
      </c>
      <c r="BD63" s="189"/>
      <c r="BE63" s="196">
        <f t="shared" si="36"/>
        <v>0</v>
      </c>
      <c r="BF63" s="249">
        <f t="shared" si="23"/>
        <v>0</v>
      </c>
      <c r="BG63" s="195">
        <f t="shared" si="24"/>
        <v>0</v>
      </c>
      <c r="BH63" s="138" t="str">
        <f t="shared" si="38"/>
        <v/>
      </c>
      <c r="BI63" s="286" t="str" cm="1">
        <f t="array" ref="BI63">IFERROR(_xlfn.IFS(DATE(RIGHT(B63,4),3,31)&lt;Listes_deroulantes!$F$54,IF(AZ63&gt;0,AZ63/BG63,"Aucun mazout"),DATE(RIGHT(B63,4),3,31)&gt;=Listes_deroulantes!$F$54,IF(BF63&gt;0,BF63/BG63,"Aucun combustible")),"")</f>
        <v/>
      </c>
      <c r="BJ63" s="284" t="str" cm="1">
        <f t="array" ref="BJ63">_xlfn.IFS(BG63=0,"",AND(BG63&gt;0,AZ63=0),"Aucun mazout",BG63&gt;0,AZ63/BG63)</f>
        <v/>
      </c>
      <c r="BK63" s="299" t="str">
        <f t="shared" si="16"/>
        <v>Non disponible</v>
      </c>
      <c r="BL63" s="61" t="str" cm="1">
        <f t="array" ref="BL63">IFERROR(IF(DATE(RIGHT(B63,4),3,31)&lt;Listes_deroulantes!$F$54,VLOOKUP(L63,Listes_deroulantes!$F$3:$J$11,4,FALSE),_xlfn.IFS(DATE(RIGHT(B63,4),3,31)&lt;Avant2025,Exist20205Apres,DATE(RIGHT(B63,4),3,31)&lt;Avant2030,Exist2030Apres,DATE(RIGHT(B63,4),3,31)&gt;Après2030,"0%")),"")</f>
        <v/>
      </c>
      <c r="BM63" s="35" t="str" cm="1">
        <f t="array" ref="BM63">_xlfn.IFS(OR(BI63="Aucun combustible",BI63="Aucun mazout"),"Oui",AND(BI63="",BL63=""),"",AND(BL63="0%",OR(BI63&lt;&gt;"Aucun combustible",BI63&lt;&gt;"Aucun mazout")),IF(BI63&lt;=0%,"Oui","Non"),AND(BL63&lt;&gt;"0%",OR(BI63&lt;&gt;"Aucun combustible",BI63&lt;&gt;"Aucun mazout")),IF(BI63&lt;=BL63,"Oui","Non"))</f>
        <v/>
      </c>
      <c r="BN63" s="119"/>
      <c r="BO63" s="355" t="str">
        <f t="shared" si="17"/>
        <v>s. o.</v>
      </c>
      <c r="BP63" s="356" t="str" cm="1">
        <f t="array" ref="BP63">_xlfn.IFS(AND(BF63&gt;0,OR(BE63=0,ISBLANK(BE63))),"Non disponible",AND(OR(BE63=0,ISBLANK(BE63)),OR(BF63=0,ISBLANK(BF63)),AW63&gt;0),"100% Énergie renouvelable",BE63&gt;0,BE63,AND(OR(BE63=0,ISBLANK(BE63)),OR(BF63=0,ISBLANK(BF63)),OR(AW63=0,ISBLANK(AW63))),"s. o.")</f>
        <v>s. o.</v>
      </c>
      <c r="BQ63" s="357" t="str" cm="1">
        <f t="array" ref="BQ63">IFERROR(_xlfn.IFS(AND(BO63="100% Énergie renouvelable",BP63="100% Énergie renouvelable"),"Aucun GES à réduire",AND(BO63&lt;&gt;"100% Énergie renouvelable",BP63="100% Énergie renouvelable"),BO63,AND(BO63&lt;&gt;"100% Énergie renouvelable",BP63&lt;&gt;"100% Énergie renouvelable"),BO63-BP63,AND(BO63="100% Énergie renouvelable",BP63&lt;&gt;"100% Énergie renouvelable"),"Fournir une explication"),"s. o.")</f>
        <v>s. o.</v>
      </c>
      <c r="BR63" s="120"/>
    </row>
    <row r="64" spans="1:70" s="121" customFormat="1" x14ac:dyDescent="0.25">
      <c r="A64" s="124"/>
      <c r="B64" s="33"/>
      <c r="C64" s="32"/>
      <c r="D64" s="32"/>
      <c r="E64" s="32"/>
      <c r="F64" s="32"/>
      <c r="G64" s="32"/>
      <c r="H64" s="32"/>
      <c r="I64" s="41"/>
      <c r="J64" s="32"/>
      <c r="K64" s="112"/>
      <c r="L64" s="32"/>
      <c r="M64" s="34"/>
      <c r="N64" s="339"/>
      <c r="O64" s="338"/>
      <c r="P64" s="118"/>
      <c r="Q64" s="187"/>
      <c r="R64" s="188"/>
      <c r="S64" s="189"/>
      <c r="T64" s="189"/>
      <c r="U64" s="189"/>
      <c r="V64" s="189"/>
      <c r="W64" s="256">
        <f t="shared" si="25"/>
        <v>0</v>
      </c>
      <c r="X64" s="187"/>
      <c r="Y64" s="190">
        <f t="shared" si="26"/>
        <v>0</v>
      </c>
      <c r="Z64" s="189"/>
      <c r="AA64" s="190">
        <f t="shared" si="27"/>
        <v>0</v>
      </c>
      <c r="AB64" s="189"/>
      <c r="AC64" s="190">
        <f t="shared" si="28"/>
        <v>0</v>
      </c>
      <c r="AD64" s="189"/>
      <c r="AE64" s="190">
        <f t="shared" si="10"/>
        <v>0</v>
      </c>
      <c r="AF64" s="191">
        <f t="shared" si="29"/>
        <v>0</v>
      </c>
      <c r="AG64" s="191">
        <f t="shared" si="30"/>
        <v>0</v>
      </c>
      <c r="AH64" s="137" t="str">
        <f t="shared" si="37"/>
        <v/>
      </c>
      <c r="AI64" s="286" t="str" cm="1">
        <f t="array" ref="AI64">IFERROR(_xlfn.IFS(DATE(RIGHT(B64,4),3,31)&lt;Listes_deroulantes!$F$54,IF(Z64&gt;0,Z64/AG64,"Aucun mazout"),DATE(RIGHT(B64,4),3,31)&gt;=Listes_deroulantes!$F$54,IF(AF64&gt;0,AF64/AG64,"Aucun combustible")),"")</f>
        <v/>
      </c>
      <c r="AJ64" s="284" t="str" cm="1">
        <f t="array" ref="AJ64">_xlfn.IFS(AG64=0,"",AND(AG64&gt;0,Z64=0),"Aucun mazout",AG64&gt;0,Z64/AG64)</f>
        <v/>
      </c>
      <c r="AK64" s="116" cm="1">
        <f t="array" ref="AK64">_xlfn.IFS(AG64=0,0,OR(AF64=0,ISBLANK(AF64)),"Aucun combustible",AND(AF64&gt;0,AG64&gt;0),AF64/AG64)</f>
        <v>0</v>
      </c>
      <c r="AL64" s="331" t="str" cm="1">
        <f t="array" ref="AL64">IFERROR(IF(DATE(RIGHT(B64,4),3,31)&lt;Listes_deroulantes!$F$54,VLOOKUP(L64,Listes_deroulantes!$F$3:$J$11,4,FALSE),_xlfn.IFS(DATE(RIGHT(B64,4),3,31)&lt;Avant2025,Exist2025Avant,DATE(RIGHT(B64,4),3,31)&lt;Avant2030,Exist2030Avant,DATE(RIGHT(B64,4),3,31)&gt;Après2030,Exist2031Avant)),"")</f>
        <v/>
      </c>
      <c r="AM64" s="35" t="str" cm="1">
        <f t="array" ref="AM64">_xlfn.IFS(OR(AI64="Aucun combustible",AI64="Aucun mazout"),"Oui",AND(AI64="",AL64=""),"",AND(AL64="0%",OR(AI64&lt;&gt;"Aucun combustible",AI64&lt;&gt;"Aucun mazout")),IF(AI64&lt;=0%,"Oui","Non"),AND(AL64&lt;&gt;"0%",OR(AI64&lt;&gt;"Aucun combustible",AI64&lt;&gt;"Aucun mazout")),IF(AI64&lt;=AL64,"Oui","Non"))</f>
        <v/>
      </c>
      <c r="AN64" s="130"/>
      <c r="AO64" s="350" t="str" cm="1">
        <f t="array" ref="AO64">_xlfn.IFS(AND(OR(AE64=0,ISBLANK(AE64)),AF64&gt;0),"Non disponible",AND(OR(AE64=0,ISBLANK(AE64)),W64&gt;0,OR(AF64=0,ISBLANK(AF64))),"100% Énergie renouvelable",AE64&gt;0,AE64,AND(OR(AE64=0,ISBLANK(AE64)),OR(AF64=0,ISBLANK(AF64)),OR(W64=0,ISBLANK(W64))),"s. o.")</f>
        <v>s. o.</v>
      </c>
      <c r="AP64" s="332">
        <f t="shared" si="31"/>
        <v>0</v>
      </c>
      <c r="AQ64" s="189"/>
      <c r="AR64" s="189"/>
      <c r="AS64" s="189"/>
      <c r="AT64" s="189"/>
      <c r="AU64" s="189"/>
      <c r="AV64" s="189"/>
      <c r="AW64" s="195">
        <f t="shared" si="32"/>
        <v>0</v>
      </c>
      <c r="AX64" s="189"/>
      <c r="AY64" s="196">
        <f t="shared" si="33"/>
        <v>0</v>
      </c>
      <c r="AZ64" s="189"/>
      <c r="BA64" s="196">
        <f t="shared" si="34"/>
        <v>0</v>
      </c>
      <c r="BB64" s="189"/>
      <c r="BC64" s="196">
        <f t="shared" si="35"/>
        <v>0</v>
      </c>
      <c r="BD64" s="189"/>
      <c r="BE64" s="196">
        <f t="shared" si="36"/>
        <v>0</v>
      </c>
      <c r="BF64" s="249">
        <f t="shared" si="23"/>
        <v>0</v>
      </c>
      <c r="BG64" s="195">
        <f t="shared" si="24"/>
        <v>0</v>
      </c>
      <c r="BH64" s="138" t="str">
        <f t="shared" si="38"/>
        <v/>
      </c>
      <c r="BI64" s="286" t="str" cm="1">
        <f t="array" ref="BI64">IFERROR(_xlfn.IFS(DATE(RIGHT(B64,4),3,31)&lt;Listes_deroulantes!$F$54,IF(AZ64&gt;0,AZ64/BG64,"Aucun mazout"),DATE(RIGHT(B64,4),3,31)&gt;=Listes_deroulantes!$F$54,IF(BF64&gt;0,BF64/BG64,"Aucun combustible")),"")</f>
        <v/>
      </c>
      <c r="BJ64" s="284" t="str" cm="1">
        <f t="array" ref="BJ64">_xlfn.IFS(BG64=0,"",AND(BG64&gt;0,AZ64=0),"Aucun mazout",BG64&gt;0,AZ64/BG64)</f>
        <v/>
      </c>
      <c r="BK64" s="299" t="str">
        <f t="shared" si="16"/>
        <v>Non disponible</v>
      </c>
      <c r="BL64" s="61" t="str" cm="1">
        <f t="array" ref="BL64">IFERROR(IF(DATE(RIGHT(B64,4),3,31)&lt;Listes_deroulantes!$F$54,VLOOKUP(L64,Listes_deroulantes!$F$3:$J$11,4,FALSE),_xlfn.IFS(DATE(RIGHT(B64,4),3,31)&lt;Avant2025,Exist20205Apres,DATE(RIGHT(B64,4),3,31)&lt;Avant2030,Exist2030Apres,DATE(RIGHT(B64,4),3,31)&gt;Après2030,"0%")),"")</f>
        <v/>
      </c>
      <c r="BM64" s="35" t="str" cm="1">
        <f t="array" ref="BM64">_xlfn.IFS(OR(BI64="Aucun combustible",BI64="Aucun mazout"),"Oui",AND(BI64="",BL64=""),"",AND(BL64="0%",OR(BI64&lt;&gt;"Aucun combustible",BI64&lt;&gt;"Aucun mazout")),IF(BI64&lt;=0%,"Oui","Non"),AND(BL64&lt;&gt;"0%",OR(BI64&lt;&gt;"Aucun combustible",BI64&lt;&gt;"Aucun mazout")),IF(BI64&lt;=BL64,"Oui","Non"))</f>
        <v/>
      </c>
      <c r="BN64" s="119"/>
      <c r="BO64" s="355" t="str">
        <f t="shared" si="17"/>
        <v>s. o.</v>
      </c>
      <c r="BP64" s="356" t="str" cm="1">
        <f t="array" ref="BP64">_xlfn.IFS(AND(BF64&gt;0,OR(BE64=0,ISBLANK(BE64))),"Non disponible",AND(OR(BE64=0,ISBLANK(BE64)),OR(BF64=0,ISBLANK(BF64)),AW64&gt;0),"100% Énergie renouvelable",BE64&gt;0,BE64,AND(OR(BE64=0,ISBLANK(BE64)),OR(BF64=0,ISBLANK(BF64)),OR(AW64=0,ISBLANK(AW64))),"s. o.")</f>
        <v>s. o.</v>
      </c>
      <c r="BQ64" s="357" t="str" cm="1">
        <f t="array" ref="BQ64">IFERROR(_xlfn.IFS(AND(BO64="100% Énergie renouvelable",BP64="100% Énergie renouvelable"),"Aucun GES à réduire",AND(BO64&lt;&gt;"100% Énergie renouvelable",BP64="100% Énergie renouvelable"),BO64,AND(BO64&lt;&gt;"100% Énergie renouvelable",BP64&lt;&gt;"100% Énergie renouvelable"),BO64-BP64,AND(BO64="100% Énergie renouvelable",BP64&lt;&gt;"100% Énergie renouvelable"),"Fournir une explication"),"s. o.")</f>
        <v>s. o.</v>
      </c>
      <c r="BR64" s="120"/>
    </row>
    <row r="65" spans="1:70" s="121" customFormat="1" x14ac:dyDescent="0.25">
      <c r="A65" s="124"/>
      <c r="B65" s="33"/>
      <c r="C65" s="32"/>
      <c r="D65" s="32"/>
      <c r="E65" s="32"/>
      <c r="F65" s="32"/>
      <c r="G65" s="32"/>
      <c r="H65" s="32"/>
      <c r="I65" s="41"/>
      <c r="J65" s="32"/>
      <c r="K65" s="112"/>
      <c r="L65" s="32"/>
      <c r="M65" s="34"/>
      <c r="N65" s="339"/>
      <c r="O65" s="338"/>
      <c r="P65" s="118"/>
      <c r="Q65" s="187"/>
      <c r="R65" s="188"/>
      <c r="S65" s="189"/>
      <c r="T65" s="189"/>
      <c r="U65" s="189"/>
      <c r="V65" s="189"/>
      <c r="W65" s="256">
        <f t="shared" si="25"/>
        <v>0</v>
      </c>
      <c r="X65" s="187"/>
      <c r="Y65" s="190">
        <f t="shared" si="26"/>
        <v>0</v>
      </c>
      <c r="Z65" s="189"/>
      <c r="AA65" s="190">
        <f t="shared" si="27"/>
        <v>0</v>
      </c>
      <c r="AB65" s="189"/>
      <c r="AC65" s="190">
        <f t="shared" si="28"/>
        <v>0</v>
      </c>
      <c r="AD65" s="189"/>
      <c r="AE65" s="190">
        <f t="shared" si="10"/>
        <v>0</v>
      </c>
      <c r="AF65" s="191">
        <f t="shared" si="29"/>
        <v>0</v>
      </c>
      <c r="AG65" s="191">
        <f t="shared" si="30"/>
        <v>0</v>
      </c>
      <c r="AH65" s="137" t="str">
        <f t="shared" si="37"/>
        <v/>
      </c>
      <c r="AI65" s="286" t="str" cm="1">
        <f t="array" ref="AI65">IFERROR(_xlfn.IFS(DATE(RIGHT(B65,4),3,31)&lt;Listes_deroulantes!$F$54,IF(Z65&gt;0,Z65/AG65,"Aucun mazout"),DATE(RIGHT(B65,4),3,31)&gt;=Listes_deroulantes!$F$54,IF(AF65&gt;0,AF65/AG65,"Aucun combustible")),"")</f>
        <v/>
      </c>
      <c r="AJ65" s="284" t="str" cm="1">
        <f t="array" ref="AJ65">_xlfn.IFS(AG65=0,"",AND(AG65&gt;0,Z65=0),"Aucun mazout",AG65&gt;0,Z65/AG65)</f>
        <v/>
      </c>
      <c r="AK65" s="116" cm="1">
        <f t="array" ref="AK65">_xlfn.IFS(AG65=0,0,OR(AF65=0,ISBLANK(AF65)),"Aucun combustible",AND(AF65&gt;0,AG65&gt;0),AF65/AG65)</f>
        <v>0</v>
      </c>
      <c r="AL65" s="331" t="str" cm="1">
        <f t="array" ref="AL65">IFERROR(IF(DATE(RIGHT(B65,4),3,31)&lt;Listes_deroulantes!$F$54,VLOOKUP(L65,Listes_deroulantes!$F$3:$J$11,4,FALSE),_xlfn.IFS(DATE(RIGHT(B65,4),3,31)&lt;Avant2025,Exist2025Avant,DATE(RIGHT(B65,4),3,31)&lt;Avant2030,Exist2030Avant,DATE(RIGHT(B65,4),3,31)&gt;Après2030,Exist2031Avant)),"")</f>
        <v/>
      </c>
      <c r="AM65" s="35" t="str" cm="1">
        <f t="array" ref="AM65">_xlfn.IFS(OR(AI65="Aucun combustible",AI65="Aucun mazout"),"Oui",AND(AI65="",AL65=""),"",AND(AL65="0%",OR(AI65&lt;&gt;"Aucun combustible",AI65&lt;&gt;"Aucun mazout")),IF(AI65&lt;=0%,"Oui","Non"),AND(AL65&lt;&gt;"0%",OR(AI65&lt;&gt;"Aucun combustible",AI65&lt;&gt;"Aucun mazout")),IF(AI65&lt;=AL65,"Oui","Non"))</f>
        <v/>
      </c>
      <c r="AN65" s="130"/>
      <c r="AO65" s="350" t="str" cm="1">
        <f t="array" ref="AO65">_xlfn.IFS(AND(OR(AE65=0,ISBLANK(AE65)),AF65&gt;0),"Non disponible",AND(OR(AE65=0,ISBLANK(AE65)),W65&gt;0,OR(AF65=0,ISBLANK(AF65))),"100% Énergie renouvelable",AE65&gt;0,AE65,AND(OR(AE65=0,ISBLANK(AE65)),OR(AF65=0,ISBLANK(AF65)),OR(W65=0,ISBLANK(W65))),"s. o.")</f>
        <v>s. o.</v>
      </c>
      <c r="AP65" s="332">
        <f t="shared" si="31"/>
        <v>0</v>
      </c>
      <c r="AQ65" s="189"/>
      <c r="AR65" s="189"/>
      <c r="AS65" s="189"/>
      <c r="AT65" s="189"/>
      <c r="AU65" s="189"/>
      <c r="AV65" s="189"/>
      <c r="AW65" s="195">
        <f t="shared" si="32"/>
        <v>0</v>
      </c>
      <c r="AX65" s="189"/>
      <c r="AY65" s="196">
        <f t="shared" si="33"/>
        <v>0</v>
      </c>
      <c r="AZ65" s="189"/>
      <c r="BA65" s="196">
        <f t="shared" si="34"/>
        <v>0</v>
      </c>
      <c r="BB65" s="189"/>
      <c r="BC65" s="196">
        <f t="shared" si="35"/>
        <v>0</v>
      </c>
      <c r="BD65" s="189"/>
      <c r="BE65" s="196">
        <f t="shared" si="36"/>
        <v>0</v>
      </c>
      <c r="BF65" s="249">
        <f t="shared" si="23"/>
        <v>0</v>
      </c>
      <c r="BG65" s="195">
        <f t="shared" si="24"/>
        <v>0</v>
      </c>
      <c r="BH65" s="138" t="str">
        <f t="shared" si="38"/>
        <v/>
      </c>
      <c r="BI65" s="286" t="str" cm="1">
        <f t="array" ref="BI65">IFERROR(_xlfn.IFS(DATE(RIGHT(B65,4),3,31)&lt;Listes_deroulantes!$F$54,IF(AZ65&gt;0,AZ65/BG65,"Aucun mazout"),DATE(RIGHT(B65,4),3,31)&gt;=Listes_deroulantes!$F$54,IF(BF65&gt;0,BF65/BG65,"Aucun combustible")),"")</f>
        <v/>
      </c>
      <c r="BJ65" s="284" t="str" cm="1">
        <f t="array" ref="BJ65">_xlfn.IFS(BG65=0,"",AND(BG65&gt;0,AZ65=0),"Aucun mazout",BG65&gt;0,AZ65/BG65)</f>
        <v/>
      </c>
      <c r="BK65" s="299" t="str">
        <f t="shared" si="16"/>
        <v>Non disponible</v>
      </c>
      <c r="BL65" s="61" t="str" cm="1">
        <f t="array" ref="BL65">IFERROR(IF(DATE(RIGHT(B65,4),3,31)&lt;Listes_deroulantes!$F$54,VLOOKUP(L65,Listes_deroulantes!$F$3:$J$11,4,FALSE),_xlfn.IFS(DATE(RIGHT(B65,4),3,31)&lt;Avant2025,Exist20205Apres,DATE(RIGHT(B65,4),3,31)&lt;Avant2030,Exist2030Apres,DATE(RIGHT(B65,4),3,31)&gt;Après2030,"0%")),"")</f>
        <v/>
      </c>
      <c r="BM65" s="35" t="str" cm="1">
        <f t="array" ref="BM65">_xlfn.IFS(OR(BI65="Aucun combustible",BI65="Aucun mazout"),"Oui",AND(BI65="",BL65=""),"",AND(BL65="0%",OR(BI65&lt;&gt;"Aucun combustible",BI65&lt;&gt;"Aucun mazout")),IF(BI65&lt;=0%,"Oui","Non"),AND(BL65&lt;&gt;"0%",OR(BI65&lt;&gt;"Aucun combustible",BI65&lt;&gt;"Aucun mazout")),IF(BI65&lt;=BL65,"Oui","Non"))</f>
        <v/>
      </c>
      <c r="BN65" s="119"/>
      <c r="BO65" s="355" t="str">
        <f t="shared" si="17"/>
        <v>s. o.</v>
      </c>
      <c r="BP65" s="356" t="str" cm="1">
        <f t="array" ref="BP65">_xlfn.IFS(AND(BF65&gt;0,OR(BE65=0,ISBLANK(BE65))),"Non disponible",AND(OR(BE65=0,ISBLANK(BE65)),OR(BF65=0,ISBLANK(BF65)),AW65&gt;0),"100% Énergie renouvelable",BE65&gt;0,BE65,AND(OR(BE65=0,ISBLANK(BE65)),OR(BF65=0,ISBLANK(BF65)),OR(AW65=0,ISBLANK(AW65))),"s. o.")</f>
        <v>s. o.</v>
      </c>
      <c r="BQ65" s="357" t="str" cm="1">
        <f t="array" ref="BQ65">IFERROR(_xlfn.IFS(AND(BO65="100% Énergie renouvelable",BP65="100% Énergie renouvelable"),"Aucun GES à réduire",AND(BO65&lt;&gt;"100% Énergie renouvelable",BP65="100% Énergie renouvelable"),BO65,AND(BO65&lt;&gt;"100% Énergie renouvelable",BP65&lt;&gt;"100% Énergie renouvelable"),BO65-BP65,AND(BO65="100% Énergie renouvelable",BP65&lt;&gt;"100% Énergie renouvelable"),"Fournir une explication"),"s. o.")</f>
        <v>s. o.</v>
      </c>
      <c r="BR65" s="120"/>
    </row>
    <row r="66" spans="1:70" s="121" customFormat="1" x14ac:dyDescent="0.25">
      <c r="A66" s="124"/>
      <c r="B66" s="33"/>
      <c r="C66" s="32"/>
      <c r="D66" s="32"/>
      <c r="E66" s="32"/>
      <c r="F66" s="32"/>
      <c r="G66" s="32"/>
      <c r="H66" s="32"/>
      <c r="I66" s="41"/>
      <c r="J66" s="32"/>
      <c r="K66" s="112"/>
      <c r="L66" s="32"/>
      <c r="M66" s="34"/>
      <c r="N66" s="339"/>
      <c r="O66" s="338"/>
      <c r="P66" s="118"/>
      <c r="Q66" s="187"/>
      <c r="R66" s="188"/>
      <c r="S66" s="189"/>
      <c r="T66" s="189"/>
      <c r="U66" s="189"/>
      <c r="V66" s="189"/>
      <c r="W66" s="256">
        <f t="shared" si="25"/>
        <v>0</v>
      </c>
      <c r="X66" s="187"/>
      <c r="Y66" s="190">
        <f t="shared" si="26"/>
        <v>0</v>
      </c>
      <c r="Z66" s="189"/>
      <c r="AA66" s="190">
        <f t="shared" si="27"/>
        <v>0</v>
      </c>
      <c r="AB66" s="189"/>
      <c r="AC66" s="190">
        <f t="shared" si="28"/>
        <v>0</v>
      </c>
      <c r="AD66" s="189"/>
      <c r="AE66" s="190">
        <f t="shared" si="10"/>
        <v>0</v>
      </c>
      <c r="AF66" s="191">
        <f t="shared" si="29"/>
        <v>0</v>
      </c>
      <c r="AG66" s="191">
        <f t="shared" si="30"/>
        <v>0</v>
      </c>
      <c r="AH66" s="137" t="str">
        <f t="shared" si="37"/>
        <v/>
      </c>
      <c r="AI66" s="286" t="str" cm="1">
        <f t="array" ref="AI66">IFERROR(_xlfn.IFS(DATE(RIGHT(B66,4),3,31)&lt;Listes_deroulantes!$F$54,IF(Z66&gt;0,Z66/AG66,"Aucun mazout"),DATE(RIGHT(B66,4),3,31)&gt;=Listes_deroulantes!$F$54,IF(AF66&gt;0,AF66/AG66,"Aucun combustible")),"")</f>
        <v/>
      </c>
      <c r="AJ66" s="284" t="str" cm="1">
        <f t="array" ref="AJ66">_xlfn.IFS(AG66=0,"",AND(AG66&gt;0,Z66=0),"Aucun mazout",AG66&gt;0,Z66/AG66)</f>
        <v/>
      </c>
      <c r="AK66" s="116" cm="1">
        <f t="array" ref="AK66">_xlfn.IFS(AG66=0,0,OR(AF66=0,ISBLANK(AF66)),"Aucun combustible",AND(AF66&gt;0,AG66&gt;0),AF66/AG66)</f>
        <v>0</v>
      </c>
      <c r="AL66" s="331" t="str" cm="1">
        <f t="array" ref="AL66">IFERROR(IF(DATE(RIGHT(B66,4),3,31)&lt;Listes_deroulantes!$F$54,VLOOKUP(L66,Listes_deroulantes!$F$3:$J$11,4,FALSE),_xlfn.IFS(DATE(RIGHT(B66,4),3,31)&lt;Avant2025,Exist2025Avant,DATE(RIGHT(B66,4),3,31)&lt;Avant2030,Exist2030Avant,DATE(RIGHT(B66,4),3,31)&gt;Après2030,Exist2031Avant)),"")</f>
        <v/>
      </c>
      <c r="AM66" s="35" t="str" cm="1">
        <f t="array" ref="AM66">_xlfn.IFS(OR(AI66="Aucun combustible",AI66="Aucun mazout"),"Oui",AND(AI66="",AL66=""),"",AND(AL66="0%",OR(AI66&lt;&gt;"Aucun combustible",AI66&lt;&gt;"Aucun mazout")),IF(AI66&lt;=0%,"Oui","Non"),AND(AL66&lt;&gt;"0%",OR(AI66&lt;&gt;"Aucun combustible",AI66&lt;&gt;"Aucun mazout")),IF(AI66&lt;=AL66,"Oui","Non"))</f>
        <v/>
      </c>
      <c r="AN66" s="130"/>
      <c r="AO66" s="350" t="str" cm="1">
        <f t="array" ref="AO66">_xlfn.IFS(AND(OR(AE66=0,ISBLANK(AE66)),AF66&gt;0),"Non disponible",AND(OR(AE66=0,ISBLANK(AE66)),W66&gt;0,OR(AF66=0,ISBLANK(AF66))),"100% Énergie renouvelable",AE66&gt;0,AE66,AND(OR(AE66=0,ISBLANK(AE66)),OR(AF66=0,ISBLANK(AF66)),OR(W66=0,ISBLANK(W66))),"s. o.")</f>
        <v>s. o.</v>
      </c>
      <c r="AP66" s="332">
        <f t="shared" si="31"/>
        <v>0</v>
      </c>
      <c r="AQ66" s="189"/>
      <c r="AR66" s="189"/>
      <c r="AS66" s="189"/>
      <c r="AT66" s="189"/>
      <c r="AU66" s="189"/>
      <c r="AV66" s="189"/>
      <c r="AW66" s="195">
        <f t="shared" si="32"/>
        <v>0</v>
      </c>
      <c r="AX66" s="189"/>
      <c r="AY66" s="196">
        <f t="shared" si="33"/>
        <v>0</v>
      </c>
      <c r="AZ66" s="189"/>
      <c r="BA66" s="196">
        <f t="shared" si="34"/>
        <v>0</v>
      </c>
      <c r="BB66" s="189"/>
      <c r="BC66" s="196">
        <f t="shared" si="35"/>
        <v>0</v>
      </c>
      <c r="BD66" s="189"/>
      <c r="BE66" s="196">
        <f t="shared" si="36"/>
        <v>0</v>
      </c>
      <c r="BF66" s="249">
        <f t="shared" si="23"/>
        <v>0</v>
      </c>
      <c r="BG66" s="195">
        <f t="shared" si="24"/>
        <v>0</v>
      </c>
      <c r="BH66" s="138" t="str">
        <f t="shared" si="38"/>
        <v/>
      </c>
      <c r="BI66" s="286" t="str" cm="1">
        <f t="array" ref="BI66">IFERROR(_xlfn.IFS(DATE(RIGHT(B66,4),3,31)&lt;Listes_deroulantes!$F$54,IF(AZ66&gt;0,AZ66/BG66,"Aucun mazout"),DATE(RIGHT(B66,4),3,31)&gt;=Listes_deroulantes!$F$54,IF(BF66&gt;0,BF66/BG66,"Aucun combustible")),"")</f>
        <v/>
      </c>
      <c r="BJ66" s="284" t="str" cm="1">
        <f t="array" ref="BJ66">_xlfn.IFS(BG66=0,"",AND(BG66&gt;0,AZ66=0),"Aucun mazout",BG66&gt;0,AZ66/BG66)</f>
        <v/>
      </c>
      <c r="BK66" s="299" t="str">
        <f t="shared" si="16"/>
        <v>Non disponible</v>
      </c>
      <c r="BL66" s="61" t="str" cm="1">
        <f t="array" ref="BL66">IFERROR(IF(DATE(RIGHT(B66,4),3,31)&lt;Listes_deroulantes!$F$54,VLOOKUP(L66,Listes_deroulantes!$F$3:$J$11,4,FALSE),_xlfn.IFS(DATE(RIGHT(B66,4),3,31)&lt;Avant2025,Exist20205Apres,DATE(RIGHT(B66,4),3,31)&lt;Avant2030,Exist2030Apres,DATE(RIGHT(B66,4),3,31)&gt;Après2030,"0%")),"")</f>
        <v/>
      </c>
      <c r="BM66" s="35" t="str" cm="1">
        <f t="array" ref="BM66">_xlfn.IFS(OR(BI66="Aucun combustible",BI66="Aucun mazout"),"Oui",AND(BI66="",BL66=""),"",AND(BL66="0%",OR(BI66&lt;&gt;"Aucun combustible",BI66&lt;&gt;"Aucun mazout")),IF(BI66&lt;=0%,"Oui","Non"),AND(BL66&lt;&gt;"0%",OR(BI66&lt;&gt;"Aucun combustible",BI66&lt;&gt;"Aucun mazout")),IF(BI66&lt;=BL66,"Oui","Non"))</f>
        <v/>
      </c>
      <c r="BN66" s="119"/>
      <c r="BO66" s="355" t="str">
        <f t="shared" si="17"/>
        <v>s. o.</v>
      </c>
      <c r="BP66" s="356" t="str" cm="1">
        <f t="array" ref="BP66">_xlfn.IFS(AND(BF66&gt;0,OR(BE66=0,ISBLANK(BE66))),"Non disponible",AND(OR(BE66=0,ISBLANK(BE66)),OR(BF66=0,ISBLANK(BF66)),AW66&gt;0),"100% Énergie renouvelable",BE66&gt;0,BE66,AND(OR(BE66=0,ISBLANK(BE66)),OR(BF66=0,ISBLANK(BF66)),OR(AW66=0,ISBLANK(AW66))),"s. o.")</f>
        <v>s. o.</v>
      </c>
      <c r="BQ66" s="357" t="str" cm="1">
        <f t="array" ref="BQ66">IFERROR(_xlfn.IFS(AND(BO66="100% Énergie renouvelable",BP66="100% Énergie renouvelable"),"Aucun GES à réduire",AND(BO66&lt;&gt;"100% Énergie renouvelable",BP66="100% Énergie renouvelable"),BO66,AND(BO66&lt;&gt;"100% Énergie renouvelable",BP66&lt;&gt;"100% Énergie renouvelable"),BO66-BP66,AND(BO66="100% Énergie renouvelable",BP66&lt;&gt;"100% Énergie renouvelable"),"Fournir une explication"),"s. o.")</f>
        <v>s. o.</v>
      </c>
      <c r="BR66" s="120"/>
    </row>
    <row r="67" spans="1:70" s="121" customFormat="1" x14ac:dyDescent="0.25">
      <c r="A67" s="124"/>
      <c r="B67" s="33"/>
      <c r="C67" s="32"/>
      <c r="D67" s="32"/>
      <c r="E67" s="32"/>
      <c r="F67" s="32"/>
      <c r="G67" s="32"/>
      <c r="H67" s="32"/>
      <c r="I67" s="41"/>
      <c r="J67" s="32"/>
      <c r="K67" s="112"/>
      <c r="L67" s="32"/>
      <c r="M67" s="34"/>
      <c r="N67" s="339"/>
      <c r="O67" s="338"/>
      <c r="P67" s="118"/>
      <c r="Q67" s="187"/>
      <c r="R67" s="188"/>
      <c r="S67" s="189"/>
      <c r="T67" s="189"/>
      <c r="U67" s="189"/>
      <c r="V67" s="189"/>
      <c r="W67" s="256">
        <f t="shared" si="25"/>
        <v>0</v>
      </c>
      <c r="X67" s="187"/>
      <c r="Y67" s="190">
        <f t="shared" si="26"/>
        <v>0</v>
      </c>
      <c r="Z67" s="189"/>
      <c r="AA67" s="190">
        <f t="shared" si="27"/>
        <v>0</v>
      </c>
      <c r="AB67" s="189"/>
      <c r="AC67" s="190">
        <f t="shared" si="28"/>
        <v>0</v>
      </c>
      <c r="AD67" s="189"/>
      <c r="AE67" s="190">
        <f t="shared" si="10"/>
        <v>0</v>
      </c>
      <c r="AF67" s="191">
        <f t="shared" si="29"/>
        <v>0</v>
      </c>
      <c r="AG67" s="191">
        <f t="shared" si="30"/>
        <v>0</v>
      </c>
      <c r="AH67" s="137" t="str">
        <f t="shared" si="37"/>
        <v/>
      </c>
      <c r="AI67" s="286" t="str" cm="1">
        <f t="array" ref="AI67">IFERROR(_xlfn.IFS(DATE(RIGHT(B67,4),3,31)&lt;Listes_deroulantes!$F$54,IF(Z67&gt;0,Z67/AG67,"Aucun mazout"),DATE(RIGHT(B67,4),3,31)&gt;=Listes_deroulantes!$F$54,IF(AF67&gt;0,AF67/AG67,"Aucun combustible")),"")</f>
        <v/>
      </c>
      <c r="AJ67" s="284" t="str" cm="1">
        <f t="array" ref="AJ67">_xlfn.IFS(AG67=0,"",AND(AG67&gt;0,Z67=0),"Aucun mazout",AG67&gt;0,Z67/AG67)</f>
        <v/>
      </c>
      <c r="AK67" s="116" cm="1">
        <f t="array" ref="AK67">_xlfn.IFS(AG67=0,0,OR(AF67=0,ISBLANK(AF67)),"Aucun combustible",AND(AF67&gt;0,AG67&gt;0),AF67/AG67)</f>
        <v>0</v>
      </c>
      <c r="AL67" s="331" t="str" cm="1">
        <f t="array" ref="AL67">IFERROR(IF(DATE(RIGHT(B67,4),3,31)&lt;Listes_deroulantes!$F$54,VLOOKUP(L67,Listes_deroulantes!$F$3:$J$11,4,FALSE),_xlfn.IFS(DATE(RIGHT(B67,4),3,31)&lt;Avant2025,Exist2025Avant,DATE(RIGHT(B67,4),3,31)&lt;Avant2030,Exist2030Avant,DATE(RIGHT(B67,4),3,31)&gt;Après2030,Exist2031Avant)),"")</f>
        <v/>
      </c>
      <c r="AM67" s="35" t="str" cm="1">
        <f t="array" ref="AM67">_xlfn.IFS(OR(AI67="Aucun combustible",AI67="Aucun mazout"),"Oui",AND(AI67="",AL67=""),"",AND(AL67="0%",OR(AI67&lt;&gt;"Aucun combustible",AI67&lt;&gt;"Aucun mazout")),IF(AI67&lt;=0%,"Oui","Non"),AND(AL67&lt;&gt;"0%",OR(AI67&lt;&gt;"Aucun combustible",AI67&lt;&gt;"Aucun mazout")),IF(AI67&lt;=AL67,"Oui","Non"))</f>
        <v/>
      </c>
      <c r="AN67" s="130"/>
      <c r="AO67" s="350" t="str" cm="1">
        <f t="array" ref="AO67">_xlfn.IFS(AND(OR(AE67=0,ISBLANK(AE67)),AF67&gt;0),"Non disponible",AND(OR(AE67=0,ISBLANK(AE67)),W67&gt;0,OR(AF67=0,ISBLANK(AF67))),"100% Énergie renouvelable",AE67&gt;0,AE67,AND(OR(AE67=0,ISBLANK(AE67)),OR(AF67=0,ISBLANK(AF67)),OR(W67=0,ISBLANK(W67))),"s. o.")</f>
        <v>s. o.</v>
      </c>
      <c r="AP67" s="332">
        <f t="shared" si="31"/>
        <v>0</v>
      </c>
      <c r="AQ67" s="189"/>
      <c r="AR67" s="189"/>
      <c r="AS67" s="189"/>
      <c r="AT67" s="189"/>
      <c r="AU67" s="189"/>
      <c r="AV67" s="189"/>
      <c r="AW67" s="195">
        <f t="shared" si="32"/>
        <v>0</v>
      </c>
      <c r="AX67" s="189"/>
      <c r="AY67" s="196">
        <f t="shared" si="33"/>
        <v>0</v>
      </c>
      <c r="AZ67" s="189"/>
      <c r="BA67" s="196">
        <f t="shared" si="34"/>
        <v>0</v>
      </c>
      <c r="BB67" s="189"/>
      <c r="BC67" s="196">
        <f t="shared" si="35"/>
        <v>0</v>
      </c>
      <c r="BD67" s="189"/>
      <c r="BE67" s="196">
        <f t="shared" si="36"/>
        <v>0</v>
      </c>
      <c r="BF67" s="249">
        <f t="shared" si="23"/>
        <v>0</v>
      </c>
      <c r="BG67" s="195">
        <f t="shared" si="24"/>
        <v>0</v>
      </c>
      <c r="BH67" s="138" t="str">
        <f t="shared" si="38"/>
        <v/>
      </c>
      <c r="BI67" s="286" t="str" cm="1">
        <f t="array" ref="BI67">IFERROR(_xlfn.IFS(DATE(RIGHT(B67,4),3,31)&lt;Listes_deroulantes!$F$54,IF(AZ67&gt;0,AZ67/BG67,"Aucun mazout"),DATE(RIGHT(B67,4),3,31)&gt;=Listes_deroulantes!$F$54,IF(BF67&gt;0,BF67/BG67,"Aucun combustible")),"")</f>
        <v/>
      </c>
      <c r="BJ67" s="284" t="str" cm="1">
        <f t="array" ref="BJ67">_xlfn.IFS(BG67=0,"",AND(BG67&gt;0,AZ67=0),"Aucun mazout",BG67&gt;0,AZ67/BG67)</f>
        <v/>
      </c>
      <c r="BK67" s="299" t="str">
        <f t="shared" si="16"/>
        <v>Non disponible</v>
      </c>
      <c r="BL67" s="61" t="str" cm="1">
        <f t="array" ref="BL67">IFERROR(IF(DATE(RIGHT(B67,4),3,31)&lt;Listes_deroulantes!$F$54,VLOOKUP(L67,Listes_deroulantes!$F$3:$J$11,4,FALSE),_xlfn.IFS(DATE(RIGHT(B67,4),3,31)&lt;Avant2025,Exist20205Apres,DATE(RIGHT(B67,4),3,31)&lt;Avant2030,Exist2030Apres,DATE(RIGHT(B67,4),3,31)&gt;Après2030,"0%")),"")</f>
        <v/>
      </c>
      <c r="BM67" s="35" t="str" cm="1">
        <f t="array" ref="BM67">_xlfn.IFS(OR(BI67="Aucun combustible",BI67="Aucun mazout"),"Oui",AND(BI67="",BL67=""),"",AND(BL67="0%",OR(BI67&lt;&gt;"Aucun combustible",BI67&lt;&gt;"Aucun mazout")),IF(BI67&lt;=0%,"Oui","Non"),AND(BL67&lt;&gt;"0%",OR(BI67&lt;&gt;"Aucun combustible",BI67&lt;&gt;"Aucun mazout")),IF(BI67&lt;=BL67,"Oui","Non"))</f>
        <v/>
      </c>
      <c r="BN67" s="119"/>
      <c r="BO67" s="355" t="str">
        <f t="shared" si="17"/>
        <v>s. o.</v>
      </c>
      <c r="BP67" s="356" t="str" cm="1">
        <f t="array" ref="BP67">_xlfn.IFS(AND(BF67&gt;0,OR(BE67=0,ISBLANK(BE67))),"Non disponible",AND(OR(BE67=0,ISBLANK(BE67)),OR(BF67=0,ISBLANK(BF67)),AW67&gt;0),"100% Énergie renouvelable",BE67&gt;0,BE67,AND(OR(BE67=0,ISBLANK(BE67)),OR(BF67=0,ISBLANK(BF67)),OR(AW67=0,ISBLANK(AW67))),"s. o.")</f>
        <v>s. o.</v>
      </c>
      <c r="BQ67" s="357" t="str" cm="1">
        <f t="array" ref="BQ67">IFERROR(_xlfn.IFS(AND(BO67="100% Énergie renouvelable",BP67="100% Énergie renouvelable"),"Aucun GES à réduire",AND(BO67&lt;&gt;"100% Énergie renouvelable",BP67="100% Énergie renouvelable"),BO67,AND(BO67&lt;&gt;"100% Énergie renouvelable",BP67&lt;&gt;"100% Énergie renouvelable"),BO67-BP67,AND(BO67="100% Énergie renouvelable",BP67&lt;&gt;"100% Énergie renouvelable"),"Fournir une explication"),"s. o.")</f>
        <v>s. o.</v>
      </c>
      <c r="BR67" s="120"/>
    </row>
    <row r="68" spans="1:70" s="121" customFormat="1" x14ac:dyDescent="0.25">
      <c r="A68" s="124"/>
      <c r="B68" s="33"/>
      <c r="C68" s="32"/>
      <c r="D68" s="32"/>
      <c r="E68" s="32"/>
      <c r="F68" s="32"/>
      <c r="G68" s="32"/>
      <c r="H68" s="32"/>
      <c r="I68" s="41"/>
      <c r="J68" s="32"/>
      <c r="K68" s="112"/>
      <c r="L68" s="32"/>
      <c r="M68" s="34"/>
      <c r="N68" s="339"/>
      <c r="O68" s="338"/>
      <c r="P68" s="118"/>
      <c r="Q68" s="187"/>
      <c r="R68" s="188"/>
      <c r="S68" s="189"/>
      <c r="T68" s="189"/>
      <c r="U68" s="189"/>
      <c r="V68" s="189"/>
      <c r="W68" s="256">
        <f t="shared" si="25"/>
        <v>0</v>
      </c>
      <c r="X68" s="187"/>
      <c r="Y68" s="190">
        <f t="shared" si="26"/>
        <v>0</v>
      </c>
      <c r="Z68" s="189"/>
      <c r="AA68" s="190">
        <f t="shared" si="27"/>
        <v>0</v>
      </c>
      <c r="AB68" s="189"/>
      <c r="AC68" s="190">
        <f t="shared" si="28"/>
        <v>0</v>
      </c>
      <c r="AD68" s="189"/>
      <c r="AE68" s="190">
        <f t="shared" si="10"/>
        <v>0</v>
      </c>
      <c r="AF68" s="191">
        <f t="shared" si="29"/>
        <v>0</v>
      </c>
      <c r="AG68" s="191">
        <f t="shared" si="30"/>
        <v>0</v>
      </c>
      <c r="AH68" s="137" t="str">
        <f t="shared" si="37"/>
        <v/>
      </c>
      <c r="AI68" s="286" t="str" cm="1">
        <f t="array" ref="AI68">IFERROR(_xlfn.IFS(DATE(RIGHT(B68,4),3,31)&lt;Listes_deroulantes!$F$54,IF(Z68&gt;0,Z68/AG68,"Aucun mazout"),DATE(RIGHT(B68,4),3,31)&gt;=Listes_deroulantes!$F$54,IF(AF68&gt;0,AF68/AG68,"Aucun combustible")),"")</f>
        <v/>
      </c>
      <c r="AJ68" s="284" t="str" cm="1">
        <f t="array" ref="AJ68">_xlfn.IFS(AG68=0,"",AND(AG68&gt;0,Z68=0),"Aucun mazout",AG68&gt;0,Z68/AG68)</f>
        <v/>
      </c>
      <c r="AK68" s="116" cm="1">
        <f t="array" ref="AK68">_xlfn.IFS(AG68=0,0,OR(AF68=0,ISBLANK(AF68)),"Aucun combustible",AND(AF68&gt;0,AG68&gt;0),AF68/AG68)</f>
        <v>0</v>
      </c>
      <c r="AL68" s="331" t="str" cm="1">
        <f t="array" ref="AL68">IFERROR(IF(DATE(RIGHT(B68,4),3,31)&lt;Listes_deroulantes!$F$54,VLOOKUP(L68,Listes_deroulantes!$F$3:$J$11,4,FALSE),_xlfn.IFS(DATE(RIGHT(B68,4),3,31)&lt;Avant2025,Exist2025Avant,DATE(RIGHT(B68,4),3,31)&lt;Avant2030,Exist2030Avant,DATE(RIGHT(B68,4),3,31)&gt;Après2030,Exist2031Avant)),"")</f>
        <v/>
      </c>
      <c r="AM68" s="35" t="str" cm="1">
        <f t="array" ref="AM68">_xlfn.IFS(OR(AI68="Aucun combustible",AI68="Aucun mazout"),"Oui",AND(AI68="",AL68=""),"",AND(AL68="0%",OR(AI68&lt;&gt;"Aucun combustible",AI68&lt;&gt;"Aucun mazout")),IF(AI68&lt;=0%,"Oui","Non"),AND(AL68&lt;&gt;"0%",OR(AI68&lt;&gt;"Aucun combustible",AI68&lt;&gt;"Aucun mazout")),IF(AI68&lt;=AL68,"Oui","Non"))</f>
        <v/>
      </c>
      <c r="AN68" s="130"/>
      <c r="AO68" s="350" t="str" cm="1">
        <f t="array" ref="AO68">_xlfn.IFS(AND(OR(AE68=0,ISBLANK(AE68)),AF68&gt;0),"Non disponible",AND(OR(AE68=0,ISBLANK(AE68)),W68&gt;0,OR(AF68=0,ISBLANK(AF68))),"100% Énergie renouvelable",AE68&gt;0,AE68,AND(OR(AE68=0,ISBLANK(AE68)),OR(AF68=0,ISBLANK(AF68)),OR(W68=0,ISBLANK(W68))),"s. o.")</f>
        <v>s. o.</v>
      </c>
      <c r="AP68" s="332">
        <f t="shared" si="31"/>
        <v>0</v>
      </c>
      <c r="AQ68" s="189"/>
      <c r="AR68" s="189"/>
      <c r="AS68" s="189"/>
      <c r="AT68" s="189"/>
      <c r="AU68" s="189"/>
      <c r="AV68" s="189"/>
      <c r="AW68" s="195">
        <f t="shared" si="32"/>
        <v>0</v>
      </c>
      <c r="AX68" s="189"/>
      <c r="AY68" s="196">
        <f t="shared" si="33"/>
        <v>0</v>
      </c>
      <c r="AZ68" s="189"/>
      <c r="BA68" s="196">
        <f t="shared" si="34"/>
        <v>0</v>
      </c>
      <c r="BB68" s="189"/>
      <c r="BC68" s="196">
        <f t="shared" si="35"/>
        <v>0</v>
      </c>
      <c r="BD68" s="189"/>
      <c r="BE68" s="196">
        <f t="shared" si="36"/>
        <v>0</v>
      </c>
      <c r="BF68" s="249">
        <f t="shared" si="23"/>
        <v>0</v>
      </c>
      <c r="BG68" s="195">
        <f t="shared" si="24"/>
        <v>0</v>
      </c>
      <c r="BH68" s="138" t="str">
        <f t="shared" si="38"/>
        <v/>
      </c>
      <c r="BI68" s="286" t="str" cm="1">
        <f t="array" ref="BI68">IFERROR(_xlfn.IFS(DATE(RIGHT(B68,4),3,31)&lt;Listes_deroulantes!$F$54,IF(AZ68&gt;0,AZ68/BG68,"Aucun mazout"),DATE(RIGHT(B68,4),3,31)&gt;=Listes_deroulantes!$F$54,IF(BF68&gt;0,BF68/BG68,"Aucun combustible")),"")</f>
        <v/>
      </c>
      <c r="BJ68" s="284" t="str" cm="1">
        <f t="array" ref="BJ68">_xlfn.IFS(BG68=0,"",AND(BG68&gt;0,AZ68=0),"Aucun mazout",BG68&gt;0,AZ68/BG68)</f>
        <v/>
      </c>
      <c r="BK68" s="299" t="str">
        <f t="shared" si="16"/>
        <v>Non disponible</v>
      </c>
      <c r="BL68" s="61" t="str" cm="1">
        <f t="array" ref="BL68">IFERROR(IF(DATE(RIGHT(B68,4),3,31)&lt;Listes_deroulantes!$F$54,VLOOKUP(L68,Listes_deroulantes!$F$3:$J$11,4,FALSE),_xlfn.IFS(DATE(RIGHT(B68,4),3,31)&lt;Avant2025,Exist20205Apres,DATE(RIGHT(B68,4),3,31)&lt;Avant2030,Exist2030Apres,DATE(RIGHT(B68,4),3,31)&gt;Après2030,"0%")),"")</f>
        <v/>
      </c>
      <c r="BM68" s="35" t="str" cm="1">
        <f t="array" ref="BM68">_xlfn.IFS(OR(BI68="Aucun combustible",BI68="Aucun mazout"),"Oui",AND(BI68="",BL68=""),"",AND(BL68="0%",OR(BI68&lt;&gt;"Aucun combustible",BI68&lt;&gt;"Aucun mazout")),IF(BI68&lt;=0%,"Oui","Non"),AND(BL68&lt;&gt;"0%",OR(BI68&lt;&gt;"Aucun combustible",BI68&lt;&gt;"Aucun mazout")),IF(BI68&lt;=BL68,"Oui","Non"))</f>
        <v/>
      </c>
      <c r="BN68" s="119"/>
      <c r="BO68" s="355" t="str">
        <f t="shared" si="17"/>
        <v>s. o.</v>
      </c>
      <c r="BP68" s="356" t="str" cm="1">
        <f t="array" ref="BP68">_xlfn.IFS(AND(BF68&gt;0,OR(BE68=0,ISBLANK(BE68))),"Non disponible",AND(OR(BE68=0,ISBLANK(BE68)),OR(BF68=0,ISBLANK(BF68)),AW68&gt;0),"100% Énergie renouvelable",BE68&gt;0,BE68,AND(OR(BE68=0,ISBLANK(BE68)),OR(BF68=0,ISBLANK(BF68)),OR(AW68=0,ISBLANK(AW68))),"s. o.")</f>
        <v>s. o.</v>
      </c>
      <c r="BQ68" s="357" t="str" cm="1">
        <f t="array" ref="BQ68">IFERROR(_xlfn.IFS(AND(BO68="100% Énergie renouvelable",BP68="100% Énergie renouvelable"),"Aucun GES à réduire",AND(BO68&lt;&gt;"100% Énergie renouvelable",BP68="100% Énergie renouvelable"),BO68,AND(BO68&lt;&gt;"100% Énergie renouvelable",BP68&lt;&gt;"100% Énergie renouvelable"),BO68-BP68,AND(BO68="100% Énergie renouvelable",BP68&lt;&gt;"100% Énergie renouvelable"),"Fournir une explication"),"s. o.")</f>
        <v>s. o.</v>
      </c>
      <c r="BR68" s="120"/>
    </row>
    <row r="69" spans="1:70" s="121" customFormat="1" x14ac:dyDescent="0.25">
      <c r="A69" s="124"/>
      <c r="B69" s="33"/>
      <c r="C69" s="32"/>
      <c r="D69" s="32"/>
      <c r="E69" s="32"/>
      <c r="F69" s="32"/>
      <c r="G69" s="32"/>
      <c r="H69" s="32"/>
      <c r="I69" s="41"/>
      <c r="J69" s="32"/>
      <c r="K69" s="112"/>
      <c r="L69" s="32"/>
      <c r="M69" s="34"/>
      <c r="N69" s="339"/>
      <c r="O69" s="338"/>
      <c r="P69" s="118"/>
      <c r="Q69" s="187"/>
      <c r="R69" s="188"/>
      <c r="S69" s="189"/>
      <c r="T69" s="189"/>
      <c r="U69" s="189"/>
      <c r="V69" s="189"/>
      <c r="W69" s="256">
        <f t="shared" si="25"/>
        <v>0</v>
      </c>
      <c r="X69" s="187"/>
      <c r="Y69" s="190">
        <f t="shared" si="26"/>
        <v>0</v>
      </c>
      <c r="Z69" s="189"/>
      <c r="AA69" s="190">
        <f t="shared" si="27"/>
        <v>0</v>
      </c>
      <c r="AB69" s="189"/>
      <c r="AC69" s="190">
        <f t="shared" si="28"/>
        <v>0</v>
      </c>
      <c r="AD69" s="189"/>
      <c r="AE69" s="190">
        <f t="shared" si="10"/>
        <v>0</v>
      </c>
      <c r="AF69" s="191">
        <f t="shared" si="29"/>
        <v>0</v>
      </c>
      <c r="AG69" s="191">
        <f t="shared" si="30"/>
        <v>0</v>
      </c>
      <c r="AH69" s="137" t="str">
        <f t="shared" ref="AH69:AH100" si="39">IFERROR(IF(ISBLANK($P69),"",IF($P69="GJ",AG69/$N69,IF($P69="kWh éq.",AG69*V_GJ_kWh/$N69,""))),"")</f>
        <v/>
      </c>
      <c r="AI69" s="286" t="str" cm="1">
        <f t="array" ref="AI69">IFERROR(_xlfn.IFS(DATE(RIGHT(B69,4),3,31)&lt;Listes_deroulantes!$F$54,IF(Z69&gt;0,Z69/AG69,"Aucun mazout"),DATE(RIGHT(B69,4),3,31)&gt;=Listes_deroulantes!$F$54,IF(AF69&gt;0,AF69/AG69,"Aucun combustible")),"")</f>
        <v/>
      </c>
      <c r="AJ69" s="284" t="str" cm="1">
        <f t="array" ref="AJ69">_xlfn.IFS(AG69=0,"",AND(AG69&gt;0,Z69=0),"Aucun mazout",AG69&gt;0,Z69/AG69)</f>
        <v/>
      </c>
      <c r="AK69" s="116" cm="1">
        <f t="array" ref="AK69">_xlfn.IFS(AG69=0,0,OR(AF69=0,ISBLANK(AF69)),"Aucun combustible",AND(AF69&gt;0,AG69&gt;0),AF69/AG69)</f>
        <v>0</v>
      </c>
      <c r="AL69" s="331" t="str" cm="1">
        <f t="array" ref="AL69">IFERROR(IF(DATE(RIGHT(B69,4),3,31)&lt;Listes_deroulantes!$F$54,VLOOKUP(L69,Listes_deroulantes!$F$3:$J$11,4,FALSE),_xlfn.IFS(DATE(RIGHT(B69,4),3,31)&lt;Avant2025,Exist2025Avant,DATE(RIGHT(B69,4),3,31)&lt;Avant2030,Exist2030Avant,DATE(RIGHT(B69,4),3,31)&gt;Après2030,Exist2031Avant)),"")</f>
        <v/>
      </c>
      <c r="AM69" s="35" t="str" cm="1">
        <f t="array" ref="AM69">_xlfn.IFS(OR(AI69="Aucun combustible",AI69="Aucun mazout"),"Oui",AND(AI69="",AL69=""),"",AND(AL69="0%",OR(AI69&lt;&gt;"Aucun combustible",AI69&lt;&gt;"Aucun mazout")),IF(AI69&lt;=0%,"Oui","Non"),AND(AL69&lt;&gt;"0%",OR(AI69&lt;&gt;"Aucun combustible",AI69&lt;&gt;"Aucun mazout")),IF(AI69&lt;=AL69,"Oui","Non"))</f>
        <v/>
      </c>
      <c r="AN69" s="130"/>
      <c r="AO69" s="350" t="str" cm="1">
        <f t="array" ref="AO69">_xlfn.IFS(AND(OR(AE69=0,ISBLANK(AE69)),AF69&gt;0),"Non disponible",AND(OR(AE69=0,ISBLANK(AE69)),W69&gt;0,OR(AF69=0,ISBLANK(AF69))),"100% Énergie renouvelable",AE69&gt;0,AE69,AND(OR(AE69=0,ISBLANK(AE69)),OR(AF69=0,ISBLANK(AF69)),OR(W69=0,ISBLANK(W69))),"s. o.")</f>
        <v>s. o.</v>
      </c>
      <c r="AP69" s="332">
        <f t="shared" si="31"/>
        <v>0</v>
      </c>
      <c r="AQ69" s="189"/>
      <c r="AR69" s="189"/>
      <c r="AS69" s="189"/>
      <c r="AT69" s="189"/>
      <c r="AU69" s="189"/>
      <c r="AV69" s="189"/>
      <c r="AW69" s="195">
        <f t="shared" si="32"/>
        <v>0</v>
      </c>
      <c r="AX69" s="189"/>
      <c r="AY69" s="196">
        <f t="shared" si="33"/>
        <v>0</v>
      </c>
      <c r="AZ69" s="189"/>
      <c r="BA69" s="196">
        <f t="shared" si="34"/>
        <v>0</v>
      </c>
      <c r="BB69" s="189"/>
      <c r="BC69" s="196">
        <f t="shared" si="35"/>
        <v>0</v>
      </c>
      <c r="BD69" s="189"/>
      <c r="BE69" s="196">
        <f t="shared" si="36"/>
        <v>0</v>
      </c>
      <c r="BF69" s="249">
        <f t="shared" si="23"/>
        <v>0</v>
      </c>
      <c r="BG69" s="195">
        <f t="shared" si="24"/>
        <v>0</v>
      </c>
      <c r="BH69" s="138" t="str">
        <f t="shared" ref="BH69:BH100" si="40">IFERROR(IF(ISBLANK($AP69),"",IF($AP69="GJ",BG69/$N69,IF($AP69="kWh éq.",BG69*V_GJ_kWh/$N69,""))),"")</f>
        <v/>
      </c>
      <c r="BI69" s="286" t="str" cm="1">
        <f t="array" ref="BI69">IFERROR(_xlfn.IFS(DATE(RIGHT(B69,4),3,31)&lt;Listes_deroulantes!$F$54,IF(AZ69&gt;0,AZ69/BG69,"Aucun mazout"),DATE(RIGHT(B69,4),3,31)&gt;=Listes_deroulantes!$F$54,IF(BF69&gt;0,BF69/BG69,"Aucun combustible")),"")</f>
        <v/>
      </c>
      <c r="BJ69" s="284" t="str" cm="1">
        <f t="array" ref="BJ69">_xlfn.IFS(BG69=0,"",AND(BG69&gt;0,AZ69=0),"Aucun mazout",BG69&gt;0,AZ69/BG69)</f>
        <v/>
      </c>
      <c r="BK69" s="299" t="str">
        <f t="shared" si="16"/>
        <v>Non disponible</v>
      </c>
      <c r="BL69" s="61" t="str" cm="1">
        <f t="array" ref="BL69">IFERROR(IF(DATE(RIGHT(B69,4),3,31)&lt;Listes_deroulantes!$F$54,VLOOKUP(L69,Listes_deroulantes!$F$3:$J$11,4,FALSE),_xlfn.IFS(DATE(RIGHT(B69,4),3,31)&lt;Avant2025,Exist20205Apres,DATE(RIGHT(B69,4),3,31)&lt;Avant2030,Exist2030Apres,DATE(RIGHT(B69,4),3,31)&gt;Après2030,"0%")),"")</f>
        <v/>
      </c>
      <c r="BM69" s="35" t="str" cm="1">
        <f t="array" ref="BM69">_xlfn.IFS(OR(BI69="Aucun combustible",BI69="Aucun mazout"),"Oui",AND(BI69="",BL69=""),"",AND(BL69="0%",OR(BI69&lt;&gt;"Aucun combustible",BI69&lt;&gt;"Aucun mazout")),IF(BI69&lt;=0%,"Oui","Non"),AND(BL69&lt;&gt;"0%",OR(BI69&lt;&gt;"Aucun combustible",BI69&lt;&gt;"Aucun mazout")),IF(BI69&lt;=BL69,"Oui","Non"))</f>
        <v/>
      </c>
      <c r="BN69" s="119"/>
      <c r="BO69" s="355" t="str">
        <f t="shared" si="17"/>
        <v>s. o.</v>
      </c>
      <c r="BP69" s="356" t="str" cm="1">
        <f t="array" ref="BP69">_xlfn.IFS(AND(BF69&gt;0,OR(BE69=0,ISBLANK(BE69))),"Non disponible",AND(OR(BE69=0,ISBLANK(BE69)),OR(BF69=0,ISBLANK(BF69)),AW69&gt;0),"100% Énergie renouvelable",BE69&gt;0,BE69,AND(OR(BE69=0,ISBLANK(BE69)),OR(BF69=0,ISBLANK(BF69)),OR(AW69=0,ISBLANK(AW69))),"s. o.")</f>
        <v>s. o.</v>
      </c>
      <c r="BQ69" s="357" t="str" cm="1">
        <f t="array" ref="BQ69">IFERROR(_xlfn.IFS(AND(BO69="100% Énergie renouvelable",BP69="100% Énergie renouvelable"),"Aucun GES à réduire",AND(BO69&lt;&gt;"100% Énergie renouvelable",BP69="100% Énergie renouvelable"),BO69,AND(BO69&lt;&gt;"100% Énergie renouvelable",BP69&lt;&gt;"100% Énergie renouvelable"),BO69-BP69,AND(BO69="100% Énergie renouvelable",BP69&lt;&gt;"100% Énergie renouvelable"),"Fournir une explication"),"s. o.")</f>
        <v>s. o.</v>
      </c>
      <c r="BR69" s="120"/>
    </row>
    <row r="70" spans="1:70" s="121" customFormat="1" x14ac:dyDescent="0.25">
      <c r="A70" s="124"/>
      <c r="B70" s="33"/>
      <c r="C70" s="32"/>
      <c r="D70" s="32"/>
      <c r="E70" s="32"/>
      <c r="F70" s="32"/>
      <c r="G70" s="32"/>
      <c r="H70" s="32"/>
      <c r="I70" s="41"/>
      <c r="J70" s="32"/>
      <c r="K70" s="112"/>
      <c r="L70" s="32"/>
      <c r="M70" s="34"/>
      <c r="N70" s="339"/>
      <c r="O70" s="338"/>
      <c r="P70" s="118"/>
      <c r="Q70" s="187"/>
      <c r="R70" s="188"/>
      <c r="S70" s="189"/>
      <c r="T70" s="189"/>
      <c r="U70" s="189"/>
      <c r="V70" s="189"/>
      <c r="W70" s="256">
        <f t="shared" si="25"/>
        <v>0</v>
      </c>
      <c r="X70" s="187"/>
      <c r="Y70" s="190">
        <f t="shared" si="26"/>
        <v>0</v>
      </c>
      <c r="Z70" s="189"/>
      <c r="AA70" s="190">
        <f t="shared" si="27"/>
        <v>0</v>
      </c>
      <c r="AB70" s="189"/>
      <c r="AC70" s="190">
        <f t="shared" si="28"/>
        <v>0</v>
      </c>
      <c r="AD70" s="189"/>
      <c r="AE70" s="190">
        <f t="shared" ref="AE70:AE133" si="41">Y70+AA70+AC70</f>
        <v>0</v>
      </c>
      <c r="AF70" s="191">
        <f t="shared" si="29"/>
        <v>0</v>
      </c>
      <c r="AG70" s="191">
        <f t="shared" si="30"/>
        <v>0</v>
      </c>
      <c r="AH70" s="137" t="str">
        <f t="shared" si="39"/>
        <v/>
      </c>
      <c r="AI70" s="286" t="str" cm="1">
        <f t="array" ref="AI70">IFERROR(_xlfn.IFS(DATE(RIGHT(B70,4),3,31)&lt;Listes_deroulantes!$F$54,IF(Z70&gt;0,Z70/AG70,"Aucun mazout"),DATE(RIGHT(B70,4),3,31)&gt;=Listes_deroulantes!$F$54,IF(AF70&gt;0,AF70/AG70,"Aucun combustible")),"")</f>
        <v/>
      </c>
      <c r="AJ70" s="284" t="str" cm="1">
        <f t="array" ref="AJ70">_xlfn.IFS(AG70=0,"",AND(AG70&gt;0,Z70=0),"Aucun mazout",AG70&gt;0,Z70/AG70)</f>
        <v/>
      </c>
      <c r="AK70" s="116" cm="1">
        <f t="array" ref="AK70">_xlfn.IFS(AG70=0,0,OR(AF70=0,ISBLANK(AF70)),"Aucun combustible",AND(AF70&gt;0,AG70&gt;0),AF70/AG70)</f>
        <v>0</v>
      </c>
      <c r="AL70" s="331" t="str" cm="1">
        <f t="array" ref="AL70">IFERROR(IF(DATE(RIGHT(B70,4),3,31)&lt;Listes_deroulantes!$F$54,VLOOKUP(L70,Listes_deroulantes!$F$3:$J$11,4,FALSE),_xlfn.IFS(DATE(RIGHT(B70,4),3,31)&lt;Avant2025,Exist2025Avant,DATE(RIGHT(B70,4),3,31)&lt;Avant2030,Exist2030Avant,DATE(RIGHT(B70,4),3,31)&gt;Après2030,Exist2031Avant)),"")</f>
        <v/>
      </c>
      <c r="AM70" s="35" t="str" cm="1">
        <f t="array" ref="AM70">_xlfn.IFS(OR(AI70="Aucun combustible",AI70="Aucun mazout"),"Oui",AND(AI70="",AL70=""),"",AND(AL70="0%",OR(AI70&lt;&gt;"Aucun combustible",AI70&lt;&gt;"Aucun mazout")),IF(AI70&lt;=0%,"Oui","Non"),AND(AL70&lt;&gt;"0%",OR(AI70&lt;&gt;"Aucun combustible",AI70&lt;&gt;"Aucun mazout")),IF(AI70&lt;=AL70,"Oui","Non"))</f>
        <v/>
      </c>
      <c r="AN70" s="130"/>
      <c r="AO70" s="350" t="str" cm="1">
        <f t="array" ref="AO70">_xlfn.IFS(AND(OR(AE70=0,ISBLANK(AE70)),AF70&gt;0),"Non disponible",AND(OR(AE70=0,ISBLANK(AE70)),W70&gt;0,OR(AF70=0,ISBLANK(AF70))),"100% Énergie renouvelable",AE70&gt;0,AE70,AND(OR(AE70=0,ISBLANK(AE70)),OR(AF70=0,ISBLANK(AF70)),OR(W70=0,ISBLANK(W70))),"s. o.")</f>
        <v>s. o.</v>
      </c>
      <c r="AP70" s="332">
        <f t="shared" ref="AP70:AP133" si="42">P70</f>
        <v>0</v>
      </c>
      <c r="AQ70" s="189"/>
      <c r="AR70" s="189"/>
      <c r="AS70" s="189"/>
      <c r="AT70" s="189"/>
      <c r="AU70" s="189"/>
      <c r="AV70" s="189"/>
      <c r="AW70" s="195">
        <f t="shared" si="32"/>
        <v>0</v>
      </c>
      <c r="AX70" s="189"/>
      <c r="AY70" s="196">
        <f t="shared" si="33"/>
        <v>0</v>
      </c>
      <c r="AZ70" s="189"/>
      <c r="BA70" s="196">
        <f t="shared" si="34"/>
        <v>0</v>
      </c>
      <c r="BB70" s="189"/>
      <c r="BC70" s="196">
        <f t="shared" si="35"/>
        <v>0</v>
      </c>
      <c r="BD70" s="189"/>
      <c r="BE70" s="196">
        <f t="shared" si="36"/>
        <v>0</v>
      </c>
      <c r="BF70" s="249">
        <f t="shared" si="23"/>
        <v>0</v>
      </c>
      <c r="BG70" s="195">
        <f t="shared" si="24"/>
        <v>0</v>
      </c>
      <c r="BH70" s="138" t="str">
        <f t="shared" si="40"/>
        <v/>
      </c>
      <c r="BI70" s="286" t="str" cm="1">
        <f t="array" ref="BI70">IFERROR(_xlfn.IFS(DATE(RIGHT(B70,4),3,31)&lt;Listes_deroulantes!$F$54,IF(AZ70&gt;0,AZ70/BG70,"Aucun mazout"),DATE(RIGHT(B70,4),3,31)&gt;=Listes_deroulantes!$F$54,IF(BF70&gt;0,BF70/BG70,"Aucun combustible")),"")</f>
        <v/>
      </c>
      <c r="BJ70" s="284" t="str" cm="1">
        <f t="array" ref="BJ70">_xlfn.IFS(BG70=0,"",AND(BG70&gt;0,AZ70=0),"Aucun mazout",BG70&gt;0,AZ70/BG70)</f>
        <v/>
      </c>
      <c r="BK70" s="299" t="str">
        <f t="shared" ref="BK70:BK133" si="43">IF(OR(BG70=0,ISBLANK(BG70)),"Non disponible",IF(AND(BF70=0,BG70&gt;0),"Aucun combustible",BF70/BG70))</f>
        <v>Non disponible</v>
      </c>
      <c r="BL70" s="61" t="str" cm="1">
        <f t="array" ref="BL70">IFERROR(IF(DATE(RIGHT(B70,4),3,31)&lt;Listes_deroulantes!$F$54,VLOOKUP(L70,Listes_deroulantes!$F$3:$J$11,4,FALSE),_xlfn.IFS(DATE(RIGHT(B70,4),3,31)&lt;Avant2025,Exist20205Apres,DATE(RIGHT(B70,4),3,31)&lt;Avant2030,Exist2030Apres,DATE(RIGHT(B70,4),3,31)&gt;Après2030,"0%")),"")</f>
        <v/>
      </c>
      <c r="BM70" s="35" t="str" cm="1">
        <f t="array" ref="BM70">_xlfn.IFS(OR(BI70="Aucun combustible",BI70="Aucun mazout"),"Oui",AND(BI70="",BL70=""),"",AND(BL70="0%",OR(BI70&lt;&gt;"Aucun combustible",BI70&lt;&gt;"Aucun mazout")),IF(BI70&lt;=0%,"Oui","Non"),AND(BL70&lt;&gt;"0%",OR(BI70&lt;&gt;"Aucun combustible",BI70&lt;&gt;"Aucun mazout")),IF(BI70&lt;=BL70,"Oui","Non"))</f>
        <v/>
      </c>
      <c r="BN70" s="119"/>
      <c r="BO70" s="355" t="str">
        <f t="shared" ref="BO70:BO133" si="44">AO70</f>
        <v>s. o.</v>
      </c>
      <c r="BP70" s="356" t="str" cm="1">
        <f t="array" ref="BP70">_xlfn.IFS(AND(BF70&gt;0,OR(BE70=0,ISBLANK(BE70))),"Non disponible",AND(OR(BE70=0,ISBLANK(BE70)),OR(BF70=0,ISBLANK(BF70)),AW70&gt;0),"100% Énergie renouvelable",BE70&gt;0,BE70,AND(OR(BE70=0,ISBLANK(BE70)),OR(BF70=0,ISBLANK(BF70)),OR(AW70=0,ISBLANK(AW70))),"s. o.")</f>
        <v>s. o.</v>
      </c>
      <c r="BQ70" s="357" t="str" cm="1">
        <f t="array" ref="BQ70">IFERROR(_xlfn.IFS(AND(BO70="100% Énergie renouvelable",BP70="100% Énergie renouvelable"),"Aucun GES à réduire",AND(BO70&lt;&gt;"100% Énergie renouvelable",BP70="100% Énergie renouvelable"),BO70,AND(BO70&lt;&gt;"100% Énergie renouvelable",BP70&lt;&gt;"100% Énergie renouvelable"),BO70-BP70,AND(BO70="100% Énergie renouvelable",BP70&lt;&gt;"100% Énergie renouvelable"),"Fournir une explication"),"s. o.")</f>
        <v>s. o.</v>
      </c>
      <c r="BR70" s="120"/>
    </row>
    <row r="71" spans="1:70" s="121" customFormat="1" x14ac:dyDescent="0.25">
      <c r="A71" s="124"/>
      <c r="B71" s="33"/>
      <c r="C71" s="32"/>
      <c r="D71" s="32"/>
      <c r="E71" s="32"/>
      <c r="F71" s="32"/>
      <c r="G71" s="32"/>
      <c r="H71" s="32"/>
      <c r="I71" s="41"/>
      <c r="J71" s="32"/>
      <c r="K71" s="112"/>
      <c r="L71" s="32"/>
      <c r="M71" s="34"/>
      <c r="N71" s="339"/>
      <c r="O71" s="338"/>
      <c r="P71" s="118"/>
      <c r="Q71" s="187"/>
      <c r="R71" s="188"/>
      <c r="S71" s="189"/>
      <c r="T71" s="189"/>
      <c r="U71" s="189"/>
      <c r="V71" s="189"/>
      <c r="W71" s="256">
        <f t="shared" si="25"/>
        <v>0</v>
      </c>
      <c r="X71" s="187"/>
      <c r="Y71" s="190">
        <f t="shared" si="26"/>
        <v>0</v>
      </c>
      <c r="Z71" s="189"/>
      <c r="AA71" s="190">
        <f t="shared" si="27"/>
        <v>0</v>
      </c>
      <c r="AB71" s="189"/>
      <c r="AC71" s="190">
        <f t="shared" si="28"/>
        <v>0</v>
      </c>
      <c r="AD71" s="189"/>
      <c r="AE71" s="190">
        <f t="shared" si="41"/>
        <v>0</v>
      </c>
      <c r="AF71" s="191">
        <f t="shared" si="29"/>
        <v>0</v>
      </c>
      <c r="AG71" s="191">
        <f t="shared" si="30"/>
        <v>0</v>
      </c>
      <c r="AH71" s="137" t="str">
        <f t="shared" si="39"/>
        <v/>
      </c>
      <c r="AI71" s="286" t="str" cm="1">
        <f t="array" ref="AI71">IFERROR(_xlfn.IFS(DATE(RIGHT(B71,4),3,31)&lt;Listes_deroulantes!$F$54,IF(Z71&gt;0,Z71/AG71,"Aucun mazout"),DATE(RIGHT(B71,4),3,31)&gt;=Listes_deroulantes!$F$54,IF(AF71&gt;0,AF71/AG71,"Aucun combustible")),"")</f>
        <v/>
      </c>
      <c r="AJ71" s="284" t="str" cm="1">
        <f t="array" ref="AJ71">_xlfn.IFS(AG71=0,"",AND(AG71&gt;0,Z71=0),"Aucun mazout",AG71&gt;0,Z71/AG71)</f>
        <v/>
      </c>
      <c r="AK71" s="116" cm="1">
        <f t="array" ref="AK71">_xlfn.IFS(AG71=0,0,OR(AF71=0,ISBLANK(AF71)),"Aucun combustible",AND(AF71&gt;0,AG71&gt;0),AF71/AG71)</f>
        <v>0</v>
      </c>
      <c r="AL71" s="331" t="str" cm="1">
        <f t="array" ref="AL71">IFERROR(IF(DATE(RIGHT(B71,4),3,31)&lt;Listes_deroulantes!$F$54,VLOOKUP(L71,Listes_deroulantes!$F$3:$J$11,4,FALSE),_xlfn.IFS(DATE(RIGHT(B71,4),3,31)&lt;Avant2025,Exist2025Avant,DATE(RIGHT(B71,4),3,31)&lt;Avant2030,Exist2030Avant,DATE(RIGHT(B71,4),3,31)&gt;Après2030,Exist2031Avant)),"")</f>
        <v/>
      </c>
      <c r="AM71" s="35" t="str" cm="1">
        <f t="array" ref="AM71">_xlfn.IFS(OR(AI71="Aucun combustible",AI71="Aucun mazout"),"Oui",AND(AI71="",AL71=""),"",AND(AL71="0%",OR(AI71&lt;&gt;"Aucun combustible",AI71&lt;&gt;"Aucun mazout")),IF(AI71&lt;=0%,"Oui","Non"),AND(AL71&lt;&gt;"0%",OR(AI71&lt;&gt;"Aucun combustible",AI71&lt;&gt;"Aucun mazout")),IF(AI71&lt;=AL71,"Oui","Non"))</f>
        <v/>
      </c>
      <c r="AN71" s="130"/>
      <c r="AO71" s="350" t="str" cm="1">
        <f t="array" ref="AO71">_xlfn.IFS(AND(OR(AE71=0,ISBLANK(AE71)),AF71&gt;0),"Non disponible",AND(OR(AE71=0,ISBLANK(AE71)),W71&gt;0,OR(AF71=0,ISBLANK(AF71))),"100% Énergie renouvelable",AE71&gt;0,AE71,AND(OR(AE71=0,ISBLANK(AE71)),OR(AF71=0,ISBLANK(AF71)),OR(W71=0,ISBLANK(W71))),"s. o.")</f>
        <v>s. o.</v>
      </c>
      <c r="AP71" s="332">
        <f t="shared" si="42"/>
        <v>0</v>
      </c>
      <c r="AQ71" s="189"/>
      <c r="AR71" s="189"/>
      <c r="AS71" s="189"/>
      <c r="AT71" s="189"/>
      <c r="AU71" s="189"/>
      <c r="AV71" s="189"/>
      <c r="AW71" s="195">
        <f t="shared" si="32"/>
        <v>0</v>
      </c>
      <c r="AX71" s="189"/>
      <c r="AY71" s="196">
        <f t="shared" si="33"/>
        <v>0</v>
      </c>
      <c r="AZ71" s="189"/>
      <c r="BA71" s="196">
        <f t="shared" si="34"/>
        <v>0</v>
      </c>
      <c r="BB71" s="189"/>
      <c r="BC71" s="196">
        <f t="shared" si="35"/>
        <v>0</v>
      </c>
      <c r="BD71" s="189"/>
      <c r="BE71" s="196">
        <f t="shared" si="36"/>
        <v>0</v>
      </c>
      <c r="BF71" s="249">
        <f t="shared" si="23"/>
        <v>0</v>
      </c>
      <c r="BG71" s="195">
        <f t="shared" si="24"/>
        <v>0</v>
      </c>
      <c r="BH71" s="138" t="str">
        <f t="shared" si="40"/>
        <v/>
      </c>
      <c r="BI71" s="286" t="str" cm="1">
        <f t="array" ref="BI71">IFERROR(_xlfn.IFS(DATE(RIGHT(B71,4),3,31)&lt;Listes_deroulantes!$F$54,IF(AZ71&gt;0,AZ71/BG71,"Aucun mazout"),DATE(RIGHT(B71,4),3,31)&gt;=Listes_deroulantes!$F$54,IF(BF71&gt;0,BF71/BG71,"Aucun combustible")),"")</f>
        <v/>
      </c>
      <c r="BJ71" s="284" t="str" cm="1">
        <f t="array" ref="BJ71">_xlfn.IFS(BG71=0,"",AND(BG71&gt;0,AZ71=0),"Aucun mazout",BG71&gt;0,AZ71/BG71)</f>
        <v/>
      </c>
      <c r="BK71" s="299" t="str">
        <f t="shared" si="43"/>
        <v>Non disponible</v>
      </c>
      <c r="BL71" s="61" t="str" cm="1">
        <f t="array" ref="BL71">IFERROR(IF(DATE(RIGHT(B71,4),3,31)&lt;Listes_deroulantes!$F$54,VLOOKUP(L71,Listes_deroulantes!$F$3:$J$11,4,FALSE),_xlfn.IFS(DATE(RIGHT(B71,4),3,31)&lt;Avant2025,Exist20205Apres,DATE(RIGHT(B71,4),3,31)&lt;Avant2030,Exist2030Apres,DATE(RIGHT(B71,4),3,31)&gt;Après2030,"0%")),"")</f>
        <v/>
      </c>
      <c r="BM71" s="35" t="str" cm="1">
        <f t="array" ref="BM71">_xlfn.IFS(OR(BI71="Aucun combustible",BI71="Aucun mazout"),"Oui",AND(BI71="",BL71=""),"",AND(BL71="0%",OR(BI71&lt;&gt;"Aucun combustible",BI71&lt;&gt;"Aucun mazout")),IF(BI71&lt;=0%,"Oui","Non"),AND(BL71&lt;&gt;"0%",OR(BI71&lt;&gt;"Aucun combustible",BI71&lt;&gt;"Aucun mazout")),IF(BI71&lt;=BL71,"Oui","Non"))</f>
        <v/>
      </c>
      <c r="BN71" s="119"/>
      <c r="BO71" s="355" t="str">
        <f t="shared" si="44"/>
        <v>s. o.</v>
      </c>
      <c r="BP71" s="356" t="str" cm="1">
        <f t="array" ref="BP71">_xlfn.IFS(AND(BF71&gt;0,OR(BE71=0,ISBLANK(BE71))),"Non disponible",AND(OR(BE71=0,ISBLANK(BE71)),OR(BF71=0,ISBLANK(BF71)),AW71&gt;0),"100% Énergie renouvelable",BE71&gt;0,BE71,AND(OR(BE71=0,ISBLANK(BE71)),OR(BF71=0,ISBLANK(BF71)),OR(AW71=0,ISBLANK(AW71))),"s. o.")</f>
        <v>s. o.</v>
      </c>
      <c r="BQ71" s="357" t="str" cm="1">
        <f t="array" ref="BQ71">IFERROR(_xlfn.IFS(AND(BO71="100% Énergie renouvelable",BP71="100% Énergie renouvelable"),"Aucun GES à réduire",AND(BO71&lt;&gt;"100% Énergie renouvelable",BP71="100% Énergie renouvelable"),BO71,AND(BO71&lt;&gt;"100% Énergie renouvelable",BP71&lt;&gt;"100% Énergie renouvelable"),BO71-BP71,AND(BO71="100% Énergie renouvelable",BP71&lt;&gt;"100% Énergie renouvelable"),"Fournir une explication"),"s. o.")</f>
        <v>s. o.</v>
      </c>
      <c r="BR71" s="120"/>
    </row>
    <row r="72" spans="1:70" s="121" customFormat="1" x14ac:dyDescent="0.25">
      <c r="A72" s="124"/>
      <c r="B72" s="33"/>
      <c r="C72" s="32"/>
      <c r="D72" s="32"/>
      <c r="E72" s="32"/>
      <c r="F72" s="32"/>
      <c r="G72" s="32"/>
      <c r="H72" s="32"/>
      <c r="I72" s="41"/>
      <c r="J72" s="32"/>
      <c r="K72" s="112"/>
      <c r="L72" s="32"/>
      <c r="M72" s="34"/>
      <c r="N72" s="339"/>
      <c r="O72" s="338"/>
      <c r="P72" s="118"/>
      <c r="Q72" s="187"/>
      <c r="R72" s="188"/>
      <c r="S72" s="189"/>
      <c r="T72" s="189"/>
      <c r="U72" s="189"/>
      <c r="V72" s="189"/>
      <c r="W72" s="256">
        <f t="shared" si="25"/>
        <v>0</v>
      </c>
      <c r="X72" s="187"/>
      <c r="Y72" s="190">
        <f t="shared" si="26"/>
        <v>0</v>
      </c>
      <c r="Z72" s="189"/>
      <c r="AA72" s="190">
        <f t="shared" si="27"/>
        <v>0</v>
      </c>
      <c r="AB72" s="189"/>
      <c r="AC72" s="190">
        <f t="shared" si="28"/>
        <v>0</v>
      </c>
      <c r="AD72" s="189"/>
      <c r="AE72" s="190">
        <f t="shared" si="41"/>
        <v>0</v>
      </c>
      <c r="AF72" s="191">
        <f t="shared" si="29"/>
        <v>0</v>
      </c>
      <c r="AG72" s="191">
        <f t="shared" si="30"/>
        <v>0</v>
      </c>
      <c r="AH72" s="137" t="str">
        <f t="shared" si="39"/>
        <v/>
      </c>
      <c r="AI72" s="286" t="str" cm="1">
        <f t="array" ref="AI72">IFERROR(_xlfn.IFS(DATE(RIGHT(B72,4),3,31)&lt;Listes_deroulantes!$F$54,IF(Z72&gt;0,Z72/AG72,"Aucun mazout"),DATE(RIGHT(B72,4),3,31)&gt;=Listes_deroulantes!$F$54,IF(AF72&gt;0,AF72/AG72,"Aucun combustible")),"")</f>
        <v/>
      </c>
      <c r="AJ72" s="284" t="str" cm="1">
        <f t="array" ref="AJ72">_xlfn.IFS(AG72=0,"",AND(AG72&gt;0,Z72=0),"Aucun mazout",AG72&gt;0,Z72/AG72)</f>
        <v/>
      </c>
      <c r="AK72" s="116" cm="1">
        <f t="array" ref="AK72">_xlfn.IFS(AG72=0,0,OR(AF72=0,ISBLANK(AF72)),"Aucun combustible",AND(AF72&gt;0,AG72&gt;0),AF72/AG72)</f>
        <v>0</v>
      </c>
      <c r="AL72" s="331" t="str" cm="1">
        <f t="array" ref="AL72">IFERROR(IF(DATE(RIGHT(B72,4),3,31)&lt;Listes_deroulantes!$F$54,VLOOKUP(L72,Listes_deroulantes!$F$3:$J$11,4,FALSE),_xlfn.IFS(DATE(RIGHT(B72,4),3,31)&lt;Avant2025,Exist2025Avant,DATE(RIGHT(B72,4),3,31)&lt;Avant2030,Exist2030Avant,DATE(RIGHT(B72,4),3,31)&gt;Après2030,Exist2031Avant)),"")</f>
        <v/>
      </c>
      <c r="AM72" s="35" t="str" cm="1">
        <f t="array" ref="AM72">_xlfn.IFS(OR(AI72="Aucun combustible",AI72="Aucun mazout"),"Oui",AND(AI72="",AL72=""),"",AND(AL72="0%",OR(AI72&lt;&gt;"Aucun combustible",AI72&lt;&gt;"Aucun mazout")),IF(AI72&lt;=0%,"Oui","Non"),AND(AL72&lt;&gt;"0%",OR(AI72&lt;&gt;"Aucun combustible",AI72&lt;&gt;"Aucun mazout")),IF(AI72&lt;=AL72,"Oui","Non"))</f>
        <v/>
      </c>
      <c r="AN72" s="130"/>
      <c r="AO72" s="350" t="str" cm="1">
        <f t="array" ref="AO72">_xlfn.IFS(AND(OR(AE72=0,ISBLANK(AE72)),AF72&gt;0),"Non disponible",AND(OR(AE72=0,ISBLANK(AE72)),W72&gt;0,OR(AF72=0,ISBLANK(AF72))),"100% Énergie renouvelable",AE72&gt;0,AE72,AND(OR(AE72=0,ISBLANK(AE72)),OR(AF72=0,ISBLANK(AF72)),OR(W72=0,ISBLANK(W72))),"s. o.")</f>
        <v>s. o.</v>
      </c>
      <c r="AP72" s="332">
        <f t="shared" si="42"/>
        <v>0</v>
      </c>
      <c r="AQ72" s="189"/>
      <c r="AR72" s="189"/>
      <c r="AS72" s="189"/>
      <c r="AT72" s="189"/>
      <c r="AU72" s="189"/>
      <c r="AV72" s="189"/>
      <c r="AW72" s="195">
        <f t="shared" si="32"/>
        <v>0</v>
      </c>
      <c r="AX72" s="189"/>
      <c r="AY72" s="196">
        <f t="shared" si="33"/>
        <v>0</v>
      </c>
      <c r="AZ72" s="189"/>
      <c r="BA72" s="196">
        <f t="shared" si="34"/>
        <v>0</v>
      </c>
      <c r="BB72" s="189"/>
      <c r="BC72" s="196">
        <f t="shared" si="35"/>
        <v>0</v>
      </c>
      <c r="BD72" s="189"/>
      <c r="BE72" s="196">
        <f t="shared" si="36"/>
        <v>0</v>
      </c>
      <c r="BF72" s="249">
        <f t="shared" si="23"/>
        <v>0</v>
      </c>
      <c r="BG72" s="195">
        <f t="shared" si="24"/>
        <v>0</v>
      </c>
      <c r="BH72" s="138" t="str">
        <f t="shared" si="40"/>
        <v/>
      </c>
      <c r="BI72" s="286" t="str" cm="1">
        <f t="array" ref="BI72">IFERROR(_xlfn.IFS(DATE(RIGHT(B72,4),3,31)&lt;Listes_deroulantes!$F$54,IF(AZ72&gt;0,AZ72/BG72,"Aucun mazout"),DATE(RIGHT(B72,4),3,31)&gt;=Listes_deroulantes!$F$54,IF(BF72&gt;0,BF72/BG72,"Aucun combustible")),"")</f>
        <v/>
      </c>
      <c r="BJ72" s="284" t="str" cm="1">
        <f t="array" ref="BJ72">_xlfn.IFS(BG72=0,"",AND(BG72&gt;0,AZ72=0),"Aucun mazout",BG72&gt;0,AZ72/BG72)</f>
        <v/>
      </c>
      <c r="BK72" s="299" t="str">
        <f t="shared" si="43"/>
        <v>Non disponible</v>
      </c>
      <c r="BL72" s="61" t="str" cm="1">
        <f t="array" ref="BL72">IFERROR(IF(DATE(RIGHT(B72,4),3,31)&lt;Listes_deroulantes!$F$54,VLOOKUP(L72,Listes_deroulantes!$F$3:$J$11,4,FALSE),_xlfn.IFS(DATE(RIGHT(B72,4),3,31)&lt;Avant2025,Exist20205Apres,DATE(RIGHT(B72,4),3,31)&lt;Avant2030,Exist2030Apres,DATE(RIGHT(B72,4),3,31)&gt;Après2030,"0%")),"")</f>
        <v/>
      </c>
      <c r="BM72" s="35" t="str" cm="1">
        <f t="array" ref="BM72">_xlfn.IFS(OR(BI72="Aucun combustible",BI72="Aucun mazout"),"Oui",AND(BI72="",BL72=""),"",AND(BL72="0%",OR(BI72&lt;&gt;"Aucun combustible",BI72&lt;&gt;"Aucun mazout")),IF(BI72&lt;=0%,"Oui","Non"),AND(BL72&lt;&gt;"0%",OR(BI72&lt;&gt;"Aucun combustible",BI72&lt;&gt;"Aucun mazout")),IF(BI72&lt;=BL72,"Oui","Non"))</f>
        <v/>
      </c>
      <c r="BN72" s="119"/>
      <c r="BO72" s="355" t="str">
        <f t="shared" si="44"/>
        <v>s. o.</v>
      </c>
      <c r="BP72" s="356" t="str" cm="1">
        <f t="array" ref="BP72">_xlfn.IFS(AND(BF72&gt;0,OR(BE72=0,ISBLANK(BE72))),"Non disponible",AND(OR(BE72=0,ISBLANK(BE72)),OR(BF72=0,ISBLANK(BF72)),AW72&gt;0),"100% Énergie renouvelable",BE72&gt;0,BE72,AND(OR(BE72=0,ISBLANK(BE72)),OR(BF72=0,ISBLANK(BF72)),OR(AW72=0,ISBLANK(AW72))),"s. o.")</f>
        <v>s. o.</v>
      </c>
      <c r="BQ72" s="357" t="str" cm="1">
        <f t="array" ref="BQ72">IFERROR(_xlfn.IFS(AND(BO72="100% Énergie renouvelable",BP72="100% Énergie renouvelable"),"Aucun GES à réduire",AND(BO72&lt;&gt;"100% Énergie renouvelable",BP72="100% Énergie renouvelable"),BO72,AND(BO72&lt;&gt;"100% Énergie renouvelable",BP72&lt;&gt;"100% Énergie renouvelable"),BO72-BP72,AND(BO72="100% Énergie renouvelable",BP72&lt;&gt;"100% Énergie renouvelable"),"Fournir une explication"),"s. o.")</f>
        <v>s. o.</v>
      </c>
      <c r="BR72" s="120"/>
    </row>
    <row r="73" spans="1:70" s="121" customFormat="1" x14ac:dyDescent="0.25">
      <c r="A73" s="124"/>
      <c r="B73" s="33"/>
      <c r="C73" s="32"/>
      <c r="D73" s="32"/>
      <c r="E73" s="32"/>
      <c r="F73" s="32"/>
      <c r="G73" s="32"/>
      <c r="H73" s="32"/>
      <c r="I73" s="41"/>
      <c r="J73" s="32"/>
      <c r="K73" s="112"/>
      <c r="L73" s="32"/>
      <c r="M73" s="34"/>
      <c r="N73" s="339"/>
      <c r="O73" s="338"/>
      <c r="P73" s="118"/>
      <c r="Q73" s="187"/>
      <c r="R73" s="188"/>
      <c r="S73" s="189"/>
      <c r="T73" s="189"/>
      <c r="U73" s="189"/>
      <c r="V73" s="189"/>
      <c r="W73" s="256">
        <f t="shared" si="25"/>
        <v>0</v>
      </c>
      <c r="X73" s="187"/>
      <c r="Y73" s="190">
        <f t="shared" si="26"/>
        <v>0</v>
      </c>
      <c r="Z73" s="189"/>
      <c r="AA73" s="190">
        <f t="shared" si="27"/>
        <v>0</v>
      </c>
      <c r="AB73" s="189"/>
      <c r="AC73" s="190">
        <f t="shared" si="28"/>
        <v>0</v>
      </c>
      <c r="AD73" s="189"/>
      <c r="AE73" s="190">
        <f t="shared" si="41"/>
        <v>0</v>
      </c>
      <c r="AF73" s="191">
        <f t="shared" si="29"/>
        <v>0</v>
      </c>
      <c r="AG73" s="191">
        <f t="shared" si="30"/>
        <v>0</v>
      </c>
      <c r="AH73" s="137" t="str">
        <f t="shared" si="39"/>
        <v/>
      </c>
      <c r="AI73" s="286" t="str" cm="1">
        <f t="array" ref="AI73">IFERROR(_xlfn.IFS(DATE(RIGHT(B73,4),3,31)&lt;Listes_deroulantes!$F$54,IF(Z73&gt;0,Z73/AG73,"Aucun mazout"),DATE(RIGHT(B73,4),3,31)&gt;=Listes_deroulantes!$F$54,IF(AF73&gt;0,AF73/AG73,"Aucun combustible")),"")</f>
        <v/>
      </c>
      <c r="AJ73" s="284" t="str" cm="1">
        <f t="array" ref="AJ73">_xlfn.IFS(AG73=0,"",AND(AG73&gt;0,Z73=0),"Aucun mazout",AG73&gt;0,Z73/AG73)</f>
        <v/>
      </c>
      <c r="AK73" s="116" cm="1">
        <f t="array" ref="AK73">_xlfn.IFS(AG73=0,0,OR(AF73=0,ISBLANK(AF73)),"Aucun combustible",AND(AF73&gt;0,AG73&gt;0),AF73/AG73)</f>
        <v>0</v>
      </c>
      <c r="AL73" s="331" t="str" cm="1">
        <f t="array" ref="AL73">IFERROR(IF(DATE(RIGHT(B73,4),3,31)&lt;Listes_deroulantes!$F$54,VLOOKUP(L73,Listes_deroulantes!$F$3:$J$11,4,FALSE),_xlfn.IFS(DATE(RIGHT(B73,4),3,31)&lt;Avant2025,Exist2025Avant,DATE(RIGHT(B73,4),3,31)&lt;Avant2030,Exist2030Avant,DATE(RIGHT(B73,4),3,31)&gt;Après2030,Exist2031Avant)),"")</f>
        <v/>
      </c>
      <c r="AM73" s="35" t="str" cm="1">
        <f t="array" ref="AM73">_xlfn.IFS(OR(AI73="Aucun combustible",AI73="Aucun mazout"),"Oui",AND(AI73="",AL73=""),"",AND(AL73="0%",OR(AI73&lt;&gt;"Aucun combustible",AI73&lt;&gt;"Aucun mazout")),IF(AI73&lt;=0%,"Oui","Non"),AND(AL73&lt;&gt;"0%",OR(AI73&lt;&gt;"Aucun combustible",AI73&lt;&gt;"Aucun mazout")),IF(AI73&lt;=AL73,"Oui","Non"))</f>
        <v/>
      </c>
      <c r="AN73" s="130"/>
      <c r="AO73" s="350" t="str" cm="1">
        <f t="array" ref="AO73">_xlfn.IFS(AND(OR(AE73=0,ISBLANK(AE73)),AF73&gt;0),"Non disponible",AND(OR(AE73=0,ISBLANK(AE73)),W73&gt;0,OR(AF73=0,ISBLANK(AF73))),"100% Énergie renouvelable",AE73&gt;0,AE73,AND(OR(AE73=0,ISBLANK(AE73)),OR(AF73=0,ISBLANK(AF73)),OR(W73=0,ISBLANK(W73))),"s. o.")</f>
        <v>s. o.</v>
      </c>
      <c r="AP73" s="332">
        <f t="shared" si="42"/>
        <v>0</v>
      </c>
      <c r="AQ73" s="189"/>
      <c r="AR73" s="189"/>
      <c r="AS73" s="189"/>
      <c r="AT73" s="189"/>
      <c r="AU73" s="189"/>
      <c r="AV73" s="189"/>
      <c r="AW73" s="195">
        <f t="shared" si="32"/>
        <v>0</v>
      </c>
      <c r="AX73" s="189"/>
      <c r="AY73" s="196">
        <f t="shared" si="33"/>
        <v>0</v>
      </c>
      <c r="AZ73" s="189"/>
      <c r="BA73" s="196">
        <f t="shared" si="34"/>
        <v>0</v>
      </c>
      <c r="BB73" s="189"/>
      <c r="BC73" s="196">
        <f t="shared" si="35"/>
        <v>0</v>
      </c>
      <c r="BD73" s="189"/>
      <c r="BE73" s="196">
        <f t="shared" si="36"/>
        <v>0</v>
      </c>
      <c r="BF73" s="249">
        <f t="shared" si="23"/>
        <v>0</v>
      </c>
      <c r="BG73" s="195">
        <f t="shared" si="24"/>
        <v>0</v>
      </c>
      <c r="BH73" s="138" t="str">
        <f t="shared" si="40"/>
        <v/>
      </c>
      <c r="BI73" s="286" t="str" cm="1">
        <f t="array" ref="BI73">IFERROR(_xlfn.IFS(DATE(RIGHT(B73,4),3,31)&lt;Listes_deroulantes!$F$54,IF(AZ73&gt;0,AZ73/BG73,"Aucun mazout"),DATE(RIGHT(B73,4),3,31)&gt;=Listes_deroulantes!$F$54,IF(BF73&gt;0,BF73/BG73,"Aucun combustible")),"")</f>
        <v/>
      </c>
      <c r="BJ73" s="284" t="str" cm="1">
        <f t="array" ref="BJ73">_xlfn.IFS(BG73=0,"",AND(BG73&gt;0,AZ73=0),"Aucun mazout",BG73&gt;0,AZ73/BG73)</f>
        <v/>
      </c>
      <c r="BK73" s="299" t="str">
        <f t="shared" si="43"/>
        <v>Non disponible</v>
      </c>
      <c r="BL73" s="61" t="str" cm="1">
        <f t="array" ref="BL73">IFERROR(IF(DATE(RIGHT(B73,4),3,31)&lt;Listes_deroulantes!$F$54,VLOOKUP(L73,Listes_deroulantes!$F$3:$J$11,4,FALSE),_xlfn.IFS(DATE(RIGHT(B73,4),3,31)&lt;Avant2025,Exist20205Apres,DATE(RIGHT(B73,4),3,31)&lt;Avant2030,Exist2030Apres,DATE(RIGHT(B73,4),3,31)&gt;Après2030,"0%")),"")</f>
        <v/>
      </c>
      <c r="BM73" s="35" t="str" cm="1">
        <f t="array" ref="BM73">_xlfn.IFS(OR(BI73="Aucun combustible",BI73="Aucun mazout"),"Oui",AND(BI73="",BL73=""),"",AND(BL73="0%",OR(BI73&lt;&gt;"Aucun combustible",BI73&lt;&gt;"Aucun mazout")),IF(BI73&lt;=0%,"Oui","Non"),AND(BL73&lt;&gt;"0%",OR(BI73&lt;&gt;"Aucun combustible",BI73&lt;&gt;"Aucun mazout")),IF(BI73&lt;=BL73,"Oui","Non"))</f>
        <v/>
      </c>
      <c r="BN73" s="119"/>
      <c r="BO73" s="355" t="str">
        <f t="shared" si="44"/>
        <v>s. o.</v>
      </c>
      <c r="BP73" s="356" t="str" cm="1">
        <f t="array" ref="BP73">_xlfn.IFS(AND(BF73&gt;0,OR(BE73=0,ISBLANK(BE73))),"Non disponible",AND(OR(BE73=0,ISBLANK(BE73)),OR(BF73=0,ISBLANK(BF73)),AW73&gt;0),"100% Énergie renouvelable",BE73&gt;0,BE73,AND(OR(BE73=0,ISBLANK(BE73)),OR(BF73=0,ISBLANK(BF73)),OR(AW73=0,ISBLANK(AW73))),"s. o.")</f>
        <v>s. o.</v>
      </c>
      <c r="BQ73" s="357" t="str" cm="1">
        <f t="array" ref="BQ73">IFERROR(_xlfn.IFS(AND(BO73="100% Énergie renouvelable",BP73="100% Énergie renouvelable"),"Aucun GES à réduire",AND(BO73&lt;&gt;"100% Énergie renouvelable",BP73="100% Énergie renouvelable"),BO73,AND(BO73&lt;&gt;"100% Énergie renouvelable",BP73&lt;&gt;"100% Énergie renouvelable"),BO73-BP73,AND(BO73="100% Énergie renouvelable",BP73&lt;&gt;"100% Énergie renouvelable"),"Fournir une explication"),"s. o.")</f>
        <v>s. o.</v>
      </c>
      <c r="BR73" s="120"/>
    </row>
    <row r="74" spans="1:70" s="121" customFormat="1" x14ac:dyDescent="0.25">
      <c r="A74" s="124"/>
      <c r="B74" s="33"/>
      <c r="C74" s="32"/>
      <c r="D74" s="32"/>
      <c r="E74" s="32"/>
      <c r="F74" s="32"/>
      <c r="G74" s="32"/>
      <c r="H74" s="32"/>
      <c r="I74" s="41"/>
      <c r="J74" s="32"/>
      <c r="K74" s="112"/>
      <c r="L74" s="32"/>
      <c r="M74" s="34"/>
      <c r="N74" s="339"/>
      <c r="O74" s="338"/>
      <c r="P74" s="118"/>
      <c r="Q74" s="187"/>
      <c r="R74" s="188"/>
      <c r="S74" s="189"/>
      <c r="T74" s="189"/>
      <c r="U74" s="189"/>
      <c r="V74" s="189"/>
      <c r="W74" s="256">
        <f t="shared" si="25"/>
        <v>0</v>
      </c>
      <c r="X74" s="187"/>
      <c r="Y74" s="190">
        <f t="shared" si="26"/>
        <v>0</v>
      </c>
      <c r="Z74" s="189"/>
      <c r="AA74" s="190">
        <f t="shared" si="27"/>
        <v>0</v>
      </c>
      <c r="AB74" s="189"/>
      <c r="AC74" s="190">
        <f t="shared" si="28"/>
        <v>0</v>
      </c>
      <c r="AD74" s="189"/>
      <c r="AE74" s="190">
        <f t="shared" si="41"/>
        <v>0</v>
      </c>
      <c r="AF74" s="191">
        <f t="shared" si="29"/>
        <v>0</v>
      </c>
      <c r="AG74" s="191">
        <f t="shared" si="30"/>
        <v>0</v>
      </c>
      <c r="AH74" s="137" t="str">
        <f t="shared" si="39"/>
        <v/>
      </c>
      <c r="AI74" s="286" t="str" cm="1">
        <f t="array" ref="AI74">IFERROR(_xlfn.IFS(DATE(RIGHT(B74,4),3,31)&lt;Listes_deroulantes!$F$54,IF(Z74&gt;0,Z74/AG74,"Aucun mazout"),DATE(RIGHT(B74,4),3,31)&gt;=Listes_deroulantes!$F$54,IF(AF74&gt;0,AF74/AG74,"Aucun combustible")),"")</f>
        <v/>
      </c>
      <c r="AJ74" s="284" t="str" cm="1">
        <f t="array" ref="AJ74">_xlfn.IFS(AG74=0,"",AND(AG74&gt;0,Z74=0),"Aucun mazout",AG74&gt;0,Z74/AG74)</f>
        <v/>
      </c>
      <c r="AK74" s="116" cm="1">
        <f t="array" ref="AK74">_xlfn.IFS(AG74=0,0,OR(AF74=0,ISBLANK(AF74)),"Aucun combustible",AND(AF74&gt;0,AG74&gt;0),AF74/AG74)</f>
        <v>0</v>
      </c>
      <c r="AL74" s="331" t="str" cm="1">
        <f t="array" ref="AL74">IFERROR(IF(DATE(RIGHT(B74,4),3,31)&lt;Listes_deroulantes!$F$54,VLOOKUP(L74,Listes_deroulantes!$F$3:$J$11,4,FALSE),_xlfn.IFS(DATE(RIGHT(B74,4),3,31)&lt;Avant2025,Exist2025Avant,DATE(RIGHT(B74,4),3,31)&lt;Avant2030,Exist2030Avant,DATE(RIGHT(B74,4),3,31)&gt;Après2030,Exist2031Avant)),"")</f>
        <v/>
      </c>
      <c r="AM74" s="35" t="str" cm="1">
        <f t="array" ref="AM74">_xlfn.IFS(OR(AI74="Aucun combustible",AI74="Aucun mazout"),"Oui",AND(AI74="",AL74=""),"",AND(AL74="0%",OR(AI74&lt;&gt;"Aucun combustible",AI74&lt;&gt;"Aucun mazout")),IF(AI74&lt;=0%,"Oui","Non"),AND(AL74&lt;&gt;"0%",OR(AI74&lt;&gt;"Aucun combustible",AI74&lt;&gt;"Aucun mazout")),IF(AI74&lt;=AL74,"Oui","Non"))</f>
        <v/>
      </c>
      <c r="AN74" s="130"/>
      <c r="AO74" s="350" t="str" cm="1">
        <f t="array" ref="AO74">_xlfn.IFS(AND(OR(AE74=0,ISBLANK(AE74)),AF74&gt;0),"Non disponible",AND(OR(AE74=0,ISBLANK(AE74)),W74&gt;0,OR(AF74=0,ISBLANK(AF74))),"100% Énergie renouvelable",AE74&gt;0,AE74,AND(OR(AE74=0,ISBLANK(AE74)),OR(AF74=0,ISBLANK(AF74)),OR(W74=0,ISBLANK(W74))),"s. o.")</f>
        <v>s. o.</v>
      </c>
      <c r="AP74" s="332">
        <f t="shared" si="42"/>
        <v>0</v>
      </c>
      <c r="AQ74" s="189"/>
      <c r="AR74" s="189"/>
      <c r="AS74" s="189"/>
      <c r="AT74" s="189"/>
      <c r="AU74" s="189"/>
      <c r="AV74" s="189"/>
      <c r="AW74" s="195">
        <f t="shared" si="32"/>
        <v>0</v>
      </c>
      <c r="AX74" s="189"/>
      <c r="AY74" s="196">
        <f t="shared" si="33"/>
        <v>0</v>
      </c>
      <c r="AZ74" s="189"/>
      <c r="BA74" s="196">
        <f t="shared" si="34"/>
        <v>0</v>
      </c>
      <c r="BB74" s="189"/>
      <c r="BC74" s="196">
        <f t="shared" si="35"/>
        <v>0</v>
      </c>
      <c r="BD74" s="189"/>
      <c r="BE74" s="196">
        <f t="shared" si="36"/>
        <v>0</v>
      </c>
      <c r="BF74" s="249">
        <f t="shared" si="23"/>
        <v>0</v>
      </c>
      <c r="BG74" s="195">
        <f t="shared" si="24"/>
        <v>0</v>
      </c>
      <c r="BH74" s="138" t="str">
        <f t="shared" si="40"/>
        <v/>
      </c>
      <c r="BI74" s="286" t="str" cm="1">
        <f t="array" ref="BI74">IFERROR(_xlfn.IFS(DATE(RIGHT(B74,4),3,31)&lt;Listes_deroulantes!$F$54,IF(AZ74&gt;0,AZ74/BG74,"Aucun mazout"),DATE(RIGHT(B74,4),3,31)&gt;=Listes_deroulantes!$F$54,IF(BF74&gt;0,BF74/BG74,"Aucun combustible")),"")</f>
        <v/>
      </c>
      <c r="BJ74" s="284" t="str" cm="1">
        <f t="array" ref="BJ74">_xlfn.IFS(BG74=0,"",AND(BG74&gt;0,AZ74=0),"Aucun mazout",BG74&gt;0,AZ74/BG74)</f>
        <v/>
      </c>
      <c r="BK74" s="299" t="str">
        <f t="shared" si="43"/>
        <v>Non disponible</v>
      </c>
      <c r="BL74" s="61" t="str" cm="1">
        <f t="array" ref="BL74">IFERROR(IF(DATE(RIGHT(B74,4),3,31)&lt;Listes_deroulantes!$F$54,VLOOKUP(L74,Listes_deroulantes!$F$3:$J$11,4,FALSE),_xlfn.IFS(DATE(RIGHT(B74,4),3,31)&lt;Avant2025,Exist20205Apres,DATE(RIGHT(B74,4),3,31)&lt;Avant2030,Exist2030Apres,DATE(RIGHT(B74,4),3,31)&gt;Après2030,"0%")),"")</f>
        <v/>
      </c>
      <c r="BM74" s="35" t="str" cm="1">
        <f t="array" ref="BM74">_xlfn.IFS(OR(BI74="Aucun combustible",BI74="Aucun mazout"),"Oui",AND(BI74="",BL74=""),"",AND(BL74="0%",OR(BI74&lt;&gt;"Aucun combustible",BI74&lt;&gt;"Aucun mazout")),IF(BI74&lt;=0%,"Oui","Non"),AND(BL74&lt;&gt;"0%",OR(BI74&lt;&gt;"Aucun combustible",BI74&lt;&gt;"Aucun mazout")),IF(BI74&lt;=BL74,"Oui","Non"))</f>
        <v/>
      </c>
      <c r="BN74" s="119"/>
      <c r="BO74" s="355" t="str">
        <f t="shared" si="44"/>
        <v>s. o.</v>
      </c>
      <c r="BP74" s="356" t="str" cm="1">
        <f t="array" ref="BP74">_xlfn.IFS(AND(BF74&gt;0,OR(BE74=0,ISBLANK(BE74))),"Non disponible",AND(OR(BE74=0,ISBLANK(BE74)),OR(BF74=0,ISBLANK(BF74)),AW74&gt;0),"100% Énergie renouvelable",BE74&gt;0,BE74,AND(OR(BE74=0,ISBLANK(BE74)),OR(BF74=0,ISBLANK(BF74)),OR(AW74=0,ISBLANK(AW74))),"s. o.")</f>
        <v>s. o.</v>
      </c>
      <c r="BQ74" s="357" t="str" cm="1">
        <f t="array" ref="BQ74">IFERROR(_xlfn.IFS(AND(BO74="100% Énergie renouvelable",BP74="100% Énergie renouvelable"),"Aucun GES à réduire",AND(BO74&lt;&gt;"100% Énergie renouvelable",BP74="100% Énergie renouvelable"),BO74,AND(BO74&lt;&gt;"100% Énergie renouvelable",BP74&lt;&gt;"100% Énergie renouvelable"),BO74-BP74,AND(BO74="100% Énergie renouvelable",BP74&lt;&gt;"100% Énergie renouvelable"),"Fournir une explication"),"s. o.")</f>
        <v>s. o.</v>
      </c>
      <c r="BR74" s="120"/>
    </row>
    <row r="75" spans="1:70" s="121" customFormat="1" x14ac:dyDescent="0.25">
      <c r="A75" s="124"/>
      <c r="B75" s="33"/>
      <c r="C75" s="32"/>
      <c r="D75" s="32"/>
      <c r="E75" s="32"/>
      <c r="F75" s="32"/>
      <c r="G75" s="32"/>
      <c r="H75" s="32"/>
      <c r="I75" s="41"/>
      <c r="J75" s="32"/>
      <c r="K75" s="112"/>
      <c r="L75" s="32"/>
      <c r="M75" s="34"/>
      <c r="N75" s="339"/>
      <c r="O75" s="338"/>
      <c r="P75" s="118"/>
      <c r="Q75" s="187"/>
      <c r="R75" s="188"/>
      <c r="S75" s="189"/>
      <c r="T75" s="189"/>
      <c r="U75" s="189"/>
      <c r="V75" s="189"/>
      <c r="W75" s="256">
        <f t="shared" si="25"/>
        <v>0</v>
      </c>
      <c r="X75" s="187"/>
      <c r="Y75" s="190">
        <f t="shared" si="26"/>
        <v>0</v>
      </c>
      <c r="Z75" s="189"/>
      <c r="AA75" s="190">
        <f t="shared" si="27"/>
        <v>0</v>
      </c>
      <c r="AB75" s="189"/>
      <c r="AC75" s="190">
        <f t="shared" si="28"/>
        <v>0</v>
      </c>
      <c r="AD75" s="189"/>
      <c r="AE75" s="190">
        <f t="shared" si="41"/>
        <v>0</v>
      </c>
      <c r="AF75" s="191">
        <f t="shared" si="29"/>
        <v>0</v>
      </c>
      <c r="AG75" s="191">
        <f t="shared" si="30"/>
        <v>0</v>
      </c>
      <c r="AH75" s="137" t="str">
        <f t="shared" si="39"/>
        <v/>
      </c>
      <c r="AI75" s="286" t="str" cm="1">
        <f t="array" ref="AI75">IFERROR(_xlfn.IFS(DATE(RIGHT(B75,4),3,31)&lt;Listes_deroulantes!$F$54,IF(Z75&gt;0,Z75/AG75,"Aucun mazout"),DATE(RIGHT(B75,4),3,31)&gt;=Listes_deroulantes!$F$54,IF(AF75&gt;0,AF75/AG75,"Aucun combustible")),"")</f>
        <v/>
      </c>
      <c r="AJ75" s="284" t="str" cm="1">
        <f t="array" ref="AJ75">_xlfn.IFS(AG75=0,"",AND(AG75&gt;0,Z75=0),"Aucun mazout",AG75&gt;0,Z75/AG75)</f>
        <v/>
      </c>
      <c r="AK75" s="116" cm="1">
        <f t="array" ref="AK75">_xlfn.IFS(AG75=0,0,OR(AF75=0,ISBLANK(AF75)),"Aucun combustible",AND(AF75&gt;0,AG75&gt;0),AF75/AG75)</f>
        <v>0</v>
      </c>
      <c r="AL75" s="331" t="str" cm="1">
        <f t="array" ref="AL75">IFERROR(IF(DATE(RIGHT(B75,4),3,31)&lt;Listes_deroulantes!$F$54,VLOOKUP(L75,Listes_deroulantes!$F$3:$J$11,4,FALSE),_xlfn.IFS(DATE(RIGHT(B75,4),3,31)&lt;Avant2025,Exist2025Avant,DATE(RIGHT(B75,4),3,31)&lt;Avant2030,Exist2030Avant,DATE(RIGHT(B75,4),3,31)&gt;Après2030,Exist2031Avant)),"")</f>
        <v/>
      </c>
      <c r="AM75" s="35" t="str" cm="1">
        <f t="array" ref="AM75">_xlfn.IFS(OR(AI75="Aucun combustible",AI75="Aucun mazout"),"Oui",AND(AI75="",AL75=""),"",AND(AL75="0%",OR(AI75&lt;&gt;"Aucun combustible",AI75&lt;&gt;"Aucun mazout")),IF(AI75&lt;=0%,"Oui","Non"),AND(AL75&lt;&gt;"0%",OR(AI75&lt;&gt;"Aucun combustible",AI75&lt;&gt;"Aucun mazout")),IF(AI75&lt;=AL75,"Oui","Non"))</f>
        <v/>
      </c>
      <c r="AN75" s="130"/>
      <c r="AO75" s="350" t="str" cm="1">
        <f t="array" ref="AO75">_xlfn.IFS(AND(OR(AE75=0,ISBLANK(AE75)),AF75&gt;0),"Non disponible",AND(OR(AE75=0,ISBLANK(AE75)),W75&gt;0,OR(AF75=0,ISBLANK(AF75))),"100% Énergie renouvelable",AE75&gt;0,AE75,AND(OR(AE75=0,ISBLANK(AE75)),OR(AF75=0,ISBLANK(AF75)),OR(W75=0,ISBLANK(W75))),"s. o.")</f>
        <v>s. o.</v>
      </c>
      <c r="AP75" s="332">
        <f t="shared" si="42"/>
        <v>0</v>
      </c>
      <c r="AQ75" s="189"/>
      <c r="AR75" s="189"/>
      <c r="AS75" s="189"/>
      <c r="AT75" s="189"/>
      <c r="AU75" s="189"/>
      <c r="AV75" s="189"/>
      <c r="AW75" s="195">
        <f t="shared" si="32"/>
        <v>0</v>
      </c>
      <c r="AX75" s="189"/>
      <c r="AY75" s="196">
        <f t="shared" si="33"/>
        <v>0</v>
      </c>
      <c r="AZ75" s="189"/>
      <c r="BA75" s="196">
        <f t="shared" si="34"/>
        <v>0</v>
      </c>
      <c r="BB75" s="189"/>
      <c r="BC75" s="196">
        <f t="shared" si="35"/>
        <v>0</v>
      </c>
      <c r="BD75" s="189"/>
      <c r="BE75" s="196">
        <f t="shared" si="36"/>
        <v>0</v>
      </c>
      <c r="BF75" s="249">
        <f t="shared" si="23"/>
        <v>0</v>
      </c>
      <c r="BG75" s="195">
        <f t="shared" si="24"/>
        <v>0</v>
      </c>
      <c r="BH75" s="138" t="str">
        <f t="shared" si="40"/>
        <v/>
      </c>
      <c r="BI75" s="286" t="str" cm="1">
        <f t="array" ref="BI75">IFERROR(_xlfn.IFS(DATE(RIGHT(B75,4),3,31)&lt;Listes_deroulantes!$F$54,IF(AZ75&gt;0,AZ75/BG75,"Aucun mazout"),DATE(RIGHT(B75,4),3,31)&gt;=Listes_deroulantes!$F$54,IF(BF75&gt;0,BF75/BG75,"Aucun combustible")),"")</f>
        <v/>
      </c>
      <c r="BJ75" s="284" t="str" cm="1">
        <f t="array" ref="BJ75">_xlfn.IFS(BG75=0,"",AND(BG75&gt;0,AZ75=0),"Aucun mazout",BG75&gt;0,AZ75/BG75)</f>
        <v/>
      </c>
      <c r="BK75" s="299" t="str">
        <f t="shared" si="43"/>
        <v>Non disponible</v>
      </c>
      <c r="BL75" s="61" t="str" cm="1">
        <f t="array" ref="BL75">IFERROR(IF(DATE(RIGHT(B75,4),3,31)&lt;Listes_deroulantes!$F$54,VLOOKUP(L75,Listes_deroulantes!$F$3:$J$11,4,FALSE),_xlfn.IFS(DATE(RIGHT(B75,4),3,31)&lt;Avant2025,Exist20205Apres,DATE(RIGHT(B75,4),3,31)&lt;Avant2030,Exist2030Apres,DATE(RIGHT(B75,4),3,31)&gt;Après2030,"0%")),"")</f>
        <v/>
      </c>
      <c r="BM75" s="35" t="str" cm="1">
        <f t="array" ref="BM75">_xlfn.IFS(OR(BI75="Aucun combustible",BI75="Aucun mazout"),"Oui",AND(BI75="",BL75=""),"",AND(BL75="0%",OR(BI75&lt;&gt;"Aucun combustible",BI75&lt;&gt;"Aucun mazout")),IF(BI75&lt;=0%,"Oui","Non"),AND(BL75&lt;&gt;"0%",OR(BI75&lt;&gt;"Aucun combustible",BI75&lt;&gt;"Aucun mazout")),IF(BI75&lt;=BL75,"Oui","Non"))</f>
        <v/>
      </c>
      <c r="BN75" s="119"/>
      <c r="BO75" s="355" t="str">
        <f t="shared" si="44"/>
        <v>s. o.</v>
      </c>
      <c r="BP75" s="356" t="str" cm="1">
        <f t="array" ref="BP75">_xlfn.IFS(AND(BF75&gt;0,OR(BE75=0,ISBLANK(BE75))),"Non disponible",AND(OR(BE75=0,ISBLANK(BE75)),OR(BF75=0,ISBLANK(BF75)),AW75&gt;0),"100% Énergie renouvelable",BE75&gt;0,BE75,AND(OR(BE75=0,ISBLANK(BE75)),OR(BF75=0,ISBLANK(BF75)),OR(AW75=0,ISBLANK(AW75))),"s. o.")</f>
        <v>s. o.</v>
      </c>
      <c r="BQ75" s="357" t="str" cm="1">
        <f t="array" ref="BQ75">IFERROR(_xlfn.IFS(AND(BO75="100% Énergie renouvelable",BP75="100% Énergie renouvelable"),"Aucun GES à réduire",AND(BO75&lt;&gt;"100% Énergie renouvelable",BP75="100% Énergie renouvelable"),BO75,AND(BO75&lt;&gt;"100% Énergie renouvelable",BP75&lt;&gt;"100% Énergie renouvelable"),BO75-BP75,AND(BO75="100% Énergie renouvelable",BP75&lt;&gt;"100% Énergie renouvelable"),"Fournir une explication"),"s. o.")</f>
        <v>s. o.</v>
      </c>
      <c r="BR75" s="120"/>
    </row>
    <row r="76" spans="1:70" s="121" customFormat="1" x14ac:dyDescent="0.25">
      <c r="A76" s="124"/>
      <c r="B76" s="33"/>
      <c r="C76" s="32"/>
      <c r="D76" s="32"/>
      <c r="E76" s="32"/>
      <c r="F76" s="32"/>
      <c r="G76" s="32"/>
      <c r="H76" s="32"/>
      <c r="I76" s="41"/>
      <c r="J76" s="32"/>
      <c r="K76" s="112"/>
      <c r="L76" s="32"/>
      <c r="M76" s="34"/>
      <c r="N76" s="339"/>
      <c r="O76" s="338"/>
      <c r="P76" s="118"/>
      <c r="Q76" s="187"/>
      <c r="R76" s="188"/>
      <c r="S76" s="189"/>
      <c r="T76" s="189"/>
      <c r="U76" s="189"/>
      <c r="V76" s="189"/>
      <c r="W76" s="256">
        <f t="shared" si="25"/>
        <v>0</v>
      </c>
      <c r="X76" s="187"/>
      <c r="Y76" s="190">
        <f t="shared" si="26"/>
        <v>0</v>
      </c>
      <c r="Z76" s="189"/>
      <c r="AA76" s="190">
        <f t="shared" si="27"/>
        <v>0</v>
      </c>
      <c r="AB76" s="189"/>
      <c r="AC76" s="190">
        <f t="shared" si="28"/>
        <v>0</v>
      </c>
      <c r="AD76" s="189"/>
      <c r="AE76" s="190">
        <f t="shared" si="41"/>
        <v>0</v>
      </c>
      <c r="AF76" s="191">
        <f t="shared" si="29"/>
        <v>0</v>
      </c>
      <c r="AG76" s="191">
        <f t="shared" si="30"/>
        <v>0</v>
      </c>
      <c r="AH76" s="137" t="str">
        <f t="shared" si="39"/>
        <v/>
      </c>
      <c r="AI76" s="286" t="str" cm="1">
        <f t="array" ref="AI76">IFERROR(_xlfn.IFS(DATE(RIGHT(B76,4),3,31)&lt;Listes_deroulantes!$F$54,IF(Z76&gt;0,Z76/AG76,"Aucun mazout"),DATE(RIGHT(B76,4),3,31)&gt;=Listes_deroulantes!$F$54,IF(AF76&gt;0,AF76/AG76,"Aucun combustible")),"")</f>
        <v/>
      </c>
      <c r="AJ76" s="284" t="str" cm="1">
        <f t="array" ref="AJ76">_xlfn.IFS(AG76=0,"",AND(AG76&gt;0,Z76=0),"Aucun mazout",AG76&gt;0,Z76/AG76)</f>
        <v/>
      </c>
      <c r="AK76" s="116" cm="1">
        <f t="array" ref="AK76">_xlfn.IFS(AG76=0,0,OR(AF76=0,ISBLANK(AF76)),"Aucun combustible",AND(AF76&gt;0,AG76&gt;0),AF76/AG76)</f>
        <v>0</v>
      </c>
      <c r="AL76" s="331" t="str" cm="1">
        <f t="array" ref="AL76">IFERROR(IF(DATE(RIGHT(B76,4),3,31)&lt;Listes_deroulantes!$F$54,VLOOKUP(L76,Listes_deroulantes!$F$3:$J$11,4,FALSE),_xlfn.IFS(DATE(RIGHT(B76,4),3,31)&lt;Avant2025,Exist2025Avant,DATE(RIGHT(B76,4),3,31)&lt;Avant2030,Exist2030Avant,DATE(RIGHT(B76,4),3,31)&gt;Après2030,Exist2031Avant)),"")</f>
        <v/>
      </c>
      <c r="AM76" s="35" t="str" cm="1">
        <f t="array" ref="AM76">_xlfn.IFS(OR(AI76="Aucun combustible",AI76="Aucun mazout"),"Oui",AND(AI76="",AL76=""),"",AND(AL76="0%",OR(AI76&lt;&gt;"Aucun combustible",AI76&lt;&gt;"Aucun mazout")),IF(AI76&lt;=0%,"Oui","Non"),AND(AL76&lt;&gt;"0%",OR(AI76&lt;&gt;"Aucun combustible",AI76&lt;&gt;"Aucun mazout")),IF(AI76&lt;=AL76,"Oui","Non"))</f>
        <v/>
      </c>
      <c r="AN76" s="130"/>
      <c r="AO76" s="350" t="str" cm="1">
        <f t="array" ref="AO76">_xlfn.IFS(AND(OR(AE76=0,ISBLANK(AE76)),AF76&gt;0),"Non disponible",AND(OR(AE76=0,ISBLANK(AE76)),W76&gt;0,OR(AF76=0,ISBLANK(AF76))),"100% Énergie renouvelable",AE76&gt;0,AE76,AND(OR(AE76=0,ISBLANK(AE76)),OR(AF76=0,ISBLANK(AF76)),OR(W76=0,ISBLANK(W76))),"s. o.")</f>
        <v>s. o.</v>
      </c>
      <c r="AP76" s="332">
        <f t="shared" si="42"/>
        <v>0</v>
      </c>
      <c r="AQ76" s="189"/>
      <c r="AR76" s="189"/>
      <c r="AS76" s="189"/>
      <c r="AT76" s="189"/>
      <c r="AU76" s="189"/>
      <c r="AV76" s="189"/>
      <c r="AW76" s="195">
        <f t="shared" si="32"/>
        <v>0</v>
      </c>
      <c r="AX76" s="189"/>
      <c r="AY76" s="196">
        <f t="shared" si="33"/>
        <v>0</v>
      </c>
      <c r="AZ76" s="189"/>
      <c r="BA76" s="196">
        <f t="shared" si="34"/>
        <v>0</v>
      </c>
      <c r="BB76" s="189"/>
      <c r="BC76" s="196">
        <f t="shared" si="35"/>
        <v>0</v>
      </c>
      <c r="BD76" s="189"/>
      <c r="BE76" s="196">
        <f t="shared" si="36"/>
        <v>0</v>
      </c>
      <c r="BF76" s="249">
        <f t="shared" ref="BF76:BF139" si="45">AX76+AZ76+BB76+BD76</f>
        <v>0</v>
      </c>
      <c r="BG76" s="195">
        <f t="shared" ref="BG76:BG139" si="46">AW76+BF76</f>
        <v>0</v>
      </c>
      <c r="BH76" s="138" t="str">
        <f t="shared" si="40"/>
        <v/>
      </c>
      <c r="BI76" s="286" t="str" cm="1">
        <f t="array" ref="BI76">IFERROR(_xlfn.IFS(DATE(RIGHT(B76,4),3,31)&lt;Listes_deroulantes!$F$54,IF(AZ76&gt;0,AZ76/BG76,"Aucun mazout"),DATE(RIGHT(B76,4),3,31)&gt;=Listes_deroulantes!$F$54,IF(BF76&gt;0,BF76/BG76,"Aucun combustible")),"")</f>
        <v/>
      </c>
      <c r="BJ76" s="284" t="str" cm="1">
        <f t="array" ref="BJ76">_xlfn.IFS(BG76=0,"",AND(BG76&gt;0,AZ76=0),"Aucun mazout",BG76&gt;0,AZ76/BG76)</f>
        <v/>
      </c>
      <c r="BK76" s="299" t="str">
        <f t="shared" si="43"/>
        <v>Non disponible</v>
      </c>
      <c r="BL76" s="61" t="str" cm="1">
        <f t="array" ref="BL76">IFERROR(IF(DATE(RIGHT(B76,4),3,31)&lt;Listes_deroulantes!$F$54,VLOOKUP(L76,Listes_deroulantes!$F$3:$J$11,4,FALSE),_xlfn.IFS(DATE(RIGHT(B76,4),3,31)&lt;Avant2025,Exist20205Apres,DATE(RIGHT(B76,4),3,31)&lt;Avant2030,Exist2030Apres,DATE(RIGHT(B76,4),3,31)&gt;Après2030,"0%")),"")</f>
        <v/>
      </c>
      <c r="BM76" s="35" t="str" cm="1">
        <f t="array" ref="BM76">_xlfn.IFS(OR(BI76="Aucun combustible",BI76="Aucun mazout"),"Oui",AND(BI76="",BL76=""),"",AND(BL76="0%",OR(BI76&lt;&gt;"Aucun combustible",BI76&lt;&gt;"Aucun mazout")),IF(BI76&lt;=0%,"Oui","Non"),AND(BL76&lt;&gt;"0%",OR(BI76&lt;&gt;"Aucun combustible",BI76&lt;&gt;"Aucun mazout")),IF(BI76&lt;=BL76,"Oui","Non"))</f>
        <v/>
      </c>
      <c r="BN76" s="119"/>
      <c r="BO76" s="355" t="str">
        <f t="shared" si="44"/>
        <v>s. o.</v>
      </c>
      <c r="BP76" s="356" t="str" cm="1">
        <f t="array" ref="BP76">_xlfn.IFS(AND(BF76&gt;0,OR(BE76=0,ISBLANK(BE76))),"Non disponible",AND(OR(BE76=0,ISBLANK(BE76)),OR(BF76=0,ISBLANK(BF76)),AW76&gt;0),"100% Énergie renouvelable",BE76&gt;0,BE76,AND(OR(BE76=0,ISBLANK(BE76)),OR(BF76=0,ISBLANK(BF76)),OR(AW76=0,ISBLANK(AW76))),"s. o.")</f>
        <v>s. o.</v>
      </c>
      <c r="BQ76" s="357" t="str" cm="1">
        <f t="array" ref="BQ76">IFERROR(_xlfn.IFS(AND(BO76="100% Énergie renouvelable",BP76="100% Énergie renouvelable"),"Aucun GES à réduire",AND(BO76&lt;&gt;"100% Énergie renouvelable",BP76="100% Énergie renouvelable"),BO76,AND(BO76&lt;&gt;"100% Énergie renouvelable",BP76&lt;&gt;"100% Énergie renouvelable"),BO76-BP76,AND(BO76="100% Énergie renouvelable",BP76&lt;&gt;"100% Énergie renouvelable"),"Fournir une explication"),"s. o.")</f>
        <v>s. o.</v>
      </c>
      <c r="BR76" s="120"/>
    </row>
    <row r="77" spans="1:70" s="121" customFormat="1" x14ac:dyDescent="0.25">
      <c r="A77" s="124"/>
      <c r="B77" s="33"/>
      <c r="C77" s="32"/>
      <c r="D77" s="32"/>
      <c r="E77" s="32"/>
      <c r="F77" s="32"/>
      <c r="G77" s="32"/>
      <c r="H77" s="32"/>
      <c r="I77" s="41"/>
      <c r="J77" s="32"/>
      <c r="K77" s="112"/>
      <c r="L77" s="32"/>
      <c r="M77" s="34"/>
      <c r="N77" s="339"/>
      <c r="O77" s="338"/>
      <c r="P77" s="118"/>
      <c r="Q77" s="187"/>
      <c r="R77" s="188"/>
      <c r="S77" s="189"/>
      <c r="T77" s="189"/>
      <c r="U77" s="189"/>
      <c r="V77" s="189"/>
      <c r="W77" s="256">
        <f t="shared" ref="W77:W140" si="47">SUM(Q77:U77)</f>
        <v>0</v>
      </c>
      <c r="X77" s="187"/>
      <c r="Y77" s="190">
        <f t="shared" ref="Y77:Y140" si="48">IFERROR(IF(OR(X77=0,ISBLANK($P77)),0,IF($P77="GJ",X77*V_GES_GJ_GazNaturel,IF($P77="kWh éq.",X77*V_GES_kWhEq_GazNaturel))),"")</f>
        <v>0</v>
      </c>
      <c r="Z77" s="189"/>
      <c r="AA77" s="190">
        <f t="shared" ref="AA77:AA140" si="49">IFERROR(IF(OR(Z77=0,ISBLANK($P77)),0,IF($P77="GJ",Z77*V_GES_GJ_Mazout2Leger,IF($P77="kWh éq.",Z77*V_GES_kWhEq_Mazout2Leger))),"")</f>
        <v>0</v>
      </c>
      <c r="AB77" s="189"/>
      <c r="AC77" s="190">
        <f t="shared" ref="AC77:AC140" si="50">IFERROR(IF(OR(AB77=0,ISBLANK($P77)),0,IF($P77="GJ",AB77*V_GES_GJ_Propane,IF($P77="kWh éq.",AB77*V_GES_kWhEq_Propane))),"")</f>
        <v>0</v>
      </c>
      <c r="AD77" s="189"/>
      <c r="AE77" s="190">
        <f t="shared" si="41"/>
        <v>0</v>
      </c>
      <c r="AF77" s="191">
        <f t="shared" ref="AF77:AF140" si="51">X77+Z77+AB77+AD77</f>
        <v>0</v>
      </c>
      <c r="AG77" s="191">
        <f t="shared" ref="AG77:AG140" si="52">W77+AF77</f>
        <v>0</v>
      </c>
      <c r="AH77" s="137" t="str">
        <f t="shared" si="39"/>
        <v/>
      </c>
      <c r="AI77" s="286" t="str" cm="1">
        <f t="array" ref="AI77">IFERROR(_xlfn.IFS(DATE(RIGHT(B77,4),3,31)&lt;Listes_deroulantes!$F$54,IF(Z77&gt;0,Z77/AG77,"Aucun mazout"),DATE(RIGHT(B77,4),3,31)&gt;=Listes_deroulantes!$F$54,IF(AF77&gt;0,AF77/AG77,"Aucun combustible")),"")</f>
        <v/>
      </c>
      <c r="AJ77" s="284" t="str" cm="1">
        <f t="array" ref="AJ77">_xlfn.IFS(AG77=0,"",AND(AG77&gt;0,Z77=0),"Aucun mazout",AG77&gt;0,Z77/AG77)</f>
        <v/>
      </c>
      <c r="AK77" s="116" cm="1">
        <f t="array" ref="AK77">_xlfn.IFS(AG77=0,0,OR(AF77=0,ISBLANK(AF77)),"Aucun combustible",AND(AF77&gt;0,AG77&gt;0),AF77/AG77)</f>
        <v>0</v>
      </c>
      <c r="AL77" s="331" t="str" cm="1">
        <f t="array" ref="AL77">IFERROR(IF(DATE(RIGHT(B77,4),3,31)&lt;Listes_deroulantes!$F$54,VLOOKUP(L77,Listes_deroulantes!$F$3:$J$11,4,FALSE),_xlfn.IFS(DATE(RIGHT(B77,4),3,31)&lt;Avant2025,Exist2025Avant,DATE(RIGHT(B77,4),3,31)&lt;Avant2030,Exist2030Avant,DATE(RIGHT(B77,4),3,31)&gt;Après2030,Exist2031Avant)),"")</f>
        <v/>
      </c>
      <c r="AM77" s="35" t="str" cm="1">
        <f t="array" ref="AM77">_xlfn.IFS(OR(AI77="Aucun combustible",AI77="Aucun mazout"),"Oui",AND(AI77="",AL77=""),"",AND(AL77="0%",OR(AI77&lt;&gt;"Aucun combustible",AI77&lt;&gt;"Aucun mazout")),IF(AI77&lt;=0%,"Oui","Non"),AND(AL77&lt;&gt;"0%",OR(AI77&lt;&gt;"Aucun combustible",AI77&lt;&gt;"Aucun mazout")),IF(AI77&lt;=AL77,"Oui","Non"))</f>
        <v/>
      </c>
      <c r="AN77" s="130"/>
      <c r="AO77" s="350" t="str" cm="1">
        <f t="array" ref="AO77">_xlfn.IFS(AND(OR(AE77=0,ISBLANK(AE77)),AF77&gt;0),"Non disponible",AND(OR(AE77=0,ISBLANK(AE77)),W77&gt;0,OR(AF77=0,ISBLANK(AF77))),"100% Énergie renouvelable",AE77&gt;0,AE77,AND(OR(AE77=0,ISBLANK(AE77)),OR(AF77=0,ISBLANK(AF77)),OR(W77=0,ISBLANK(W77))),"s. o.")</f>
        <v>s. o.</v>
      </c>
      <c r="AP77" s="332">
        <f t="shared" si="42"/>
        <v>0</v>
      </c>
      <c r="AQ77" s="189"/>
      <c r="AR77" s="189"/>
      <c r="AS77" s="189"/>
      <c r="AT77" s="189"/>
      <c r="AU77" s="189"/>
      <c r="AV77" s="189"/>
      <c r="AW77" s="195">
        <f t="shared" ref="AW77:AW140" si="53">SUM(AQ77:AU77)</f>
        <v>0</v>
      </c>
      <c r="AX77" s="189"/>
      <c r="AY77" s="196">
        <f t="shared" ref="AY77:AY140" si="54">IFERROR(IF(OR(AX77=0,ISBLANK($AP77)),0,IF($AP77="GJ",AX77*V_GES_GJ_GazNaturel,IF($AP77="kWh éq.",AX77*V_GES_kWhEq_GazNaturel))),"")</f>
        <v>0</v>
      </c>
      <c r="AZ77" s="189"/>
      <c r="BA77" s="196">
        <f t="shared" ref="BA77:BA140" si="55">IFERROR(IF(OR(AZ77=0,ISBLANK(AP77)),0,IF(AP77="GJ",AZ77*V_GES_GJ_Mazout2Leger,IF(AP77="kWh éq.",AZ77*V_GES_kWhEq_Mazout2Leger))),"")</f>
        <v>0</v>
      </c>
      <c r="BB77" s="189"/>
      <c r="BC77" s="196">
        <f t="shared" ref="BC77:BC140" si="56">IFERROR(IF(OR(BB77=0,ISBLANK(AP77)),0,IF(AP77="GJ",BB77*V_GES_GJ_Propane,IF(AP77="kWh éq.",BB77*V_GES_kWhEq_Propane))),"")</f>
        <v>0</v>
      </c>
      <c r="BD77" s="189"/>
      <c r="BE77" s="196">
        <f t="shared" ref="BE77:BE140" si="57">AY77+BA77+BC77</f>
        <v>0</v>
      </c>
      <c r="BF77" s="249">
        <f t="shared" si="45"/>
        <v>0</v>
      </c>
      <c r="BG77" s="195">
        <f t="shared" si="46"/>
        <v>0</v>
      </c>
      <c r="BH77" s="138" t="str">
        <f t="shared" si="40"/>
        <v/>
      </c>
      <c r="BI77" s="286" t="str" cm="1">
        <f t="array" ref="BI77">IFERROR(_xlfn.IFS(DATE(RIGHT(B77,4),3,31)&lt;Listes_deroulantes!$F$54,IF(AZ77&gt;0,AZ77/BG77,"Aucun mazout"),DATE(RIGHT(B77,4),3,31)&gt;=Listes_deroulantes!$F$54,IF(BF77&gt;0,BF77/BG77,"Aucun combustible")),"")</f>
        <v/>
      </c>
      <c r="BJ77" s="284" t="str" cm="1">
        <f t="array" ref="BJ77">_xlfn.IFS(BG77=0,"",AND(BG77&gt;0,AZ77=0),"Aucun mazout",BG77&gt;0,AZ77/BG77)</f>
        <v/>
      </c>
      <c r="BK77" s="299" t="str">
        <f t="shared" si="43"/>
        <v>Non disponible</v>
      </c>
      <c r="BL77" s="61" t="str" cm="1">
        <f t="array" ref="BL77">IFERROR(IF(DATE(RIGHT(B77,4),3,31)&lt;Listes_deroulantes!$F$54,VLOOKUP(L77,Listes_deroulantes!$F$3:$J$11,4,FALSE),_xlfn.IFS(DATE(RIGHT(B77,4),3,31)&lt;Avant2025,Exist20205Apres,DATE(RIGHT(B77,4),3,31)&lt;Avant2030,Exist2030Apres,DATE(RIGHT(B77,4),3,31)&gt;Après2030,"0%")),"")</f>
        <v/>
      </c>
      <c r="BM77" s="35" t="str" cm="1">
        <f t="array" ref="BM77">_xlfn.IFS(OR(BI77="Aucun combustible",BI77="Aucun mazout"),"Oui",AND(BI77="",BL77=""),"",AND(BL77="0%",OR(BI77&lt;&gt;"Aucun combustible",BI77&lt;&gt;"Aucun mazout")),IF(BI77&lt;=0%,"Oui","Non"),AND(BL77&lt;&gt;"0%",OR(BI77&lt;&gt;"Aucun combustible",BI77&lt;&gt;"Aucun mazout")),IF(BI77&lt;=BL77,"Oui","Non"))</f>
        <v/>
      </c>
      <c r="BN77" s="119"/>
      <c r="BO77" s="355" t="str">
        <f t="shared" si="44"/>
        <v>s. o.</v>
      </c>
      <c r="BP77" s="356" t="str" cm="1">
        <f t="array" ref="BP77">_xlfn.IFS(AND(BF77&gt;0,OR(BE77=0,ISBLANK(BE77))),"Non disponible",AND(OR(BE77=0,ISBLANK(BE77)),OR(BF77=0,ISBLANK(BF77)),AW77&gt;0),"100% Énergie renouvelable",BE77&gt;0,BE77,AND(OR(BE77=0,ISBLANK(BE77)),OR(BF77=0,ISBLANK(BF77)),OR(AW77=0,ISBLANK(AW77))),"s. o.")</f>
        <v>s. o.</v>
      </c>
      <c r="BQ77" s="357" t="str" cm="1">
        <f t="array" ref="BQ77">IFERROR(_xlfn.IFS(AND(BO77="100% Énergie renouvelable",BP77="100% Énergie renouvelable"),"Aucun GES à réduire",AND(BO77&lt;&gt;"100% Énergie renouvelable",BP77="100% Énergie renouvelable"),BO77,AND(BO77&lt;&gt;"100% Énergie renouvelable",BP77&lt;&gt;"100% Énergie renouvelable"),BO77-BP77,AND(BO77="100% Énergie renouvelable",BP77&lt;&gt;"100% Énergie renouvelable"),"Fournir une explication"),"s. o.")</f>
        <v>s. o.</v>
      </c>
      <c r="BR77" s="120"/>
    </row>
    <row r="78" spans="1:70" s="121" customFormat="1" x14ac:dyDescent="0.25">
      <c r="A78" s="124"/>
      <c r="B78" s="33"/>
      <c r="C78" s="32"/>
      <c r="D78" s="32"/>
      <c r="E78" s="32"/>
      <c r="F78" s="32"/>
      <c r="G78" s="32"/>
      <c r="H78" s="32"/>
      <c r="I78" s="41"/>
      <c r="J78" s="32"/>
      <c r="K78" s="112"/>
      <c r="L78" s="32"/>
      <c r="M78" s="34"/>
      <c r="N78" s="339"/>
      <c r="O78" s="338"/>
      <c r="P78" s="118"/>
      <c r="Q78" s="187"/>
      <c r="R78" s="188"/>
      <c r="S78" s="189"/>
      <c r="T78" s="189"/>
      <c r="U78" s="189"/>
      <c r="V78" s="189"/>
      <c r="W78" s="256">
        <f t="shared" si="47"/>
        <v>0</v>
      </c>
      <c r="X78" s="187"/>
      <c r="Y78" s="190">
        <f t="shared" si="48"/>
        <v>0</v>
      </c>
      <c r="Z78" s="189"/>
      <c r="AA78" s="190">
        <f t="shared" si="49"/>
        <v>0</v>
      </c>
      <c r="AB78" s="189"/>
      <c r="AC78" s="190">
        <f t="shared" si="50"/>
        <v>0</v>
      </c>
      <c r="AD78" s="189"/>
      <c r="AE78" s="190">
        <f t="shared" si="41"/>
        <v>0</v>
      </c>
      <c r="AF78" s="191">
        <f t="shared" si="51"/>
        <v>0</v>
      </c>
      <c r="AG78" s="191">
        <f t="shared" si="52"/>
        <v>0</v>
      </c>
      <c r="AH78" s="137" t="str">
        <f t="shared" si="39"/>
        <v/>
      </c>
      <c r="AI78" s="286" t="str" cm="1">
        <f t="array" ref="AI78">IFERROR(_xlfn.IFS(DATE(RIGHT(B78,4),3,31)&lt;Listes_deroulantes!$F$54,IF(Z78&gt;0,Z78/AG78,"Aucun mazout"),DATE(RIGHT(B78,4),3,31)&gt;=Listes_deroulantes!$F$54,IF(AF78&gt;0,AF78/AG78,"Aucun combustible")),"")</f>
        <v/>
      </c>
      <c r="AJ78" s="284" t="str" cm="1">
        <f t="array" ref="AJ78">_xlfn.IFS(AG78=0,"",AND(AG78&gt;0,Z78=0),"Aucun mazout",AG78&gt;0,Z78/AG78)</f>
        <v/>
      </c>
      <c r="AK78" s="116" cm="1">
        <f t="array" ref="AK78">_xlfn.IFS(AG78=0,0,OR(AF78=0,ISBLANK(AF78)),"Aucun combustible",AND(AF78&gt;0,AG78&gt;0),AF78/AG78)</f>
        <v>0</v>
      </c>
      <c r="AL78" s="331" t="str" cm="1">
        <f t="array" ref="AL78">IFERROR(IF(DATE(RIGHT(B78,4),3,31)&lt;Listes_deroulantes!$F$54,VLOOKUP(L78,Listes_deroulantes!$F$3:$J$11,4,FALSE),_xlfn.IFS(DATE(RIGHT(B78,4),3,31)&lt;Avant2025,Exist2025Avant,DATE(RIGHT(B78,4),3,31)&lt;Avant2030,Exist2030Avant,DATE(RIGHT(B78,4),3,31)&gt;Après2030,Exist2031Avant)),"")</f>
        <v/>
      </c>
      <c r="AM78" s="35" t="str" cm="1">
        <f t="array" ref="AM78">_xlfn.IFS(OR(AI78="Aucun combustible",AI78="Aucun mazout"),"Oui",AND(AI78="",AL78=""),"",AND(AL78="0%",OR(AI78&lt;&gt;"Aucun combustible",AI78&lt;&gt;"Aucun mazout")),IF(AI78&lt;=0%,"Oui","Non"),AND(AL78&lt;&gt;"0%",OR(AI78&lt;&gt;"Aucun combustible",AI78&lt;&gt;"Aucun mazout")),IF(AI78&lt;=AL78,"Oui","Non"))</f>
        <v/>
      </c>
      <c r="AN78" s="130"/>
      <c r="AO78" s="350" t="str" cm="1">
        <f t="array" ref="AO78">_xlfn.IFS(AND(OR(AE78=0,ISBLANK(AE78)),AF78&gt;0),"Non disponible",AND(OR(AE78=0,ISBLANK(AE78)),W78&gt;0,OR(AF78=0,ISBLANK(AF78))),"100% Énergie renouvelable",AE78&gt;0,AE78,AND(OR(AE78=0,ISBLANK(AE78)),OR(AF78=0,ISBLANK(AF78)),OR(W78=0,ISBLANK(W78))),"s. o.")</f>
        <v>s. o.</v>
      </c>
      <c r="AP78" s="332">
        <f t="shared" si="42"/>
        <v>0</v>
      </c>
      <c r="AQ78" s="189"/>
      <c r="AR78" s="189"/>
      <c r="AS78" s="189"/>
      <c r="AT78" s="189"/>
      <c r="AU78" s="189"/>
      <c r="AV78" s="189"/>
      <c r="AW78" s="195">
        <f t="shared" si="53"/>
        <v>0</v>
      </c>
      <c r="AX78" s="189"/>
      <c r="AY78" s="196">
        <f t="shared" si="54"/>
        <v>0</v>
      </c>
      <c r="AZ78" s="189"/>
      <c r="BA78" s="196">
        <f t="shared" si="55"/>
        <v>0</v>
      </c>
      <c r="BB78" s="189"/>
      <c r="BC78" s="196">
        <f t="shared" si="56"/>
        <v>0</v>
      </c>
      <c r="BD78" s="189"/>
      <c r="BE78" s="196">
        <f t="shared" si="57"/>
        <v>0</v>
      </c>
      <c r="BF78" s="249">
        <f t="shared" si="45"/>
        <v>0</v>
      </c>
      <c r="BG78" s="195">
        <f t="shared" si="46"/>
        <v>0</v>
      </c>
      <c r="BH78" s="138" t="str">
        <f t="shared" si="40"/>
        <v/>
      </c>
      <c r="BI78" s="286" t="str" cm="1">
        <f t="array" ref="BI78">IFERROR(_xlfn.IFS(DATE(RIGHT(B78,4),3,31)&lt;Listes_deroulantes!$F$54,IF(AZ78&gt;0,AZ78/BG78,"Aucun mazout"),DATE(RIGHT(B78,4),3,31)&gt;=Listes_deroulantes!$F$54,IF(BF78&gt;0,BF78/BG78,"Aucun combustible")),"")</f>
        <v/>
      </c>
      <c r="BJ78" s="284" t="str" cm="1">
        <f t="array" ref="BJ78">_xlfn.IFS(BG78=0,"",AND(BG78&gt;0,AZ78=0),"Aucun mazout",BG78&gt;0,AZ78/BG78)</f>
        <v/>
      </c>
      <c r="BK78" s="299" t="str">
        <f t="shared" si="43"/>
        <v>Non disponible</v>
      </c>
      <c r="BL78" s="61" t="str" cm="1">
        <f t="array" ref="BL78">IFERROR(IF(DATE(RIGHT(B78,4),3,31)&lt;Listes_deroulantes!$F$54,VLOOKUP(L78,Listes_deroulantes!$F$3:$J$11,4,FALSE),_xlfn.IFS(DATE(RIGHT(B78,4),3,31)&lt;Avant2025,Exist20205Apres,DATE(RIGHT(B78,4),3,31)&lt;Avant2030,Exist2030Apres,DATE(RIGHT(B78,4),3,31)&gt;Après2030,"0%")),"")</f>
        <v/>
      </c>
      <c r="BM78" s="35" t="str" cm="1">
        <f t="array" ref="BM78">_xlfn.IFS(OR(BI78="Aucun combustible",BI78="Aucun mazout"),"Oui",AND(BI78="",BL78=""),"",AND(BL78="0%",OR(BI78&lt;&gt;"Aucun combustible",BI78&lt;&gt;"Aucun mazout")),IF(BI78&lt;=0%,"Oui","Non"),AND(BL78&lt;&gt;"0%",OR(BI78&lt;&gt;"Aucun combustible",BI78&lt;&gt;"Aucun mazout")),IF(BI78&lt;=BL78,"Oui","Non"))</f>
        <v/>
      </c>
      <c r="BN78" s="119"/>
      <c r="BO78" s="355" t="str">
        <f t="shared" si="44"/>
        <v>s. o.</v>
      </c>
      <c r="BP78" s="356" t="str" cm="1">
        <f t="array" ref="BP78">_xlfn.IFS(AND(BF78&gt;0,OR(BE78=0,ISBLANK(BE78))),"Non disponible",AND(OR(BE78=0,ISBLANK(BE78)),OR(BF78=0,ISBLANK(BF78)),AW78&gt;0),"100% Énergie renouvelable",BE78&gt;0,BE78,AND(OR(BE78=0,ISBLANK(BE78)),OR(BF78=0,ISBLANK(BF78)),OR(AW78=0,ISBLANK(AW78))),"s. o.")</f>
        <v>s. o.</v>
      </c>
      <c r="BQ78" s="357" t="str" cm="1">
        <f t="array" ref="BQ78">IFERROR(_xlfn.IFS(AND(BO78="100% Énergie renouvelable",BP78="100% Énergie renouvelable"),"Aucun GES à réduire",AND(BO78&lt;&gt;"100% Énergie renouvelable",BP78="100% Énergie renouvelable"),BO78,AND(BO78&lt;&gt;"100% Énergie renouvelable",BP78&lt;&gt;"100% Énergie renouvelable"),BO78-BP78,AND(BO78="100% Énergie renouvelable",BP78&lt;&gt;"100% Énergie renouvelable"),"Fournir une explication"),"s. o.")</f>
        <v>s. o.</v>
      </c>
      <c r="BR78" s="120"/>
    </row>
    <row r="79" spans="1:70" s="121" customFormat="1" x14ac:dyDescent="0.25">
      <c r="A79" s="124"/>
      <c r="B79" s="33"/>
      <c r="C79" s="32"/>
      <c r="D79" s="32"/>
      <c r="E79" s="32"/>
      <c r="F79" s="32"/>
      <c r="G79" s="32"/>
      <c r="H79" s="32"/>
      <c r="I79" s="41"/>
      <c r="J79" s="32"/>
      <c r="K79" s="112"/>
      <c r="L79" s="32"/>
      <c r="M79" s="34"/>
      <c r="N79" s="339"/>
      <c r="O79" s="338"/>
      <c r="P79" s="118"/>
      <c r="Q79" s="187"/>
      <c r="R79" s="188"/>
      <c r="S79" s="189"/>
      <c r="T79" s="189"/>
      <c r="U79" s="189"/>
      <c r="V79" s="189"/>
      <c r="W79" s="256">
        <f t="shared" si="47"/>
        <v>0</v>
      </c>
      <c r="X79" s="187"/>
      <c r="Y79" s="190">
        <f t="shared" si="48"/>
        <v>0</v>
      </c>
      <c r="Z79" s="189"/>
      <c r="AA79" s="190">
        <f t="shared" si="49"/>
        <v>0</v>
      </c>
      <c r="AB79" s="189"/>
      <c r="AC79" s="190">
        <f t="shared" si="50"/>
        <v>0</v>
      </c>
      <c r="AD79" s="189"/>
      <c r="AE79" s="190">
        <f t="shared" si="41"/>
        <v>0</v>
      </c>
      <c r="AF79" s="191">
        <f t="shared" si="51"/>
        <v>0</v>
      </c>
      <c r="AG79" s="191">
        <f t="shared" si="52"/>
        <v>0</v>
      </c>
      <c r="AH79" s="137" t="str">
        <f t="shared" si="39"/>
        <v/>
      </c>
      <c r="AI79" s="286" t="str" cm="1">
        <f t="array" ref="AI79">IFERROR(_xlfn.IFS(DATE(RIGHT(B79,4),3,31)&lt;Listes_deroulantes!$F$54,IF(Z79&gt;0,Z79/AG79,"Aucun mazout"),DATE(RIGHT(B79,4),3,31)&gt;=Listes_deroulantes!$F$54,IF(AF79&gt;0,AF79/AG79,"Aucun combustible")),"")</f>
        <v/>
      </c>
      <c r="AJ79" s="284" t="str" cm="1">
        <f t="array" ref="AJ79">_xlfn.IFS(AG79=0,"",AND(AG79&gt;0,Z79=0),"Aucun mazout",AG79&gt;0,Z79/AG79)</f>
        <v/>
      </c>
      <c r="AK79" s="116" cm="1">
        <f t="array" ref="AK79">_xlfn.IFS(AG79=0,0,OR(AF79=0,ISBLANK(AF79)),"Aucun combustible",AND(AF79&gt;0,AG79&gt;0),AF79/AG79)</f>
        <v>0</v>
      </c>
      <c r="AL79" s="331" t="str" cm="1">
        <f t="array" ref="AL79">IFERROR(IF(DATE(RIGHT(B79,4),3,31)&lt;Listes_deroulantes!$F$54,VLOOKUP(L79,Listes_deroulantes!$F$3:$J$11,4,FALSE),_xlfn.IFS(DATE(RIGHT(B79,4),3,31)&lt;Avant2025,Exist2025Avant,DATE(RIGHT(B79,4),3,31)&lt;Avant2030,Exist2030Avant,DATE(RIGHT(B79,4),3,31)&gt;Après2030,Exist2031Avant)),"")</f>
        <v/>
      </c>
      <c r="AM79" s="35" t="str" cm="1">
        <f t="array" ref="AM79">_xlfn.IFS(OR(AI79="Aucun combustible",AI79="Aucun mazout"),"Oui",AND(AI79="",AL79=""),"",AND(AL79="0%",OR(AI79&lt;&gt;"Aucun combustible",AI79&lt;&gt;"Aucun mazout")),IF(AI79&lt;=0%,"Oui","Non"),AND(AL79&lt;&gt;"0%",OR(AI79&lt;&gt;"Aucun combustible",AI79&lt;&gt;"Aucun mazout")),IF(AI79&lt;=AL79,"Oui","Non"))</f>
        <v/>
      </c>
      <c r="AN79" s="130"/>
      <c r="AO79" s="350" t="str" cm="1">
        <f t="array" ref="AO79">_xlfn.IFS(AND(OR(AE79=0,ISBLANK(AE79)),AF79&gt;0),"Non disponible",AND(OR(AE79=0,ISBLANK(AE79)),W79&gt;0,OR(AF79=0,ISBLANK(AF79))),"100% Énergie renouvelable",AE79&gt;0,AE79,AND(OR(AE79=0,ISBLANK(AE79)),OR(AF79=0,ISBLANK(AF79)),OR(W79=0,ISBLANK(W79))),"s. o.")</f>
        <v>s. o.</v>
      </c>
      <c r="AP79" s="332">
        <f t="shared" si="42"/>
        <v>0</v>
      </c>
      <c r="AQ79" s="189"/>
      <c r="AR79" s="189"/>
      <c r="AS79" s="189"/>
      <c r="AT79" s="189"/>
      <c r="AU79" s="189"/>
      <c r="AV79" s="189"/>
      <c r="AW79" s="195">
        <f t="shared" si="53"/>
        <v>0</v>
      </c>
      <c r="AX79" s="189"/>
      <c r="AY79" s="196">
        <f t="shared" si="54"/>
        <v>0</v>
      </c>
      <c r="AZ79" s="189"/>
      <c r="BA79" s="196">
        <f t="shared" si="55"/>
        <v>0</v>
      </c>
      <c r="BB79" s="189"/>
      <c r="BC79" s="196">
        <f t="shared" si="56"/>
        <v>0</v>
      </c>
      <c r="BD79" s="189"/>
      <c r="BE79" s="196">
        <f t="shared" si="57"/>
        <v>0</v>
      </c>
      <c r="BF79" s="249">
        <f t="shared" si="45"/>
        <v>0</v>
      </c>
      <c r="BG79" s="195">
        <f t="shared" si="46"/>
        <v>0</v>
      </c>
      <c r="BH79" s="138" t="str">
        <f t="shared" si="40"/>
        <v/>
      </c>
      <c r="BI79" s="286" t="str" cm="1">
        <f t="array" ref="BI79">IFERROR(_xlfn.IFS(DATE(RIGHT(B79,4),3,31)&lt;Listes_deroulantes!$F$54,IF(AZ79&gt;0,AZ79/BG79,"Aucun mazout"),DATE(RIGHT(B79,4),3,31)&gt;=Listes_deroulantes!$F$54,IF(BF79&gt;0,BF79/BG79,"Aucun combustible")),"")</f>
        <v/>
      </c>
      <c r="BJ79" s="284" t="str" cm="1">
        <f t="array" ref="BJ79">_xlfn.IFS(BG79=0,"",AND(BG79&gt;0,AZ79=0),"Aucun mazout",BG79&gt;0,AZ79/BG79)</f>
        <v/>
      </c>
      <c r="BK79" s="299" t="str">
        <f t="shared" si="43"/>
        <v>Non disponible</v>
      </c>
      <c r="BL79" s="61" t="str" cm="1">
        <f t="array" ref="BL79">IFERROR(IF(DATE(RIGHT(B79,4),3,31)&lt;Listes_deroulantes!$F$54,VLOOKUP(L79,Listes_deroulantes!$F$3:$J$11,4,FALSE),_xlfn.IFS(DATE(RIGHT(B79,4),3,31)&lt;Avant2025,Exist20205Apres,DATE(RIGHT(B79,4),3,31)&lt;Avant2030,Exist2030Apres,DATE(RIGHT(B79,4),3,31)&gt;Après2030,"0%")),"")</f>
        <v/>
      </c>
      <c r="BM79" s="35" t="str" cm="1">
        <f t="array" ref="BM79">_xlfn.IFS(OR(BI79="Aucun combustible",BI79="Aucun mazout"),"Oui",AND(BI79="",BL79=""),"",AND(BL79="0%",OR(BI79&lt;&gt;"Aucun combustible",BI79&lt;&gt;"Aucun mazout")),IF(BI79&lt;=0%,"Oui","Non"),AND(BL79&lt;&gt;"0%",OR(BI79&lt;&gt;"Aucun combustible",BI79&lt;&gt;"Aucun mazout")),IF(BI79&lt;=BL79,"Oui","Non"))</f>
        <v/>
      </c>
      <c r="BN79" s="119"/>
      <c r="BO79" s="355" t="str">
        <f t="shared" si="44"/>
        <v>s. o.</v>
      </c>
      <c r="BP79" s="356" t="str" cm="1">
        <f t="array" ref="BP79">_xlfn.IFS(AND(BF79&gt;0,OR(BE79=0,ISBLANK(BE79))),"Non disponible",AND(OR(BE79=0,ISBLANK(BE79)),OR(BF79=0,ISBLANK(BF79)),AW79&gt;0),"100% Énergie renouvelable",BE79&gt;0,BE79,AND(OR(BE79=0,ISBLANK(BE79)),OR(BF79=0,ISBLANK(BF79)),OR(AW79=0,ISBLANK(AW79))),"s. o.")</f>
        <v>s. o.</v>
      </c>
      <c r="BQ79" s="357" t="str" cm="1">
        <f t="array" ref="BQ79">IFERROR(_xlfn.IFS(AND(BO79="100% Énergie renouvelable",BP79="100% Énergie renouvelable"),"Aucun GES à réduire",AND(BO79&lt;&gt;"100% Énergie renouvelable",BP79="100% Énergie renouvelable"),BO79,AND(BO79&lt;&gt;"100% Énergie renouvelable",BP79&lt;&gt;"100% Énergie renouvelable"),BO79-BP79,AND(BO79="100% Énergie renouvelable",BP79&lt;&gt;"100% Énergie renouvelable"),"Fournir une explication"),"s. o.")</f>
        <v>s. o.</v>
      </c>
      <c r="BR79" s="120"/>
    </row>
    <row r="80" spans="1:70" s="121" customFormat="1" x14ac:dyDescent="0.25">
      <c r="A80" s="124"/>
      <c r="B80" s="33"/>
      <c r="C80" s="32"/>
      <c r="D80" s="32"/>
      <c r="E80" s="32"/>
      <c r="F80" s="32"/>
      <c r="G80" s="32"/>
      <c r="H80" s="32"/>
      <c r="I80" s="41"/>
      <c r="J80" s="32"/>
      <c r="K80" s="112"/>
      <c r="L80" s="32"/>
      <c r="M80" s="34"/>
      <c r="N80" s="339"/>
      <c r="O80" s="338"/>
      <c r="P80" s="118"/>
      <c r="Q80" s="187"/>
      <c r="R80" s="188"/>
      <c r="S80" s="189"/>
      <c r="T80" s="189"/>
      <c r="U80" s="189"/>
      <c r="V80" s="189"/>
      <c r="W80" s="256">
        <f t="shared" si="47"/>
        <v>0</v>
      </c>
      <c r="X80" s="187"/>
      <c r="Y80" s="190">
        <f t="shared" si="48"/>
        <v>0</v>
      </c>
      <c r="Z80" s="189"/>
      <c r="AA80" s="190">
        <f t="shared" si="49"/>
        <v>0</v>
      </c>
      <c r="AB80" s="189"/>
      <c r="AC80" s="190">
        <f t="shared" si="50"/>
        <v>0</v>
      </c>
      <c r="AD80" s="189"/>
      <c r="AE80" s="190">
        <f t="shared" si="41"/>
        <v>0</v>
      </c>
      <c r="AF80" s="191">
        <f t="shared" si="51"/>
        <v>0</v>
      </c>
      <c r="AG80" s="191">
        <f t="shared" si="52"/>
        <v>0</v>
      </c>
      <c r="AH80" s="137" t="str">
        <f t="shared" si="39"/>
        <v/>
      </c>
      <c r="AI80" s="286" t="str" cm="1">
        <f t="array" ref="AI80">IFERROR(_xlfn.IFS(DATE(RIGHT(B80,4),3,31)&lt;Listes_deroulantes!$F$54,IF(Z80&gt;0,Z80/AG80,"Aucun mazout"),DATE(RIGHT(B80,4),3,31)&gt;=Listes_deroulantes!$F$54,IF(AF80&gt;0,AF80/AG80,"Aucun combustible")),"")</f>
        <v/>
      </c>
      <c r="AJ80" s="284" t="str" cm="1">
        <f t="array" ref="AJ80">_xlfn.IFS(AG80=0,"",AND(AG80&gt;0,Z80=0),"Aucun mazout",AG80&gt;0,Z80/AG80)</f>
        <v/>
      </c>
      <c r="AK80" s="116" cm="1">
        <f t="array" ref="AK80">_xlfn.IFS(AG80=0,0,OR(AF80=0,ISBLANK(AF80)),"Aucun combustible",AND(AF80&gt;0,AG80&gt;0),AF80/AG80)</f>
        <v>0</v>
      </c>
      <c r="AL80" s="331" t="str" cm="1">
        <f t="array" ref="AL80">IFERROR(IF(DATE(RIGHT(B80,4),3,31)&lt;Listes_deroulantes!$F$54,VLOOKUP(L80,Listes_deroulantes!$F$3:$J$11,4,FALSE),_xlfn.IFS(DATE(RIGHT(B80,4),3,31)&lt;Avant2025,Exist2025Avant,DATE(RIGHT(B80,4),3,31)&lt;Avant2030,Exist2030Avant,DATE(RIGHT(B80,4),3,31)&gt;Après2030,Exist2031Avant)),"")</f>
        <v/>
      </c>
      <c r="AM80" s="35" t="str" cm="1">
        <f t="array" ref="AM80">_xlfn.IFS(OR(AI80="Aucun combustible",AI80="Aucun mazout"),"Oui",AND(AI80="",AL80=""),"",AND(AL80="0%",OR(AI80&lt;&gt;"Aucun combustible",AI80&lt;&gt;"Aucun mazout")),IF(AI80&lt;=0%,"Oui","Non"),AND(AL80&lt;&gt;"0%",OR(AI80&lt;&gt;"Aucun combustible",AI80&lt;&gt;"Aucun mazout")),IF(AI80&lt;=AL80,"Oui","Non"))</f>
        <v/>
      </c>
      <c r="AN80" s="130"/>
      <c r="AO80" s="350" t="str" cm="1">
        <f t="array" ref="AO80">_xlfn.IFS(AND(OR(AE80=0,ISBLANK(AE80)),AF80&gt;0),"Non disponible",AND(OR(AE80=0,ISBLANK(AE80)),W80&gt;0,OR(AF80=0,ISBLANK(AF80))),"100% Énergie renouvelable",AE80&gt;0,AE80,AND(OR(AE80=0,ISBLANK(AE80)),OR(AF80=0,ISBLANK(AF80)),OR(W80=0,ISBLANK(W80))),"s. o.")</f>
        <v>s. o.</v>
      </c>
      <c r="AP80" s="332">
        <f t="shared" si="42"/>
        <v>0</v>
      </c>
      <c r="AQ80" s="189"/>
      <c r="AR80" s="189"/>
      <c r="AS80" s="189"/>
      <c r="AT80" s="189"/>
      <c r="AU80" s="189"/>
      <c r="AV80" s="189"/>
      <c r="AW80" s="195">
        <f t="shared" si="53"/>
        <v>0</v>
      </c>
      <c r="AX80" s="189"/>
      <c r="AY80" s="196">
        <f t="shared" si="54"/>
        <v>0</v>
      </c>
      <c r="AZ80" s="189"/>
      <c r="BA80" s="196">
        <f t="shared" si="55"/>
        <v>0</v>
      </c>
      <c r="BB80" s="189"/>
      <c r="BC80" s="196">
        <f t="shared" si="56"/>
        <v>0</v>
      </c>
      <c r="BD80" s="189"/>
      <c r="BE80" s="196">
        <f t="shared" si="57"/>
        <v>0</v>
      </c>
      <c r="BF80" s="249">
        <f t="shared" si="45"/>
        <v>0</v>
      </c>
      <c r="BG80" s="195">
        <f t="shared" si="46"/>
        <v>0</v>
      </c>
      <c r="BH80" s="138" t="str">
        <f t="shared" si="40"/>
        <v/>
      </c>
      <c r="BI80" s="286" t="str" cm="1">
        <f t="array" ref="BI80">IFERROR(_xlfn.IFS(DATE(RIGHT(B80,4),3,31)&lt;Listes_deroulantes!$F$54,IF(AZ80&gt;0,AZ80/BG80,"Aucun mazout"),DATE(RIGHT(B80,4),3,31)&gt;=Listes_deroulantes!$F$54,IF(BF80&gt;0,BF80/BG80,"Aucun combustible")),"")</f>
        <v/>
      </c>
      <c r="BJ80" s="284" t="str" cm="1">
        <f t="array" ref="BJ80">_xlfn.IFS(BG80=0,"",AND(BG80&gt;0,AZ80=0),"Aucun mazout",BG80&gt;0,AZ80/BG80)</f>
        <v/>
      </c>
      <c r="BK80" s="299" t="str">
        <f t="shared" si="43"/>
        <v>Non disponible</v>
      </c>
      <c r="BL80" s="61" t="str" cm="1">
        <f t="array" ref="BL80">IFERROR(IF(DATE(RIGHT(B80,4),3,31)&lt;Listes_deroulantes!$F$54,VLOOKUP(L80,Listes_deroulantes!$F$3:$J$11,4,FALSE),_xlfn.IFS(DATE(RIGHT(B80,4),3,31)&lt;Avant2025,Exist20205Apres,DATE(RIGHT(B80,4),3,31)&lt;Avant2030,Exist2030Apres,DATE(RIGHT(B80,4),3,31)&gt;Après2030,"0%")),"")</f>
        <v/>
      </c>
      <c r="BM80" s="35" t="str" cm="1">
        <f t="array" ref="BM80">_xlfn.IFS(OR(BI80="Aucun combustible",BI80="Aucun mazout"),"Oui",AND(BI80="",BL80=""),"",AND(BL80="0%",OR(BI80&lt;&gt;"Aucun combustible",BI80&lt;&gt;"Aucun mazout")),IF(BI80&lt;=0%,"Oui","Non"),AND(BL80&lt;&gt;"0%",OR(BI80&lt;&gt;"Aucun combustible",BI80&lt;&gt;"Aucun mazout")),IF(BI80&lt;=BL80,"Oui","Non"))</f>
        <v/>
      </c>
      <c r="BN80" s="119"/>
      <c r="BO80" s="355" t="str">
        <f t="shared" si="44"/>
        <v>s. o.</v>
      </c>
      <c r="BP80" s="356" t="str" cm="1">
        <f t="array" ref="BP80">_xlfn.IFS(AND(BF80&gt;0,OR(BE80=0,ISBLANK(BE80))),"Non disponible",AND(OR(BE80=0,ISBLANK(BE80)),OR(BF80=0,ISBLANK(BF80)),AW80&gt;0),"100% Énergie renouvelable",BE80&gt;0,BE80,AND(OR(BE80=0,ISBLANK(BE80)),OR(BF80=0,ISBLANK(BF80)),OR(AW80=0,ISBLANK(AW80))),"s. o.")</f>
        <v>s. o.</v>
      </c>
      <c r="BQ80" s="357" t="str" cm="1">
        <f t="array" ref="BQ80">IFERROR(_xlfn.IFS(AND(BO80="100% Énergie renouvelable",BP80="100% Énergie renouvelable"),"Aucun GES à réduire",AND(BO80&lt;&gt;"100% Énergie renouvelable",BP80="100% Énergie renouvelable"),BO80,AND(BO80&lt;&gt;"100% Énergie renouvelable",BP80&lt;&gt;"100% Énergie renouvelable"),BO80-BP80,AND(BO80="100% Énergie renouvelable",BP80&lt;&gt;"100% Énergie renouvelable"),"Fournir une explication"),"s. o.")</f>
        <v>s. o.</v>
      </c>
      <c r="BR80" s="120"/>
    </row>
    <row r="81" spans="1:70" s="121" customFormat="1" x14ac:dyDescent="0.25">
      <c r="A81" s="124"/>
      <c r="B81" s="33"/>
      <c r="C81" s="32"/>
      <c r="D81" s="32"/>
      <c r="E81" s="32"/>
      <c r="F81" s="32"/>
      <c r="G81" s="32"/>
      <c r="H81" s="32"/>
      <c r="I81" s="41"/>
      <c r="J81" s="32"/>
      <c r="K81" s="112"/>
      <c r="L81" s="32"/>
      <c r="M81" s="34"/>
      <c r="N81" s="339"/>
      <c r="O81" s="338"/>
      <c r="P81" s="118"/>
      <c r="Q81" s="187"/>
      <c r="R81" s="188"/>
      <c r="S81" s="189"/>
      <c r="T81" s="189"/>
      <c r="U81" s="189"/>
      <c r="V81" s="189"/>
      <c r="W81" s="256">
        <f t="shared" si="47"/>
        <v>0</v>
      </c>
      <c r="X81" s="187"/>
      <c r="Y81" s="190">
        <f t="shared" si="48"/>
        <v>0</v>
      </c>
      <c r="Z81" s="189"/>
      <c r="AA81" s="190">
        <f t="shared" si="49"/>
        <v>0</v>
      </c>
      <c r="AB81" s="189"/>
      <c r="AC81" s="190">
        <f t="shared" si="50"/>
        <v>0</v>
      </c>
      <c r="AD81" s="189"/>
      <c r="AE81" s="190">
        <f t="shared" si="41"/>
        <v>0</v>
      </c>
      <c r="AF81" s="191">
        <f t="shared" si="51"/>
        <v>0</v>
      </c>
      <c r="AG81" s="191">
        <f t="shared" si="52"/>
        <v>0</v>
      </c>
      <c r="AH81" s="137" t="str">
        <f t="shared" si="39"/>
        <v/>
      </c>
      <c r="AI81" s="286" t="str" cm="1">
        <f t="array" ref="AI81">IFERROR(_xlfn.IFS(DATE(RIGHT(B81,4),3,31)&lt;Listes_deroulantes!$F$54,IF(Z81&gt;0,Z81/AG81,"Aucun mazout"),DATE(RIGHT(B81,4),3,31)&gt;=Listes_deroulantes!$F$54,IF(AF81&gt;0,AF81/AG81,"Aucun combustible")),"")</f>
        <v/>
      </c>
      <c r="AJ81" s="284" t="str" cm="1">
        <f t="array" ref="AJ81">_xlfn.IFS(AG81=0,"",AND(AG81&gt;0,Z81=0),"Aucun mazout",AG81&gt;0,Z81/AG81)</f>
        <v/>
      </c>
      <c r="AK81" s="116" cm="1">
        <f t="array" ref="AK81">_xlfn.IFS(AG81=0,0,OR(AF81=0,ISBLANK(AF81)),"Aucun combustible",AND(AF81&gt;0,AG81&gt;0),AF81/AG81)</f>
        <v>0</v>
      </c>
      <c r="AL81" s="331" t="str" cm="1">
        <f t="array" ref="AL81">IFERROR(IF(DATE(RIGHT(B81,4),3,31)&lt;Listes_deroulantes!$F$54,VLOOKUP(L81,Listes_deroulantes!$F$3:$J$11,4,FALSE),_xlfn.IFS(DATE(RIGHT(B81,4),3,31)&lt;Avant2025,Exist2025Avant,DATE(RIGHT(B81,4),3,31)&lt;Avant2030,Exist2030Avant,DATE(RIGHT(B81,4),3,31)&gt;Après2030,Exist2031Avant)),"")</f>
        <v/>
      </c>
      <c r="AM81" s="35" t="str" cm="1">
        <f t="array" ref="AM81">_xlfn.IFS(OR(AI81="Aucun combustible",AI81="Aucun mazout"),"Oui",AND(AI81="",AL81=""),"",AND(AL81="0%",OR(AI81&lt;&gt;"Aucun combustible",AI81&lt;&gt;"Aucun mazout")),IF(AI81&lt;=0%,"Oui","Non"),AND(AL81&lt;&gt;"0%",OR(AI81&lt;&gt;"Aucun combustible",AI81&lt;&gt;"Aucun mazout")),IF(AI81&lt;=AL81,"Oui","Non"))</f>
        <v/>
      </c>
      <c r="AN81" s="130"/>
      <c r="AO81" s="350" t="str" cm="1">
        <f t="array" ref="AO81">_xlfn.IFS(AND(OR(AE81=0,ISBLANK(AE81)),AF81&gt;0),"Non disponible",AND(OR(AE81=0,ISBLANK(AE81)),W81&gt;0,OR(AF81=0,ISBLANK(AF81))),"100% Énergie renouvelable",AE81&gt;0,AE81,AND(OR(AE81=0,ISBLANK(AE81)),OR(AF81=0,ISBLANK(AF81)),OR(W81=0,ISBLANK(W81))),"s. o.")</f>
        <v>s. o.</v>
      </c>
      <c r="AP81" s="332">
        <f t="shared" si="42"/>
        <v>0</v>
      </c>
      <c r="AQ81" s="189"/>
      <c r="AR81" s="189"/>
      <c r="AS81" s="189"/>
      <c r="AT81" s="189"/>
      <c r="AU81" s="189"/>
      <c r="AV81" s="189"/>
      <c r="AW81" s="195">
        <f t="shared" si="53"/>
        <v>0</v>
      </c>
      <c r="AX81" s="189"/>
      <c r="AY81" s="196">
        <f t="shared" si="54"/>
        <v>0</v>
      </c>
      <c r="AZ81" s="189"/>
      <c r="BA81" s="196">
        <f t="shared" si="55"/>
        <v>0</v>
      </c>
      <c r="BB81" s="189"/>
      <c r="BC81" s="196">
        <f t="shared" si="56"/>
        <v>0</v>
      </c>
      <c r="BD81" s="189"/>
      <c r="BE81" s="196">
        <f t="shared" si="57"/>
        <v>0</v>
      </c>
      <c r="BF81" s="249">
        <f t="shared" si="45"/>
        <v>0</v>
      </c>
      <c r="BG81" s="195">
        <f t="shared" si="46"/>
        <v>0</v>
      </c>
      <c r="BH81" s="138" t="str">
        <f t="shared" si="40"/>
        <v/>
      </c>
      <c r="BI81" s="286" t="str" cm="1">
        <f t="array" ref="BI81">IFERROR(_xlfn.IFS(DATE(RIGHT(B81,4),3,31)&lt;Listes_deroulantes!$F$54,IF(AZ81&gt;0,AZ81/BG81,"Aucun mazout"),DATE(RIGHT(B81,4),3,31)&gt;=Listes_deroulantes!$F$54,IF(BF81&gt;0,BF81/BG81,"Aucun combustible")),"")</f>
        <v/>
      </c>
      <c r="BJ81" s="284" t="str" cm="1">
        <f t="array" ref="BJ81">_xlfn.IFS(BG81=0,"",AND(BG81&gt;0,AZ81=0),"Aucun mazout",BG81&gt;0,AZ81/BG81)</f>
        <v/>
      </c>
      <c r="BK81" s="299" t="str">
        <f t="shared" si="43"/>
        <v>Non disponible</v>
      </c>
      <c r="BL81" s="61" t="str" cm="1">
        <f t="array" ref="BL81">IFERROR(IF(DATE(RIGHT(B81,4),3,31)&lt;Listes_deroulantes!$F$54,VLOOKUP(L81,Listes_deroulantes!$F$3:$J$11,4,FALSE),_xlfn.IFS(DATE(RIGHT(B81,4),3,31)&lt;Avant2025,Exist20205Apres,DATE(RIGHT(B81,4),3,31)&lt;Avant2030,Exist2030Apres,DATE(RIGHT(B81,4),3,31)&gt;Après2030,"0%")),"")</f>
        <v/>
      </c>
      <c r="BM81" s="35" t="str" cm="1">
        <f t="array" ref="BM81">_xlfn.IFS(OR(BI81="Aucun combustible",BI81="Aucun mazout"),"Oui",AND(BI81="",BL81=""),"",AND(BL81="0%",OR(BI81&lt;&gt;"Aucun combustible",BI81&lt;&gt;"Aucun mazout")),IF(BI81&lt;=0%,"Oui","Non"),AND(BL81&lt;&gt;"0%",OR(BI81&lt;&gt;"Aucun combustible",BI81&lt;&gt;"Aucun mazout")),IF(BI81&lt;=BL81,"Oui","Non"))</f>
        <v/>
      </c>
      <c r="BN81" s="119"/>
      <c r="BO81" s="355" t="str">
        <f t="shared" si="44"/>
        <v>s. o.</v>
      </c>
      <c r="BP81" s="356" t="str" cm="1">
        <f t="array" ref="BP81">_xlfn.IFS(AND(BF81&gt;0,OR(BE81=0,ISBLANK(BE81))),"Non disponible",AND(OR(BE81=0,ISBLANK(BE81)),OR(BF81=0,ISBLANK(BF81)),AW81&gt;0),"100% Énergie renouvelable",BE81&gt;0,BE81,AND(OR(BE81=0,ISBLANK(BE81)),OR(BF81=0,ISBLANK(BF81)),OR(AW81=0,ISBLANK(AW81))),"s. o.")</f>
        <v>s. o.</v>
      </c>
      <c r="BQ81" s="357" t="str" cm="1">
        <f t="array" ref="BQ81">IFERROR(_xlfn.IFS(AND(BO81="100% Énergie renouvelable",BP81="100% Énergie renouvelable"),"Aucun GES à réduire",AND(BO81&lt;&gt;"100% Énergie renouvelable",BP81="100% Énergie renouvelable"),BO81,AND(BO81&lt;&gt;"100% Énergie renouvelable",BP81&lt;&gt;"100% Énergie renouvelable"),BO81-BP81,AND(BO81="100% Énergie renouvelable",BP81&lt;&gt;"100% Énergie renouvelable"),"Fournir une explication"),"s. o.")</f>
        <v>s. o.</v>
      </c>
      <c r="BR81" s="120"/>
    </row>
    <row r="82" spans="1:70" s="121" customFormat="1" x14ac:dyDescent="0.25">
      <c r="A82" s="124"/>
      <c r="B82" s="33"/>
      <c r="C82" s="32"/>
      <c r="D82" s="32"/>
      <c r="E82" s="32"/>
      <c r="F82" s="32"/>
      <c r="G82" s="32"/>
      <c r="H82" s="32"/>
      <c r="I82" s="41"/>
      <c r="J82" s="32"/>
      <c r="K82" s="112"/>
      <c r="L82" s="32"/>
      <c r="M82" s="34"/>
      <c r="N82" s="339"/>
      <c r="O82" s="338"/>
      <c r="P82" s="118"/>
      <c r="Q82" s="187"/>
      <c r="R82" s="188"/>
      <c r="S82" s="189"/>
      <c r="T82" s="189"/>
      <c r="U82" s="189"/>
      <c r="V82" s="189"/>
      <c r="W82" s="256">
        <f t="shared" si="47"/>
        <v>0</v>
      </c>
      <c r="X82" s="187"/>
      <c r="Y82" s="190">
        <f t="shared" si="48"/>
        <v>0</v>
      </c>
      <c r="Z82" s="189"/>
      <c r="AA82" s="190">
        <f t="shared" si="49"/>
        <v>0</v>
      </c>
      <c r="AB82" s="189"/>
      <c r="AC82" s="190">
        <f t="shared" si="50"/>
        <v>0</v>
      </c>
      <c r="AD82" s="189"/>
      <c r="AE82" s="190">
        <f t="shared" si="41"/>
        <v>0</v>
      </c>
      <c r="AF82" s="191">
        <f t="shared" si="51"/>
        <v>0</v>
      </c>
      <c r="AG82" s="191">
        <f t="shared" si="52"/>
        <v>0</v>
      </c>
      <c r="AH82" s="137" t="str">
        <f t="shared" si="39"/>
        <v/>
      </c>
      <c r="AI82" s="286" t="str" cm="1">
        <f t="array" ref="AI82">IFERROR(_xlfn.IFS(DATE(RIGHT(B82,4),3,31)&lt;Listes_deroulantes!$F$54,IF(Z82&gt;0,Z82/AG82,"Aucun mazout"),DATE(RIGHT(B82,4),3,31)&gt;=Listes_deroulantes!$F$54,IF(AF82&gt;0,AF82/AG82,"Aucun combustible")),"")</f>
        <v/>
      </c>
      <c r="AJ82" s="284" t="str" cm="1">
        <f t="array" ref="AJ82">_xlfn.IFS(AG82=0,"",AND(AG82&gt;0,Z82=0),"Aucun mazout",AG82&gt;0,Z82/AG82)</f>
        <v/>
      </c>
      <c r="AK82" s="116" cm="1">
        <f t="array" ref="AK82">_xlfn.IFS(AG82=0,0,OR(AF82=0,ISBLANK(AF82)),"Aucun combustible",AND(AF82&gt;0,AG82&gt;0),AF82/AG82)</f>
        <v>0</v>
      </c>
      <c r="AL82" s="331" t="str" cm="1">
        <f t="array" ref="AL82">IFERROR(IF(DATE(RIGHT(B82,4),3,31)&lt;Listes_deroulantes!$F$54,VLOOKUP(L82,Listes_deroulantes!$F$3:$J$11,4,FALSE),_xlfn.IFS(DATE(RIGHT(B82,4),3,31)&lt;Avant2025,Exist2025Avant,DATE(RIGHT(B82,4),3,31)&lt;Avant2030,Exist2030Avant,DATE(RIGHT(B82,4),3,31)&gt;Après2030,Exist2031Avant)),"")</f>
        <v/>
      </c>
      <c r="AM82" s="35" t="str" cm="1">
        <f t="array" ref="AM82">_xlfn.IFS(OR(AI82="Aucun combustible",AI82="Aucun mazout"),"Oui",AND(AI82="",AL82=""),"",AND(AL82="0%",OR(AI82&lt;&gt;"Aucun combustible",AI82&lt;&gt;"Aucun mazout")),IF(AI82&lt;=0%,"Oui","Non"),AND(AL82&lt;&gt;"0%",OR(AI82&lt;&gt;"Aucun combustible",AI82&lt;&gt;"Aucun mazout")),IF(AI82&lt;=AL82,"Oui","Non"))</f>
        <v/>
      </c>
      <c r="AN82" s="130"/>
      <c r="AO82" s="350" t="str" cm="1">
        <f t="array" ref="AO82">_xlfn.IFS(AND(OR(AE82=0,ISBLANK(AE82)),AF82&gt;0),"Non disponible",AND(OR(AE82=0,ISBLANK(AE82)),W82&gt;0,OR(AF82=0,ISBLANK(AF82))),"100% Énergie renouvelable",AE82&gt;0,AE82,AND(OR(AE82=0,ISBLANK(AE82)),OR(AF82=0,ISBLANK(AF82)),OR(W82=0,ISBLANK(W82))),"s. o.")</f>
        <v>s. o.</v>
      </c>
      <c r="AP82" s="332">
        <f t="shared" si="42"/>
        <v>0</v>
      </c>
      <c r="AQ82" s="189"/>
      <c r="AR82" s="189"/>
      <c r="AS82" s="189"/>
      <c r="AT82" s="189"/>
      <c r="AU82" s="189"/>
      <c r="AV82" s="189"/>
      <c r="AW82" s="195">
        <f t="shared" si="53"/>
        <v>0</v>
      </c>
      <c r="AX82" s="189"/>
      <c r="AY82" s="196">
        <f t="shared" si="54"/>
        <v>0</v>
      </c>
      <c r="AZ82" s="189"/>
      <c r="BA82" s="196">
        <f t="shared" si="55"/>
        <v>0</v>
      </c>
      <c r="BB82" s="189"/>
      <c r="BC82" s="196">
        <f t="shared" si="56"/>
        <v>0</v>
      </c>
      <c r="BD82" s="189"/>
      <c r="BE82" s="196">
        <f t="shared" si="57"/>
        <v>0</v>
      </c>
      <c r="BF82" s="249">
        <f t="shared" si="45"/>
        <v>0</v>
      </c>
      <c r="BG82" s="195">
        <f t="shared" si="46"/>
        <v>0</v>
      </c>
      <c r="BH82" s="138" t="str">
        <f t="shared" si="40"/>
        <v/>
      </c>
      <c r="BI82" s="286" t="str" cm="1">
        <f t="array" ref="BI82">IFERROR(_xlfn.IFS(DATE(RIGHT(B82,4),3,31)&lt;Listes_deroulantes!$F$54,IF(AZ82&gt;0,AZ82/BG82,"Aucun mazout"),DATE(RIGHT(B82,4),3,31)&gt;=Listes_deroulantes!$F$54,IF(BF82&gt;0,BF82/BG82,"Aucun combustible")),"")</f>
        <v/>
      </c>
      <c r="BJ82" s="284" t="str" cm="1">
        <f t="array" ref="BJ82">_xlfn.IFS(BG82=0,"",AND(BG82&gt;0,AZ82=0),"Aucun mazout",BG82&gt;0,AZ82/BG82)</f>
        <v/>
      </c>
      <c r="BK82" s="299" t="str">
        <f t="shared" si="43"/>
        <v>Non disponible</v>
      </c>
      <c r="BL82" s="61" t="str" cm="1">
        <f t="array" ref="BL82">IFERROR(IF(DATE(RIGHT(B82,4),3,31)&lt;Listes_deroulantes!$F$54,VLOOKUP(L82,Listes_deroulantes!$F$3:$J$11,4,FALSE),_xlfn.IFS(DATE(RIGHT(B82,4),3,31)&lt;Avant2025,Exist20205Apres,DATE(RIGHT(B82,4),3,31)&lt;Avant2030,Exist2030Apres,DATE(RIGHT(B82,4),3,31)&gt;Après2030,"0%")),"")</f>
        <v/>
      </c>
      <c r="BM82" s="35" t="str" cm="1">
        <f t="array" ref="BM82">_xlfn.IFS(OR(BI82="Aucun combustible",BI82="Aucun mazout"),"Oui",AND(BI82="",BL82=""),"",AND(BL82="0%",OR(BI82&lt;&gt;"Aucun combustible",BI82&lt;&gt;"Aucun mazout")),IF(BI82&lt;=0%,"Oui","Non"),AND(BL82&lt;&gt;"0%",OR(BI82&lt;&gt;"Aucun combustible",BI82&lt;&gt;"Aucun mazout")),IF(BI82&lt;=BL82,"Oui","Non"))</f>
        <v/>
      </c>
      <c r="BN82" s="119"/>
      <c r="BO82" s="355" t="str">
        <f t="shared" si="44"/>
        <v>s. o.</v>
      </c>
      <c r="BP82" s="356" t="str" cm="1">
        <f t="array" ref="BP82">_xlfn.IFS(AND(BF82&gt;0,OR(BE82=0,ISBLANK(BE82))),"Non disponible",AND(OR(BE82=0,ISBLANK(BE82)),OR(BF82=0,ISBLANK(BF82)),AW82&gt;0),"100% Énergie renouvelable",BE82&gt;0,BE82,AND(OR(BE82=0,ISBLANK(BE82)),OR(BF82=0,ISBLANK(BF82)),OR(AW82=0,ISBLANK(AW82))),"s. o.")</f>
        <v>s. o.</v>
      </c>
      <c r="BQ82" s="357" t="str" cm="1">
        <f t="array" ref="BQ82">IFERROR(_xlfn.IFS(AND(BO82="100% Énergie renouvelable",BP82="100% Énergie renouvelable"),"Aucun GES à réduire",AND(BO82&lt;&gt;"100% Énergie renouvelable",BP82="100% Énergie renouvelable"),BO82,AND(BO82&lt;&gt;"100% Énergie renouvelable",BP82&lt;&gt;"100% Énergie renouvelable"),BO82-BP82,AND(BO82="100% Énergie renouvelable",BP82&lt;&gt;"100% Énergie renouvelable"),"Fournir une explication"),"s. o.")</f>
        <v>s. o.</v>
      </c>
      <c r="BR82" s="120"/>
    </row>
    <row r="83" spans="1:70" s="121" customFormat="1" x14ac:dyDescent="0.25">
      <c r="A83" s="124"/>
      <c r="B83" s="33"/>
      <c r="C83" s="32"/>
      <c r="D83" s="32"/>
      <c r="E83" s="32"/>
      <c r="F83" s="32"/>
      <c r="G83" s="32"/>
      <c r="H83" s="32"/>
      <c r="I83" s="41"/>
      <c r="J83" s="32"/>
      <c r="K83" s="112"/>
      <c r="L83" s="32"/>
      <c r="M83" s="34"/>
      <c r="N83" s="339"/>
      <c r="O83" s="338"/>
      <c r="P83" s="118"/>
      <c r="Q83" s="187"/>
      <c r="R83" s="188"/>
      <c r="S83" s="189"/>
      <c r="T83" s="189"/>
      <c r="U83" s="189"/>
      <c r="V83" s="189"/>
      <c r="W83" s="256">
        <f t="shared" si="47"/>
        <v>0</v>
      </c>
      <c r="X83" s="187"/>
      <c r="Y83" s="190">
        <f t="shared" si="48"/>
        <v>0</v>
      </c>
      <c r="Z83" s="189"/>
      <c r="AA83" s="190">
        <f t="shared" si="49"/>
        <v>0</v>
      </c>
      <c r="AB83" s="189"/>
      <c r="AC83" s="190">
        <f t="shared" si="50"/>
        <v>0</v>
      </c>
      <c r="AD83" s="189"/>
      <c r="AE83" s="190">
        <f t="shared" si="41"/>
        <v>0</v>
      </c>
      <c r="AF83" s="191">
        <f t="shared" si="51"/>
        <v>0</v>
      </c>
      <c r="AG83" s="191">
        <f t="shared" si="52"/>
        <v>0</v>
      </c>
      <c r="AH83" s="137" t="str">
        <f t="shared" si="39"/>
        <v/>
      </c>
      <c r="AI83" s="286" t="str" cm="1">
        <f t="array" ref="AI83">IFERROR(_xlfn.IFS(DATE(RIGHT(B83,4),3,31)&lt;Listes_deroulantes!$F$54,IF(Z83&gt;0,Z83/AG83,"Aucun mazout"),DATE(RIGHT(B83,4),3,31)&gt;=Listes_deroulantes!$F$54,IF(AF83&gt;0,AF83/AG83,"Aucun combustible")),"")</f>
        <v/>
      </c>
      <c r="AJ83" s="284" t="str" cm="1">
        <f t="array" ref="AJ83">_xlfn.IFS(AG83=0,"",AND(AG83&gt;0,Z83=0),"Aucun mazout",AG83&gt;0,Z83/AG83)</f>
        <v/>
      </c>
      <c r="AK83" s="116" cm="1">
        <f t="array" ref="AK83">_xlfn.IFS(AG83=0,0,OR(AF83=0,ISBLANK(AF83)),"Aucun combustible",AND(AF83&gt;0,AG83&gt;0),AF83/AG83)</f>
        <v>0</v>
      </c>
      <c r="AL83" s="331" t="str" cm="1">
        <f t="array" ref="AL83">IFERROR(IF(DATE(RIGHT(B83,4),3,31)&lt;Listes_deroulantes!$F$54,VLOOKUP(L83,Listes_deroulantes!$F$3:$J$11,4,FALSE),_xlfn.IFS(DATE(RIGHT(B83,4),3,31)&lt;Avant2025,Exist2025Avant,DATE(RIGHT(B83,4),3,31)&lt;Avant2030,Exist2030Avant,DATE(RIGHT(B83,4),3,31)&gt;Après2030,Exist2031Avant)),"")</f>
        <v/>
      </c>
      <c r="AM83" s="35" t="str" cm="1">
        <f t="array" ref="AM83">_xlfn.IFS(OR(AI83="Aucun combustible",AI83="Aucun mazout"),"Oui",AND(AI83="",AL83=""),"",AND(AL83="0%",OR(AI83&lt;&gt;"Aucun combustible",AI83&lt;&gt;"Aucun mazout")),IF(AI83&lt;=0%,"Oui","Non"),AND(AL83&lt;&gt;"0%",OR(AI83&lt;&gt;"Aucun combustible",AI83&lt;&gt;"Aucun mazout")),IF(AI83&lt;=AL83,"Oui","Non"))</f>
        <v/>
      </c>
      <c r="AN83" s="130"/>
      <c r="AO83" s="350" t="str" cm="1">
        <f t="array" ref="AO83">_xlfn.IFS(AND(OR(AE83=0,ISBLANK(AE83)),AF83&gt;0),"Non disponible",AND(OR(AE83=0,ISBLANK(AE83)),W83&gt;0,OR(AF83=0,ISBLANK(AF83))),"100% Énergie renouvelable",AE83&gt;0,AE83,AND(OR(AE83=0,ISBLANK(AE83)),OR(AF83=0,ISBLANK(AF83)),OR(W83=0,ISBLANK(W83))),"s. o.")</f>
        <v>s. o.</v>
      </c>
      <c r="AP83" s="332">
        <f t="shared" si="42"/>
        <v>0</v>
      </c>
      <c r="AQ83" s="189"/>
      <c r="AR83" s="189"/>
      <c r="AS83" s="189"/>
      <c r="AT83" s="189"/>
      <c r="AU83" s="189"/>
      <c r="AV83" s="189"/>
      <c r="AW83" s="195">
        <f t="shared" si="53"/>
        <v>0</v>
      </c>
      <c r="AX83" s="189"/>
      <c r="AY83" s="196">
        <f t="shared" si="54"/>
        <v>0</v>
      </c>
      <c r="AZ83" s="189"/>
      <c r="BA83" s="196">
        <f t="shared" si="55"/>
        <v>0</v>
      </c>
      <c r="BB83" s="189"/>
      <c r="BC83" s="196">
        <f t="shared" si="56"/>
        <v>0</v>
      </c>
      <c r="BD83" s="189"/>
      <c r="BE83" s="196">
        <f t="shared" si="57"/>
        <v>0</v>
      </c>
      <c r="BF83" s="249">
        <f t="shared" si="45"/>
        <v>0</v>
      </c>
      <c r="BG83" s="195">
        <f t="shared" si="46"/>
        <v>0</v>
      </c>
      <c r="BH83" s="138" t="str">
        <f t="shared" si="40"/>
        <v/>
      </c>
      <c r="BI83" s="286" t="str" cm="1">
        <f t="array" ref="BI83">IFERROR(_xlfn.IFS(DATE(RIGHT(B83,4),3,31)&lt;Listes_deroulantes!$F$54,IF(AZ83&gt;0,AZ83/BG83,"Aucun mazout"),DATE(RIGHT(B83,4),3,31)&gt;=Listes_deroulantes!$F$54,IF(BF83&gt;0,BF83/BG83,"Aucun combustible")),"")</f>
        <v/>
      </c>
      <c r="BJ83" s="284" t="str" cm="1">
        <f t="array" ref="BJ83">_xlfn.IFS(BG83=0,"",AND(BG83&gt;0,AZ83=0),"Aucun mazout",BG83&gt;0,AZ83/BG83)</f>
        <v/>
      </c>
      <c r="BK83" s="299" t="str">
        <f t="shared" si="43"/>
        <v>Non disponible</v>
      </c>
      <c r="BL83" s="61" t="str" cm="1">
        <f t="array" ref="BL83">IFERROR(IF(DATE(RIGHT(B83,4),3,31)&lt;Listes_deroulantes!$F$54,VLOOKUP(L83,Listes_deroulantes!$F$3:$J$11,4,FALSE),_xlfn.IFS(DATE(RIGHT(B83,4),3,31)&lt;Avant2025,Exist20205Apres,DATE(RIGHT(B83,4),3,31)&lt;Avant2030,Exist2030Apres,DATE(RIGHT(B83,4),3,31)&gt;Après2030,"0%")),"")</f>
        <v/>
      </c>
      <c r="BM83" s="35" t="str" cm="1">
        <f t="array" ref="BM83">_xlfn.IFS(OR(BI83="Aucun combustible",BI83="Aucun mazout"),"Oui",AND(BI83="",BL83=""),"",AND(BL83="0%",OR(BI83&lt;&gt;"Aucun combustible",BI83&lt;&gt;"Aucun mazout")),IF(BI83&lt;=0%,"Oui","Non"),AND(BL83&lt;&gt;"0%",OR(BI83&lt;&gt;"Aucun combustible",BI83&lt;&gt;"Aucun mazout")),IF(BI83&lt;=BL83,"Oui","Non"))</f>
        <v/>
      </c>
      <c r="BN83" s="119"/>
      <c r="BO83" s="355" t="str">
        <f t="shared" si="44"/>
        <v>s. o.</v>
      </c>
      <c r="BP83" s="356" t="str" cm="1">
        <f t="array" ref="BP83">_xlfn.IFS(AND(BF83&gt;0,OR(BE83=0,ISBLANK(BE83))),"Non disponible",AND(OR(BE83=0,ISBLANK(BE83)),OR(BF83=0,ISBLANK(BF83)),AW83&gt;0),"100% Énergie renouvelable",BE83&gt;0,BE83,AND(OR(BE83=0,ISBLANK(BE83)),OR(BF83=0,ISBLANK(BF83)),OR(AW83=0,ISBLANK(AW83))),"s. o.")</f>
        <v>s. o.</v>
      </c>
      <c r="BQ83" s="357" t="str" cm="1">
        <f t="array" ref="BQ83">IFERROR(_xlfn.IFS(AND(BO83="100% Énergie renouvelable",BP83="100% Énergie renouvelable"),"Aucun GES à réduire",AND(BO83&lt;&gt;"100% Énergie renouvelable",BP83="100% Énergie renouvelable"),BO83,AND(BO83&lt;&gt;"100% Énergie renouvelable",BP83&lt;&gt;"100% Énergie renouvelable"),BO83-BP83,AND(BO83="100% Énergie renouvelable",BP83&lt;&gt;"100% Énergie renouvelable"),"Fournir une explication"),"s. o.")</f>
        <v>s. o.</v>
      </c>
      <c r="BR83" s="120"/>
    </row>
    <row r="84" spans="1:70" s="121" customFormat="1" x14ac:dyDescent="0.25">
      <c r="A84" s="124"/>
      <c r="B84" s="33"/>
      <c r="C84" s="32"/>
      <c r="D84" s="32"/>
      <c r="E84" s="32"/>
      <c r="F84" s="32"/>
      <c r="G84" s="32"/>
      <c r="H84" s="32"/>
      <c r="I84" s="41"/>
      <c r="J84" s="32"/>
      <c r="K84" s="112"/>
      <c r="L84" s="32"/>
      <c r="M84" s="34"/>
      <c r="N84" s="339"/>
      <c r="O84" s="338"/>
      <c r="P84" s="118"/>
      <c r="Q84" s="187"/>
      <c r="R84" s="188"/>
      <c r="S84" s="189"/>
      <c r="T84" s="189"/>
      <c r="U84" s="189"/>
      <c r="V84" s="189"/>
      <c r="W84" s="256">
        <f t="shared" si="47"/>
        <v>0</v>
      </c>
      <c r="X84" s="187"/>
      <c r="Y84" s="190">
        <f t="shared" si="48"/>
        <v>0</v>
      </c>
      <c r="Z84" s="189"/>
      <c r="AA84" s="190">
        <f t="shared" si="49"/>
        <v>0</v>
      </c>
      <c r="AB84" s="189"/>
      <c r="AC84" s="190">
        <f t="shared" si="50"/>
        <v>0</v>
      </c>
      <c r="AD84" s="189"/>
      <c r="AE84" s="190">
        <f t="shared" si="41"/>
        <v>0</v>
      </c>
      <c r="AF84" s="191">
        <f t="shared" si="51"/>
        <v>0</v>
      </c>
      <c r="AG84" s="191">
        <f t="shared" si="52"/>
        <v>0</v>
      </c>
      <c r="AH84" s="137" t="str">
        <f t="shared" si="39"/>
        <v/>
      </c>
      <c r="AI84" s="286" t="str" cm="1">
        <f t="array" ref="AI84">IFERROR(_xlfn.IFS(DATE(RIGHT(B84,4),3,31)&lt;Listes_deroulantes!$F$54,IF(Z84&gt;0,Z84/AG84,"Aucun mazout"),DATE(RIGHT(B84,4),3,31)&gt;=Listes_deroulantes!$F$54,IF(AF84&gt;0,AF84/AG84,"Aucun combustible")),"")</f>
        <v/>
      </c>
      <c r="AJ84" s="284" t="str" cm="1">
        <f t="array" ref="AJ84">_xlfn.IFS(AG84=0,"",AND(AG84&gt;0,Z84=0),"Aucun mazout",AG84&gt;0,Z84/AG84)</f>
        <v/>
      </c>
      <c r="AK84" s="116" cm="1">
        <f t="array" ref="AK84">_xlfn.IFS(AG84=0,0,OR(AF84=0,ISBLANK(AF84)),"Aucun combustible",AND(AF84&gt;0,AG84&gt;0),AF84/AG84)</f>
        <v>0</v>
      </c>
      <c r="AL84" s="331" t="str" cm="1">
        <f t="array" ref="AL84">IFERROR(IF(DATE(RIGHT(B84,4),3,31)&lt;Listes_deroulantes!$F$54,VLOOKUP(L84,Listes_deroulantes!$F$3:$J$11,4,FALSE),_xlfn.IFS(DATE(RIGHT(B84,4),3,31)&lt;Avant2025,Exist2025Avant,DATE(RIGHT(B84,4),3,31)&lt;Avant2030,Exist2030Avant,DATE(RIGHT(B84,4),3,31)&gt;Après2030,Exist2031Avant)),"")</f>
        <v/>
      </c>
      <c r="AM84" s="35" t="str" cm="1">
        <f t="array" ref="AM84">_xlfn.IFS(OR(AI84="Aucun combustible",AI84="Aucun mazout"),"Oui",AND(AI84="",AL84=""),"",AND(AL84="0%",OR(AI84&lt;&gt;"Aucun combustible",AI84&lt;&gt;"Aucun mazout")),IF(AI84&lt;=0%,"Oui","Non"),AND(AL84&lt;&gt;"0%",OR(AI84&lt;&gt;"Aucun combustible",AI84&lt;&gt;"Aucun mazout")),IF(AI84&lt;=AL84,"Oui","Non"))</f>
        <v/>
      </c>
      <c r="AN84" s="130"/>
      <c r="AO84" s="350" t="str" cm="1">
        <f t="array" ref="AO84">_xlfn.IFS(AND(OR(AE84=0,ISBLANK(AE84)),AF84&gt;0),"Non disponible",AND(OR(AE84=0,ISBLANK(AE84)),W84&gt;0,OR(AF84=0,ISBLANK(AF84))),"100% Énergie renouvelable",AE84&gt;0,AE84,AND(OR(AE84=0,ISBLANK(AE84)),OR(AF84=0,ISBLANK(AF84)),OR(W84=0,ISBLANK(W84))),"s. o.")</f>
        <v>s. o.</v>
      </c>
      <c r="AP84" s="332">
        <f t="shared" si="42"/>
        <v>0</v>
      </c>
      <c r="AQ84" s="189"/>
      <c r="AR84" s="189"/>
      <c r="AS84" s="189"/>
      <c r="AT84" s="189"/>
      <c r="AU84" s="189"/>
      <c r="AV84" s="189"/>
      <c r="AW84" s="195">
        <f t="shared" si="53"/>
        <v>0</v>
      </c>
      <c r="AX84" s="189"/>
      <c r="AY84" s="196">
        <f t="shared" si="54"/>
        <v>0</v>
      </c>
      <c r="AZ84" s="189"/>
      <c r="BA84" s="196">
        <f t="shared" si="55"/>
        <v>0</v>
      </c>
      <c r="BB84" s="189"/>
      <c r="BC84" s="196">
        <f t="shared" si="56"/>
        <v>0</v>
      </c>
      <c r="BD84" s="189"/>
      <c r="BE84" s="196">
        <f t="shared" si="57"/>
        <v>0</v>
      </c>
      <c r="BF84" s="249">
        <f t="shared" si="45"/>
        <v>0</v>
      </c>
      <c r="BG84" s="195">
        <f t="shared" si="46"/>
        <v>0</v>
      </c>
      <c r="BH84" s="138" t="str">
        <f t="shared" si="40"/>
        <v/>
      </c>
      <c r="BI84" s="286" t="str" cm="1">
        <f t="array" ref="BI84">IFERROR(_xlfn.IFS(DATE(RIGHT(B84,4),3,31)&lt;Listes_deroulantes!$F$54,IF(AZ84&gt;0,AZ84/BG84,"Aucun mazout"),DATE(RIGHT(B84,4),3,31)&gt;=Listes_deroulantes!$F$54,IF(BF84&gt;0,BF84/BG84,"Aucun combustible")),"")</f>
        <v/>
      </c>
      <c r="BJ84" s="284" t="str" cm="1">
        <f t="array" ref="BJ84">_xlfn.IFS(BG84=0,"",AND(BG84&gt;0,AZ84=0),"Aucun mazout",BG84&gt;0,AZ84/BG84)</f>
        <v/>
      </c>
      <c r="BK84" s="299" t="str">
        <f t="shared" si="43"/>
        <v>Non disponible</v>
      </c>
      <c r="BL84" s="61" t="str" cm="1">
        <f t="array" ref="BL84">IFERROR(IF(DATE(RIGHT(B84,4),3,31)&lt;Listes_deroulantes!$F$54,VLOOKUP(L84,Listes_deroulantes!$F$3:$J$11,4,FALSE),_xlfn.IFS(DATE(RIGHT(B84,4),3,31)&lt;Avant2025,Exist20205Apres,DATE(RIGHT(B84,4),3,31)&lt;Avant2030,Exist2030Apres,DATE(RIGHT(B84,4),3,31)&gt;Après2030,"0%")),"")</f>
        <v/>
      </c>
      <c r="BM84" s="35" t="str" cm="1">
        <f t="array" ref="BM84">_xlfn.IFS(OR(BI84="Aucun combustible",BI84="Aucun mazout"),"Oui",AND(BI84="",BL84=""),"",AND(BL84="0%",OR(BI84&lt;&gt;"Aucun combustible",BI84&lt;&gt;"Aucun mazout")),IF(BI84&lt;=0%,"Oui","Non"),AND(BL84&lt;&gt;"0%",OR(BI84&lt;&gt;"Aucun combustible",BI84&lt;&gt;"Aucun mazout")),IF(BI84&lt;=BL84,"Oui","Non"))</f>
        <v/>
      </c>
      <c r="BN84" s="119"/>
      <c r="BO84" s="355" t="str">
        <f t="shared" si="44"/>
        <v>s. o.</v>
      </c>
      <c r="BP84" s="356" t="str" cm="1">
        <f t="array" ref="BP84">_xlfn.IFS(AND(BF84&gt;0,OR(BE84=0,ISBLANK(BE84))),"Non disponible",AND(OR(BE84=0,ISBLANK(BE84)),OR(BF84=0,ISBLANK(BF84)),AW84&gt;0),"100% Énergie renouvelable",BE84&gt;0,BE84,AND(OR(BE84=0,ISBLANK(BE84)),OR(BF84=0,ISBLANK(BF84)),OR(AW84=0,ISBLANK(AW84))),"s. o.")</f>
        <v>s. o.</v>
      </c>
      <c r="BQ84" s="357" t="str" cm="1">
        <f t="array" ref="BQ84">IFERROR(_xlfn.IFS(AND(BO84="100% Énergie renouvelable",BP84="100% Énergie renouvelable"),"Aucun GES à réduire",AND(BO84&lt;&gt;"100% Énergie renouvelable",BP84="100% Énergie renouvelable"),BO84,AND(BO84&lt;&gt;"100% Énergie renouvelable",BP84&lt;&gt;"100% Énergie renouvelable"),BO84-BP84,AND(BO84="100% Énergie renouvelable",BP84&lt;&gt;"100% Énergie renouvelable"),"Fournir une explication"),"s. o.")</f>
        <v>s. o.</v>
      </c>
      <c r="BR84" s="120"/>
    </row>
    <row r="85" spans="1:70" s="121" customFormat="1" x14ac:dyDescent="0.25">
      <c r="A85" s="124"/>
      <c r="B85" s="33"/>
      <c r="C85" s="32"/>
      <c r="D85" s="32"/>
      <c r="E85" s="32"/>
      <c r="F85" s="32"/>
      <c r="G85" s="32"/>
      <c r="H85" s="32"/>
      <c r="I85" s="41"/>
      <c r="J85" s="32"/>
      <c r="K85" s="112"/>
      <c r="L85" s="32"/>
      <c r="M85" s="34"/>
      <c r="N85" s="339"/>
      <c r="O85" s="338"/>
      <c r="P85" s="118"/>
      <c r="Q85" s="187"/>
      <c r="R85" s="188"/>
      <c r="S85" s="189"/>
      <c r="T85" s="189"/>
      <c r="U85" s="189"/>
      <c r="V85" s="189"/>
      <c r="W85" s="256">
        <f t="shared" si="47"/>
        <v>0</v>
      </c>
      <c r="X85" s="187"/>
      <c r="Y85" s="190">
        <f t="shared" si="48"/>
        <v>0</v>
      </c>
      <c r="Z85" s="189"/>
      <c r="AA85" s="190">
        <f t="shared" si="49"/>
        <v>0</v>
      </c>
      <c r="AB85" s="189"/>
      <c r="AC85" s="190">
        <f t="shared" si="50"/>
        <v>0</v>
      </c>
      <c r="AD85" s="189"/>
      <c r="AE85" s="190">
        <f t="shared" si="41"/>
        <v>0</v>
      </c>
      <c r="AF85" s="191">
        <f t="shared" si="51"/>
        <v>0</v>
      </c>
      <c r="AG85" s="191">
        <f t="shared" si="52"/>
        <v>0</v>
      </c>
      <c r="AH85" s="137" t="str">
        <f t="shared" si="39"/>
        <v/>
      </c>
      <c r="AI85" s="286" t="str" cm="1">
        <f t="array" ref="AI85">IFERROR(_xlfn.IFS(DATE(RIGHT(B85,4),3,31)&lt;Listes_deroulantes!$F$54,IF(Z85&gt;0,Z85/AG85,"Aucun mazout"),DATE(RIGHT(B85,4),3,31)&gt;=Listes_deroulantes!$F$54,IF(AF85&gt;0,AF85/AG85,"Aucun combustible")),"")</f>
        <v/>
      </c>
      <c r="AJ85" s="284" t="str" cm="1">
        <f t="array" ref="AJ85">_xlfn.IFS(AG85=0,"",AND(AG85&gt;0,Z85=0),"Aucun mazout",AG85&gt;0,Z85/AG85)</f>
        <v/>
      </c>
      <c r="AK85" s="116" cm="1">
        <f t="array" ref="AK85">_xlfn.IFS(AG85=0,0,OR(AF85=0,ISBLANK(AF85)),"Aucun combustible",AND(AF85&gt;0,AG85&gt;0),AF85/AG85)</f>
        <v>0</v>
      </c>
      <c r="AL85" s="331" t="str" cm="1">
        <f t="array" ref="AL85">IFERROR(IF(DATE(RIGHT(B85,4),3,31)&lt;Listes_deroulantes!$F$54,VLOOKUP(L85,Listes_deroulantes!$F$3:$J$11,4,FALSE),_xlfn.IFS(DATE(RIGHT(B85,4),3,31)&lt;Avant2025,Exist2025Avant,DATE(RIGHT(B85,4),3,31)&lt;Avant2030,Exist2030Avant,DATE(RIGHT(B85,4),3,31)&gt;Après2030,Exist2031Avant)),"")</f>
        <v/>
      </c>
      <c r="AM85" s="35" t="str" cm="1">
        <f t="array" ref="AM85">_xlfn.IFS(OR(AI85="Aucun combustible",AI85="Aucun mazout"),"Oui",AND(AI85="",AL85=""),"",AND(AL85="0%",OR(AI85&lt;&gt;"Aucun combustible",AI85&lt;&gt;"Aucun mazout")),IF(AI85&lt;=0%,"Oui","Non"),AND(AL85&lt;&gt;"0%",OR(AI85&lt;&gt;"Aucun combustible",AI85&lt;&gt;"Aucun mazout")),IF(AI85&lt;=AL85,"Oui","Non"))</f>
        <v/>
      </c>
      <c r="AN85" s="130"/>
      <c r="AO85" s="350" t="str" cm="1">
        <f t="array" ref="AO85">_xlfn.IFS(AND(OR(AE85=0,ISBLANK(AE85)),AF85&gt;0),"Non disponible",AND(OR(AE85=0,ISBLANK(AE85)),W85&gt;0,OR(AF85=0,ISBLANK(AF85))),"100% Énergie renouvelable",AE85&gt;0,AE85,AND(OR(AE85=0,ISBLANK(AE85)),OR(AF85=0,ISBLANK(AF85)),OR(W85=0,ISBLANK(W85))),"s. o.")</f>
        <v>s. o.</v>
      </c>
      <c r="AP85" s="332">
        <f t="shared" si="42"/>
        <v>0</v>
      </c>
      <c r="AQ85" s="189"/>
      <c r="AR85" s="189"/>
      <c r="AS85" s="189"/>
      <c r="AT85" s="189"/>
      <c r="AU85" s="189"/>
      <c r="AV85" s="189"/>
      <c r="AW85" s="195">
        <f t="shared" si="53"/>
        <v>0</v>
      </c>
      <c r="AX85" s="189"/>
      <c r="AY85" s="196">
        <f t="shared" si="54"/>
        <v>0</v>
      </c>
      <c r="AZ85" s="189"/>
      <c r="BA85" s="196">
        <f t="shared" si="55"/>
        <v>0</v>
      </c>
      <c r="BB85" s="189"/>
      <c r="BC85" s="196">
        <f t="shared" si="56"/>
        <v>0</v>
      </c>
      <c r="BD85" s="189"/>
      <c r="BE85" s="196">
        <f t="shared" si="57"/>
        <v>0</v>
      </c>
      <c r="BF85" s="249">
        <f t="shared" si="45"/>
        <v>0</v>
      </c>
      <c r="BG85" s="195">
        <f t="shared" si="46"/>
        <v>0</v>
      </c>
      <c r="BH85" s="138" t="str">
        <f t="shared" si="40"/>
        <v/>
      </c>
      <c r="BI85" s="286" t="str" cm="1">
        <f t="array" ref="BI85">IFERROR(_xlfn.IFS(DATE(RIGHT(B85,4),3,31)&lt;Listes_deroulantes!$F$54,IF(AZ85&gt;0,AZ85/BG85,"Aucun mazout"),DATE(RIGHT(B85,4),3,31)&gt;=Listes_deroulantes!$F$54,IF(BF85&gt;0,BF85/BG85,"Aucun combustible")),"")</f>
        <v/>
      </c>
      <c r="BJ85" s="284" t="str" cm="1">
        <f t="array" ref="BJ85">_xlfn.IFS(BG85=0,"",AND(BG85&gt;0,AZ85=0),"Aucun mazout",BG85&gt;0,AZ85/BG85)</f>
        <v/>
      </c>
      <c r="BK85" s="299" t="str">
        <f t="shared" si="43"/>
        <v>Non disponible</v>
      </c>
      <c r="BL85" s="61" t="str" cm="1">
        <f t="array" ref="BL85">IFERROR(IF(DATE(RIGHT(B85,4),3,31)&lt;Listes_deroulantes!$F$54,VLOOKUP(L85,Listes_deroulantes!$F$3:$J$11,4,FALSE),_xlfn.IFS(DATE(RIGHT(B85,4),3,31)&lt;Avant2025,Exist20205Apres,DATE(RIGHT(B85,4),3,31)&lt;Avant2030,Exist2030Apres,DATE(RIGHT(B85,4),3,31)&gt;Après2030,"0%")),"")</f>
        <v/>
      </c>
      <c r="BM85" s="35" t="str" cm="1">
        <f t="array" ref="BM85">_xlfn.IFS(OR(BI85="Aucun combustible",BI85="Aucun mazout"),"Oui",AND(BI85="",BL85=""),"",AND(BL85="0%",OR(BI85&lt;&gt;"Aucun combustible",BI85&lt;&gt;"Aucun mazout")),IF(BI85&lt;=0%,"Oui","Non"),AND(BL85&lt;&gt;"0%",OR(BI85&lt;&gt;"Aucun combustible",BI85&lt;&gt;"Aucun mazout")),IF(BI85&lt;=BL85,"Oui","Non"))</f>
        <v/>
      </c>
      <c r="BN85" s="119"/>
      <c r="BO85" s="355" t="str">
        <f t="shared" si="44"/>
        <v>s. o.</v>
      </c>
      <c r="BP85" s="356" t="str" cm="1">
        <f t="array" ref="BP85">_xlfn.IFS(AND(BF85&gt;0,OR(BE85=0,ISBLANK(BE85))),"Non disponible",AND(OR(BE85=0,ISBLANK(BE85)),OR(BF85=0,ISBLANK(BF85)),AW85&gt;0),"100% Énergie renouvelable",BE85&gt;0,BE85,AND(OR(BE85=0,ISBLANK(BE85)),OR(BF85=0,ISBLANK(BF85)),OR(AW85=0,ISBLANK(AW85))),"s. o.")</f>
        <v>s. o.</v>
      </c>
      <c r="BQ85" s="357" t="str" cm="1">
        <f t="array" ref="BQ85">IFERROR(_xlfn.IFS(AND(BO85="100% Énergie renouvelable",BP85="100% Énergie renouvelable"),"Aucun GES à réduire",AND(BO85&lt;&gt;"100% Énergie renouvelable",BP85="100% Énergie renouvelable"),BO85,AND(BO85&lt;&gt;"100% Énergie renouvelable",BP85&lt;&gt;"100% Énergie renouvelable"),BO85-BP85,AND(BO85="100% Énergie renouvelable",BP85&lt;&gt;"100% Énergie renouvelable"),"Fournir une explication"),"s. o.")</f>
        <v>s. o.</v>
      </c>
      <c r="BR85" s="120"/>
    </row>
    <row r="86" spans="1:70" s="121" customFormat="1" x14ac:dyDescent="0.25">
      <c r="A86" s="124"/>
      <c r="B86" s="33"/>
      <c r="C86" s="32"/>
      <c r="D86" s="32"/>
      <c r="E86" s="32"/>
      <c r="F86" s="32"/>
      <c r="G86" s="32"/>
      <c r="H86" s="32"/>
      <c r="I86" s="41"/>
      <c r="J86" s="32"/>
      <c r="K86" s="112"/>
      <c r="L86" s="32"/>
      <c r="M86" s="34"/>
      <c r="N86" s="339"/>
      <c r="O86" s="338"/>
      <c r="P86" s="118"/>
      <c r="Q86" s="187"/>
      <c r="R86" s="188"/>
      <c r="S86" s="189"/>
      <c r="T86" s="189"/>
      <c r="U86" s="189"/>
      <c r="V86" s="189"/>
      <c r="W86" s="256">
        <f t="shared" si="47"/>
        <v>0</v>
      </c>
      <c r="X86" s="187"/>
      <c r="Y86" s="190">
        <f t="shared" si="48"/>
        <v>0</v>
      </c>
      <c r="Z86" s="189"/>
      <c r="AA86" s="190">
        <f t="shared" si="49"/>
        <v>0</v>
      </c>
      <c r="AB86" s="189"/>
      <c r="AC86" s="190">
        <f t="shared" si="50"/>
        <v>0</v>
      </c>
      <c r="AD86" s="189"/>
      <c r="AE86" s="190">
        <f t="shared" si="41"/>
        <v>0</v>
      </c>
      <c r="AF86" s="191">
        <f t="shared" si="51"/>
        <v>0</v>
      </c>
      <c r="AG86" s="191">
        <f t="shared" si="52"/>
        <v>0</v>
      </c>
      <c r="AH86" s="137" t="str">
        <f t="shared" si="39"/>
        <v/>
      </c>
      <c r="AI86" s="286" t="str" cm="1">
        <f t="array" ref="AI86">IFERROR(_xlfn.IFS(DATE(RIGHT(B86,4),3,31)&lt;Listes_deroulantes!$F$54,IF(Z86&gt;0,Z86/AG86,"Aucun mazout"),DATE(RIGHT(B86,4),3,31)&gt;=Listes_deroulantes!$F$54,IF(AF86&gt;0,AF86/AG86,"Aucun combustible")),"")</f>
        <v/>
      </c>
      <c r="AJ86" s="284" t="str" cm="1">
        <f t="array" ref="AJ86">_xlfn.IFS(AG86=0,"",AND(AG86&gt;0,Z86=0),"Aucun mazout",AG86&gt;0,Z86/AG86)</f>
        <v/>
      </c>
      <c r="AK86" s="116" cm="1">
        <f t="array" ref="AK86">_xlfn.IFS(AG86=0,0,OR(AF86=0,ISBLANK(AF86)),"Aucun combustible",AND(AF86&gt;0,AG86&gt;0),AF86/AG86)</f>
        <v>0</v>
      </c>
      <c r="AL86" s="331" t="str" cm="1">
        <f t="array" ref="AL86">IFERROR(IF(DATE(RIGHT(B86,4),3,31)&lt;Listes_deroulantes!$F$54,VLOOKUP(L86,Listes_deroulantes!$F$3:$J$11,4,FALSE),_xlfn.IFS(DATE(RIGHT(B86,4),3,31)&lt;Avant2025,Exist2025Avant,DATE(RIGHT(B86,4),3,31)&lt;Avant2030,Exist2030Avant,DATE(RIGHT(B86,4),3,31)&gt;Après2030,Exist2031Avant)),"")</f>
        <v/>
      </c>
      <c r="AM86" s="35" t="str" cm="1">
        <f t="array" ref="AM86">_xlfn.IFS(OR(AI86="Aucun combustible",AI86="Aucun mazout"),"Oui",AND(AI86="",AL86=""),"",AND(AL86="0%",OR(AI86&lt;&gt;"Aucun combustible",AI86&lt;&gt;"Aucun mazout")),IF(AI86&lt;=0%,"Oui","Non"),AND(AL86&lt;&gt;"0%",OR(AI86&lt;&gt;"Aucun combustible",AI86&lt;&gt;"Aucun mazout")),IF(AI86&lt;=AL86,"Oui","Non"))</f>
        <v/>
      </c>
      <c r="AN86" s="130"/>
      <c r="AO86" s="350" t="str" cm="1">
        <f t="array" ref="AO86">_xlfn.IFS(AND(OR(AE86=0,ISBLANK(AE86)),AF86&gt;0),"Non disponible",AND(OR(AE86=0,ISBLANK(AE86)),W86&gt;0,OR(AF86=0,ISBLANK(AF86))),"100% Énergie renouvelable",AE86&gt;0,AE86,AND(OR(AE86=0,ISBLANK(AE86)),OR(AF86=0,ISBLANK(AF86)),OR(W86=0,ISBLANK(W86))),"s. o.")</f>
        <v>s. o.</v>
      </c>
      <c r="AP86" s="332">
        <f t="shared" si="42"/>
        <v>0</v>
      </c>
      <c r="AQ86" s="189"/>
      <c r="AR86" s="189"/>
      <c r="AS86" s="189"/>
      <c r="AT86" s="189"/>
      <c r="AU86" s="189"/>
      <c r="AV86" s="189"/>
      <c r="AW86" s="195">
        <f t="shared" si="53"/>
        <v>0</v>
      </c>
      <c r="AX86" s="189"/>
      <c r="AY86" s="196">
        <f t="shared" si="54"/>
        <v>0</v>
      </c>
      <c r="AZ86" s="189"/>
      <c r="BA86" s="196">
        <f t="shared" si="55"/>
        <v>0</v>
      </c>
      <c r="BB86" s="189"/>
      <c r="BC86" s="196">
        <f t="shared" si="56"/>
        <v>0</v>
      </c>
      <c r="BD86" s="189"/>
      <c r="BE86" s="196">
        <f t="shared" si="57"/>
        <v>0</v>
      </c>
      <c r="BF86" s="249">
        <f t="shared" si="45"/>
        <v>0</v>
      </c>
      <c r="BG86" s="195">
        <f t="shared" si="46"/>
        <v>0</v>
      </c>
      <c r="BH86" s="138" t="str">
        <f t="shared" si="40"/>
        <v/>
      </c>
      <c r="BI86" s="286" t="str" cm="1">
        <f t="array" ref="BI86">IFERROR(_xlfn.IFS(DATE(RIGHT(B86,4),3,31)&lt;Listes_deroulantes!$F$54,IF(AZ86&gt;0,AZ86/BG86,"Aucun mazout"),DATE(RIGHT(B86,4),3,31)&gt;=Listes_deroulantes!$F$54,IF(BF86&gt;0,BF86/BG86,"Aucun combustible")),"")</f>
        <v/>
      </c>
      <c r="BJ86" s="284" t="str" cm="1">
        <f t="array" ref="BJ86">_xlfn.IFS(BG86=0,"",AND(BG86&gt;0,AZ86=0),"Aucun mazout",BG86&gt;0,AZ86/BG86)</f>
        <v/>
      </c>
      <c r="BK86" s="299" t="str">
        <f t="shared" si="43"/>
        <v>Non disponible</v>
      </c>
      <c r="BL86" s="61" t="str" cm="1">
        <f t="array" ref="BL86">IFERROR(IF(DATE(RIGHT(B86,4),3,31)&lt;Listes_deroulantes!$F$54,VLOOKUP(L86,Listes_deroulantes!$F$3:$J$11,4,FALSE),_xlfn.IFS(DATE(RIGHT(B86,4),3,31)&lt;Avant2025,Exist20205Apres,DATE(RIGHT(B86,4),3,31)&lt;Avant2030,Exist2030Apres,DATE(RIGHT(B86,4),3,31)&gt;Après2030,"0%")),"")</f>
        <v/>
      </c>
      <c r="BM86" s="35" t="str" cm="1">
        <f t="array" ref="BM86">_xlfn.IFS(OR(BI86="Aucun combustible",BI86="Aucun mazout"),"Oui",AND(BI86="",BL86=""),"",AND(BL86="0%",OR(BI86&lt;&gt;"Aucun combustible",BI86&lt;&gt;"Aucun mazout")),IF(BI86&lt;=0%,"Oui","Non"),AND(BL86&lt;&gt;"0%",OR(BI86&lt;&gt;"Aucun combustible",BI86&lt;&gt;"Aucun mazout")),IF(BI86&lt;=BL86,"Oui","Non"))</f>
        <v/>
      </c>
      <c r="BN86" s="119"/>
      <c r="BO86" s="355" t="str">
        <f t="shared" si="44"/>
        <v>s. o.</v>
      </c>
      <c r="BP86" s="356" t="str" cm="1">
        <f t="array" ref="BP86">_xlfn.IFS(AND(BF86&gt;0,OR(BE86=0,ISBLANK(BE86))),"Non disponible",AND(OR(BE86=0,ISBLANK(BE86)),OR(BF86=0,ISBLANK(BF86)),AW86&gt;0),"100% Énergie renouvelable",BE86&gt;0,BE86,AND(OR(BE86=0,ISBLANK(BE86)),OR(BF86=0,ISBLANK(BF86)),OR(AW86=0,ISBLANK(AW86))),"s. o.")</f>
        <v>s. o.</v>
      </c>
      <c r="BQ86" s="357" t="str" cm="1">
        <f t="array" ref="BQ86">IFERROR(_xlfn.IFS(AND(BO86="100% Énergie renouvelable",BP86="100% Énergie renouvelable"),"Aucun GES à réduire",AND(BO86&lt;&gt;"100% Énergie renouvelable",BP86="100% Énergie renouvelable"),BO86,AND(BO86&lt;&gt;"100% Énergie renouvelable",BP86&lt;&gt;"100% Énergie renouvelable"),BO86-BP86,AND(BO86="100% Énergie renouvelable",BP86&lt;&gt;"100% Énergie renouvelable"),"Fournir une explication"),"s. o.")</f>
        <v>s. o.</v>
      </c>
      <c r="BR86" s="120"/>
    </row>
    <row r="87" spans="1:70" s="121" customFormat="1" x14ac:dyDescent="0.25">
      <c r="A87" s="124"/>
      <c r="B87" s="33"/>
      <c r="C87" s="32"/>
      <c r="D87" s="32"/>
      <c r="E87" s="32"/>
      <c r="F87" s="32"/>
      <c r="G87" s="32"/>
      <c r="H87" s="32"/>
      <c r="I87" s="41"/>
      <c r="J87" s="32"/>
      <c r="K87" s="112"/>
      <c r="L87" s="32"/>
      <c r="M87" s="34"/>
      <c r="N87" s="339"/>
      <c r="O87" s="338"/>
      <c r="P87" s="118"/>
      <c r="Q87" s="187"/>
      <c r="R87" s="188"/>
      <c r="S87" s="189"/>
      <c r="T87" s="189"/>
      <c r="U87" s="189"/>
      <c r="V87" s="189"/>
      <c r="W87" s="256">
        <f t="shared" si="47"/>
        <v>0</v>
      </c>
      <c r="X87" s="187"/>
      <c r="Y87" s="190">
        <f t="shared" si="48"/>
        <v>0</v>
      </c>
      <c r="Z87" s="189"/>
      <c r="AA87" s="190">
        <f t="shared" si="49"/>
        <v>0</v>
      </c>
      <c r="AB87" s="189"/>
      <c r="AC87" s="190">
        <f t="shared" si="50"/>
        <v>0</v>
      </c>
      <c r="AD87" s="189"/>
      <c r="AE87" s="190">
        <f t="shared" si="41"/>
        <v>0</v>
      </c>
      <c r="AF87" s="191">
        <f t="shared" si="51"/>
        <v>0</v>
      </c>
      <c r="AG87" s="191">
        <f t="shared" si="52"/>
        <v>0</v>
      </c>
      <c r="AH87" s="137" t="str">
        <f t="shared" si="39"/>
        <v/>
      </c>
      <c r="AI87" s="286" t="str" cm="1">
        <f t="array" ref="AI87">IFERROR(_xlfn.IFS(DATE(RIGHT(B87,4),3,31)&lt;Listes_deroulantes!$F$54,IF(Z87&gt;0,Z87/AG87,"Aucun mazout"),DATE(RIGHT(B87,4),3,31)&gt;=Listes_deroulantes!$F$54,IF(AF87&gt;0,AF87/AG87,"Aucun combustible")),"")</f>
        <v/>
      </c>
      <c r="AJ87" s="284" t="str" cm="1">
        <f t="array" ref="AJ87">_xlfn.IFS(AG87=0,"",AND(AG87&gt;0,Z87=0),"Aucun mazout",AG87&gt;0,Z87/AG87)</f>
        <v/>
      </c>
      <c r="AK87" s="116" cm="1">
        <f t="array" ref="AK87">_xlfn.IFS(AG87=0,0,OR(AF87=0,ISBLANK(AF87)),"Aucun combustible",AND(AF87&gt;0,AG87&gt;0),AF87/AG87)</f>
        <v>0</v>
      </c>
      <c r="AL87" s="331" t="str" cm="1">
        <f t="array" ref="AL87">IFERROR(IF(DATE(RIGHT(B87,4),3,31)&lt;Listes_deroulantes!$F$54,VLOOKUP(L87,Listes_deroulantes!$F$3:$J$11,4,FALSE),_xlfn.IFS(DATE(RIGHT(B87,4),3,31)&lt;Avant2025,Exist2025Avant,DATE(RIGHT(B87,4),3,31)&lt;Avant2030,Exist2030Avant,DATE(RIGHT(B87,4),3,31)&gt;Après2030,Exist2031Avant)),"")</f>
        <v/>
      </c>
      <c r="AM87" s="35" t="str" cm="1">
        <f t="array" ref="AM87">_xlfn.IFS(OR(AI87="Aucun combustible",AI87="Aucun mazout"),"Oui",AND(AI87="",AL87=""),"",AND(AL87="0%",OR(AI87&lt;&gt;"Aucun combustible",AI87&lt;&gt;"Aucun mazout")),IF(AI87&lt;=0%,"Oui","Non"),AND(AL87&lt;&gt;"0%",OR(AI87&lt;&gt;"Aucun combustible",AI87&lt;&gt;"Aucun mazout")),IF(AI87&lt;=AL87,"Oui","Non"))</f>
        <v/>
      </c>
      <c r="AN87" s="130"/>
      <c r="AO87" s="350" t="str" cm="1">
        <f t="array" ref="AO87">_xlfn.IFS(AND(OR(AE87=0,ISBLANK(AE87)),AF87&gt;0),"Non disponible",AND(OR(AE87=0,ISBLANK(AE87)),W87&gt;0,OR(AF87=0,ISBLANK(AF87))),"100% Énergie renouvelable",AE87&gt;0,AE87,AND(OR(AE87=0,ISBLANK(AE87)),OR(AF87=0,ISBLANK(AF87)),OR(W87=0,ISBLANK(W87))),"s. o.")</f>
        <v>s. o.</v>
      </c>
      <c r="AP87" s="332">
        <f t="shared" si="42"/>
        <v>0</v>
      </c>
      <c r="AQ87" s="189"/>
      <c r="AR87" s="189"/>
      <c r="AS87" s="189"/>
      <c r="AT87" s="189"/>
      <c r="AU87" s="189"/>
      <c r="AV87" s="189"/>
      <c r="AW87" s="195">
        <f t="shared" si="53"/>
        <v>0</v>
      </c>
      <c r="AX87" s="189"/>
      <c r="AY87" s="196">
        <f t="shared" si="54"/>
        <v>0</v>
      </c>
      <c r="AZ87" s="189"/>
      <c r="BA87" s="196">
        <f t="shared" si="55"/>
        <v>0</v>
      </c>
      <c r="BB87" s="189"/>
      <c r="BC87" s="196">
        <f t="shared" si="56"/>
        <v>0</v>
      </c>
      <c r="BD87" s="189"/>
      <c r="BE87" s="196">
        <f t="shared" si="57"/>
        <v>0</v>
      </c>
      <c r="BF87" s="249">
        <f t="shared" si="45"/>
        <v>0</v>
      </c>
      <c r="BG87" s="195">
        <f t="shared" si="46"/>
        <v>0</v>
      </c>
      <c r="BH87" s="138" t="str">
        <f t="shared" si="40"/>
        <v/>
      </c>
      <c r="BI87" s="286" t="str" cm="1">
        <f t="array" ref="BI87">IFERROR(_xlfn.IFS(DATE(RIGHT(B87,4),3,31)&lt;Listes_deroulantes!$F$54,IF(AZ87&gt;0,AZ87/BG87,"Aucun mazout"),DATE(RIGHT(B87,4),3,31)&gt;=Listes_deroulantes!$F$54,IF(BF87&gt;0,BF87/BG87,"Aucun combustible")),"")</f>
        <v/>
      </c>
      <c r="BJ87" s="284" t="str" cm="1">
        <f t="array" ref="BJ87">_xlfn.IFS(BG87=0,"",AND(BG87&gt;0,AZ87=0),"Aucun mazout",BG87&gt;0,AZ87/BG87)</f>
        <v/>
      </c>
      <c r="BK87" s="299" t="str">
        <f t="shared" si="43"/>
        <v>Non disponible</v>
      </c>
      <c r="BL87" s="61" t="str" cm="1">
        <f t="array" ref="BL87">IFERROR(IF(DATE(RIGHT(B87,4),3,31)&lt;Listes_deroulantes!$F$54,VLOOKUP(L87,Listes_deroulantes!$F$3:$J$11,4,FALSE),_xlfn.IFS(DATE(RIGHT(B87,4),3,31)&lt;Avant2025,Exist20205Apres,DATE(RIGHT(B87,4),3,31)&lt;Avant2030,Exist2030Apres,DATE(RIGHT(B87,4),3,31)&gt;Après2030,"0%")),"")</f>
        <v/>
      </c>
      <c r="BM87" s="35" t="str" cm="1">
        <f t="array" ref="BM87">_xlfn.IFS(OR(BI87="Aucun combustible",BI87="Aucun mazout"),"Oui",AND(BI87="",BL87=""),"",AND(BL87="0%",OR(BI87&lt;&gt;"Aucun combustible",BI87&lt;&gt;"Aucun mazout")),IF(BI87&lt;=0%,"Oui","Non"),AND(BL87&lt;&gt;"0%",OR(BI87&lt;&gt;"Aucun combustible",BI87&lt;&gt;"Aucun mazout")),IF(BI87&lt;=BL87,"Oui","Non"))</f>
        <v/>
      </c>
      <c r="BN87" s="119"/>
      <c r="BO87" s="355" t="str">
        <f t="shared" si="44"/>
        <v>s. o.</v>
      </c>
      <c r="BP87" s="356" t="str" cm="1">
        <f t="array" ref="BP87">_xlfn.IFS(AND(BF87&gt;0,OR(BE87=0,ISBLANK(BE87))),"Non disponible",AND(OR(BE87=0,ISBLANK(BE87)),OR(BF87=0,ISBLANK(BF87)),AW87&gt;0),"100% Énergie renouvelable",BE87&gt;0,BE87,AND(OR(BE87=0,ISBLANK(BE87)),OR(BF87=0,ISBLANK(BF87)),OR(AW87=0,ISBLANK(AW87))),"s. o.")</f>
        <v>s. o.</v>
      </c>
      <c r="BQ87" s="357" t="str" cm="1">
        <f t="array" ref="BQ87">IFERROR(_xlfn.IFS(AND(BO87="100% Énergie renouvelable",BP87="100% Énergie renouvelable"),"Aucun GES à réduire",AND(BO87&lt;&gt;"100% Énergie renouvelable",BP87="100% Énergie renouvelable"),BO87,AND(BO87&lt;&gt;"100% Énergie renouvelable",BP87&lt;&gt;"100% Énergie renouvelable"),BO87-BP87,AND(BO87="100% Énergie renouvelable",BP87&lt;&gt;"100% Énergie renouvelable"),"Fournir une explication"),"s. o.")</f>
        <v>s. o.</v>
      </c>
      <c r="BR87" s="120"/>
    </row>
    <row r="88" spans="1:70" s="121" customFormat="1" x14ac:dyDescent="0.25">
      <c r="A88" s="124"/>
      <c r="B88" s="33"/>
      <c r="C88" s="32"/>
      <c r="D88" s="32"/>
      <c r="E88" s="32"/>
      <c r="F88" s="32"/>
      <c r="G88" s="32"/>
      <c r="H88" s="32"/>
      <c r="I88" s="41"/>
      <c r="J88" s="32"/>
      <c r="K88" s="112"/>
      <c r="L88" s="32"/>
      <c r="M88" s="34"/>
      <c r="N88" s="339"/>
      <c r="O88" s="338"/>
      <c r="P88" s="118"/>
      <c r="Q88" s="187"/>
      <c r="R88" s="188"/>
      <c r="S88" s="189"/>
      <c r="T88" s="189"/>
      <c r="U88" s="189"/>
      <c r="V88" s="189"/>
      <c r="W88" s="256">
        <f t="shared" si="47"/>
        <v>0</v>
      </c>
      <c r="X88" s="187"/>
      <c r="Y88" s="190">
        <f t="shared" si="48"/>
        <v>0</v>
      </c>
      <c r="Z88" s="189"/>
      <c r="AA88" s="190">
        <f t="shared" si="49"/>
        <v>0</v>
      </c>
      <c r="AB88" s="189"/>
      <c r="AC88" s="190">
        <f t="shared" si="50"/>
        <v>0</v>
      </c>
      <c r="AD88" s="189"/>
      <c r="AE88" s="190">
        <f t="shared" si="41"/>
        <v>0</v>
      </c>
      <c r="AF88" s="191">
        <f t="shared" si="51"/>
        <v>0</v>
      </c>
      <c r="AG88" s="191">
        <f t="shared" si="52"/>
        <v>0</v>
      </c>
      <c r="AH88" s="137" t="str">
        <f t="shared" si="39"/>
        <v/>
      </c>
      <c r="AI88" s="286" t="str" cm="1">
        <f t="array" ref="AI88">IFERROR(_xlfn.IFS(DATE(RIGHT(B88,4),3,31)&lt;Listes_deroulantes!$F$54,IF(Z88&gt;0,Z88/AG88,"Aucun mazout"),DATE(RIGHT(B88,4),3,31)&gt;=Listes_deroulantes!$F$54,IF(AF88&gt;0,AF88/AG88,"Aucun combustible")),"")</f>
        <v/>
      </c>
      <c r="AJ88" s="284" t="str" cm="1">
        <f t="array" ref="AJ88">_xlfn.IFS(AG88=0,"",AND(AG88&gt;0,Z88=0),"Aucun mazout",AG88&gt;0,Z88/AG88)</f>
        <v/>
      </c>
      <c r="AK88" s="116" cm="1">
        <f t="array" ref="AK88">_xlfn.IFS(AG88=0,0,OR(AF88=0,ISBLANK(AF88)),"Aucun combustible",AND(AF88&gt;0,AG88&gt;0),AF88/AG88)</f>
        <v>0</v>
      </c>
      <c r="AL88" s="331" t="str" cm="1">
        <f t="array" ref="AL88">IFERROR(IF(DATE(RIGHT(B88,4),3,31)&lt;Listes_deroulantes!$F$54,VLOOKUP(L88,Listes_deroulantes!$F$3:$J$11,4,FALSE),_xlfn.IFS(DATE(RIGHT(B88,4),3,31)&lt;Avant2025,Exist2025Avant,DATE(RIGHT(B88,4),3,31)&lt;Avant2030,Exist2030Avant,DATE(RIGHT(B88,4),3,31)&gt;Après2030,Exist2031Avant)),"")</f>
        <v/>
      </c>
      <c r="AM88" s="35" t="str" cm="1">
        <f t="array" ref="AM88">_xlfn.IFS(OR(AI88="Aucun combustible",AI88="Aucun mazout"),"Oui",AND(AI88="",AL88=""),"",AND(AL88="0%",OR(AI88&lt;&gt;"Aucun combustible",AI88&lt;&gt;"Aucun mazout")),IF(AI88&lt;=0%,"Oui","Non"),AND(AL88&lt;&gt;"0%",OR(AI88&lt;&gt;"Aucun combustible",AI88&lt;&gt;"Aucun mazout")),IF(AI88&lt;=AL88,"Oui","Non"))</f>
        <v/>
      </c>
      <c r="AN88" s="130"/>
      <c r="AO88" s="350" t="str" cm="1">
        <f t="array" ref="AO88">_xlfn.IFS(AND(OR(AE88=0,ISBLANK(AE88)),AF88&gt;0),"Non disponible",AND(OR(AE88=0,ISBLANK(AE88)),W88&gt;0,OR(AF88=0,ISBLANK(AF88))),"100% Énergie renouvelable",AE88&gt;0,AE88,AND(OR(AE88=0,ISBLANK(AE88)),OR(AF88=0,ISBLANK(AF88)),OR(W88=0,ISBLANK(W88))),"s. o.")</f>
        <v>s. o.</v>
      </c>
      <c r="AP88" s="332">
        <f t="shared" si="42"/>
        <v>0</v>
      </c>
      <c r="AQ88" s="189"/>
      <c r="AR88" s="189"/>
      <c r="AS88" s="189"/>
      <c r="AT88" s="189"/>
      <c r="AU88" s="189"/>
      <c r="AV88" s="189"/>
      <c r="AW88" s="195">
        <f t="shared" si="53"/>
        <v>0</v>
      </c>
      <c r="AX88" s="189"/>
      <c r="AY88" s="196">
        <f t="shared" si="54"/>
        <v>0</v>
      </c>
      <c r="AZ88" s="189"/>
      <c r="BA88" s="196">
        <f t="shared" si="55"/>
        <v>0</v>
      </c>
      <c r="BB88" s="189"/>
      <c r="BC88" s="196">
        <f t="shared" si="56"/>
        <v>0</v>
      </c>
      <c r="BD88" s="189"/>
      <c r="BE88" s="196">
        <f t="shared" si="57"/>
        <v>0</v>
      </c>
      <c r="BF88" s="249">
        <f t="shared" si="45"/>
        <v>0</v>
      </c>
      <c r="BG88" s="195">
        <f t="shared" si="46"/>
        <v>0</v>
      </c>
      <c r="BH88" s="138" t="str">
        <f t="shared" si="40"/>
        <v/>
      </c>
      <c r="BI88" s="286" t="str" cm="1">
        <f t="array" ref="BI88">IFERROR(_xlfn.IFS(DATE(RIGHT(B88,4),3,31)&lt;Listes_deroulantes!$F$54,IF(AZ88&gt;0,AZ88/BG88,"Aucun mazout"),DATE(RIGHT(B88,4),3,31)&gt;=Listes_deroulantes!$F$54,IF(BF88&gt;0,BF88/BG88,"Aucun combustible")),"")</f>
        <v/>
      </c>
      <c r="BJ88" s="284" t="str" cm="1">
        <f t="array" ref="BJ88">_xlfn.IFS(BG88=0,"",AND(BG88&gt;0,AZ88=0),"Aucun mazout",BG88&gt;0,AZ88/BG88)</f>
        <v/>
      </c>
      <c r="BK88" s="299" t="str">
        <f t="shared" si="43"/>
        <v>Non disponible</v>
      </c>
      <c r="BL88" s="61" t="str" cm="1">
        <f t="array" ref="BL88">IFERROR(IF(DATE(RIGHT(B88,4),3,31)&lt;Listes_deroulantes!$F$54,VLOOKUP(L88,Listes_deroulantes!$F$3:$J$11,4,FALSE),_xlfn.IFS(DATE(RIGHT(B88,4),3,31)&lt;Avant2025,Exist20205Apres,DATE(RIGHT(B88,4),3,31)&lt;Avant2030,Exist2030Apres,DATE(RIGHT(B88,4),3,31)&gt;Après2030,"0%")),"")</f>
        <v/>
      </c>
      <c r="BM88" s="35" t="str" cm="1">
        <f t="array" ref="BM88">_xlfn.IFS(OR(BI88="Aucun combustible",BI88="Aucun mazout"),"Oui",AND(BI88="",BL88=""),"",AND(BL88="0%",OR(BI88&lt;&gt;"Aucun combustible",BI88&lt;&gt;"Aucun mazout")),IF(BI88&lt;=0%,"Oui","Non"),AND(BL88&lt;&gt;"0%",OR(BI88&lt;&gt;"Aucun combustible",BI88&lt;&gt;"Aucun mazout")),IF(BI88&lt;=BL88,"Oui","Non"))</f>
        <v/>
      </c>
      <c r="BN88" s="119"/>
      <c r="BO88" s="355" t="str">
        <f t="shared" si="44"/>
        <v>s. o.</v>
      </c>
      <c r="BP88" s="356" t="str" cm="1">
        <f t="array" ref="BP88">_xlfn.IFS(AND(BF88&gt;0,OR(BE88=0,ISBLANK(BE88))),"Non disponible",AND(OR(BE88=0,ISBLANK(BE88)),OR(BF88=0,ISBLANK(BF88)),AW88&gt;0),"100% Énergie renouvelable",BE88&gt;0,BE88,AND(OR(BE88=0,ISBLANK(BE88)),OR(BF88=0,ISBLANK(BF88)),OR(AW88=0,ISBLANK(AW88))),"s. o.")</f>
        <v>s. o.</v>
      </c>
      <c r="BQ88" s="357" t="str" cm="1">
        <f t="array" ref="BQ88">IFERROR(_xlfn.IFS(AND(BO88="100% Énergie renouvelable",BP88="100% Énergie renouvelable"),"Aucun GES à réduire",AND(BO88&lt;&gt;"100% Énergie renouvelable",BP88="100% Énergie renouvelable"),BO88,AND(BO88&lt;&gt;"100% Énergie renouvelable",BP88&lt;&gt;"100% Énergie renouvelable"),BO88-BP88,AND(BO88="100% Énergie renouvelable",BP88&lt;&gt;"100% Énergie renouvelable"),"Fournir une explication"),"s. o.")</f>
        <v>s. o.</v>
      </c>
      <c r="BR88" s="120"/>
    </row>
    <row r="89" spans="1:70" s="121" customFormat="1" x14ac:dyDescent="0.25">
      <c r="A89" s="124"/>
      <c r="B89" s="33"/>
      <c r="C89" s="32"/>
      <c r="D89" s="32"/>
      <c r="E89" s="32"/>
      <c r="F89" s="32"/>
      <c r="G89" s="32"/>
      <c r="H89" s="32"/>
      <c r="I89" s="41"/>
      <c r="J89" s="32"/>
      <c r="K89" s="112"/>
      <c r="L89" s="32"/>
      <c r="M89" s="34"/>
      <c r="N89" s="339"/>
      <c r="O89" s="338"/>
      <c r="P89" s="118"/>
      <c r="Q89" s="187"/>
      <c r="R89" s="188"/>
      <c r="S89" s="189"/>
      <c r="T89" s="189"/>
      <c r="U89" s="189"/>
      <c r="V89" s="189"/>
      <c r="W89" s="256">
        <f t="shared" si="47"/>
        <v>0</v>
      </c>
      <c r="X89" s="187"/>
      <c r="Y89" s="190">
        <f t="shared" si="48"/>
        <v>0</v>
      </c>
      <c r="Z89" s="189"/>
      <c r="AA89" s="190">
        <f t="shared" si="49"/>
        <v>0</v>
      </c>
      <c r="AB89" s="189"/>
      <c r="AC89" s="190">
        <f t="shared" si="50"/>
        <v>0</v>
      </c>
      <c r="AD89" s="189"/>
      <c r="AE89" s="190">
        <f t="shared" si="41"/>
        <v>0</v>
      </c>
      <c r="AF89" s="191">
        <f t="shared" si="51"/>
        <v>0</v>
      </c>
      <c r="AG89" s="191">
        <f t="shared" si="52"/>
        <v>0</v>
      </c>
      <c r="AH89" s="137" t="str">
        <f t="shared" si="39"/>
        <v/>
      </c>
      <c r="AI89" s="286" t="str" cm="1">
        <f t="array" ref="AI89">IFERROR(_xlfn.IFS(DATE(RIGHT(B89,4),3,31)&lt;Listes_deroulantes!$F$54,IF(Z89&gt;0,Z89/AG89,"Aucun mazout"),DATE(RIGHT(B89,4),3,31)&gt;=Listes_deroulantes!$F$54,IF(AF89&gt;0,AF89/AG89,"Aucun combustible")),"")</f>
        <v/>
      </c>
      <c r="AJ89" s="284" t="str" cm="1">
        <f t="array" ref="AJ89">_xlfn.IFS(AG89=0,"",AND(AG89&gt;0,Z89=0),"Aucun mazout",AG89&gt;0,Z89/AG89)</f>
        <v/>
      </c>
      <c r="AK89" s="116" cm="1">
        <f t="array" ref="AK89">_xlfn.IFS(AG89=0,0,OR(AF89=0,ISBLANK(AF89)),"Aucun combustible",AND(AF89&gt;0,AG89&gt;0),AF89/AG89)</f>
        <v>0</v>
      </c>
      <c r="AL89" s="331" t="str" cm="1">
        <f t="array" ref="AL89">IFERROR(IF(DATE(RIGHT(B89,4),3,31)&lt;Listes_deroulantes!$F$54,VLOOKUP(L89,Listes_deroulantes!$F$3:$J$11,4,FALSE),_xlfn.IFS(DATE(RIGHT(B89,4),3,31)&lt;Avant2025,Exist2025Avant,DATE(RIGHT(B89,4),3,31)&lt;Avant2030,Exist2030Avant,DATE(RIGHT(B89,4),3,31)&gt;Après2030,Exist2031Avant)),"")</f>
        <v/>
      </c>
      <c r="AM89" s="35" t="str" cm="1">
        <f t="array" ref="AM89">_xlfn.IFS(OR(AI89="Aucun combustible",AI89="Aucun mazout"),"Oui",AND(AI89="",AL89=""),"",AND(AL89="0%",OR(AI89&lt;&gt;"Aucun combustible",AI89&lt;&gt;"Aucun mazout")),IF(AI89&lt;=0%,"Oui","Non"),AND(AL89&lt;&gt;"0%",OR(AI89&lt;&gt;"Aucun combustible",AI89&lt;&gt;"Aucun mazout")),IF(AI89&lt;=AL89,"Oui","Non"))</f>
        <v/>
      </c>
      <c r="AN89" s="130"/>
      <c r="AO89" s="350" t="str" cm="1">
        <f t="array" ref="AO89">_xlfn.IFS(AND(OR(AE89=0,ISBLANK(AE89)),AF89&gt;0),"Non disponible",AND(OR(AE89=0,ISBLANK(AE89)),W89&gt;0,OR(AF89=0,ISBLANK(AF89))),"100% Énergie renouvelable",AE89&gt;0,AE89,AND(OR(AE89=0,ISBLANK(AE89)),OR(AF89=0,ISBLANK(AF89)),OR(W89=0,ISBLANK(W89))),"s. o.")</f>
        <v>s. o.</v>
      </c>
      <c r="AP89" s="332">
        <f t="shared" si="42"/>
        <v>0</v>
      </c>
      <c r="AQ89" s="189"/>
      <c r="AR89" s="189"/>
      <c r="AS89" s="189"/>
      <c r="AT89" s="189"/>
      <c r="AU89" s="189"/>
      <c r="AV89" s="189"/>
      <c r="AW89" s="195">
        <f t="shared" si="53"/>
        <v>0</v>
      </c>
      <c r="AX89" s="189"/>
      <c r="AY89" s="196">
        <f t="shared" si="54"/>
        <v>0</v>
      </c>
      <c r="AZ89" s="189"/>
      <c r="BA89" s="196">
        <f t="shared" si="55"/>
        <v>0</v>
      </c>
      <c r="BB89" s="189"/>
      <c r="BC89" s="196">
        <f t="shared" si="56"/>
        <v>0</v>
      </c>
      <c r="BD89" s="189"/>
      <c r="BE89" s="196">
        <f t="shared" si="57"/>
        <v>0</v>
      </c>
      <c r="BF89" s="249">
        <f t="shared" si="45"/>
        <v>0</v>
      </c>
      <c r="BG89" s="195">
        <f t="shared" si="46"/>
        <v>0</v>
      </c>
      <c r="BH89" s="138" t="str">
        <f t="shared" si="40"/>
        <v/>
      </c>
      <c r="BI89" s="286" t="str" cm="1">
        <f t="array" ref="BI89">IFERROR(_xlfn.IFS(DATE(RIGHT(B89,4),3,31)&lt;Listes_deroulantes!$F$54,IF(AZ89&gt;0,AZ89/BG89,"Aucun mazout"),DATE(RIGHT(B89,4),3,31)&gt;=Listes_deroulantes!$F$54,IF(BF89&gt;0,BF89/BG89,"Aucun combustible")),"")</f>
        <v/>
      </c>
      <c r="BJ89" s="284" t="str" cm="1">
        <f t="array" ref="BJ89">_xlfn.IFS(BG89=0,"",AND(BG89&gt;0,AZ89=0),"Aucun mazout",BG89&gt;0,AZ89/BG89)</f>
        <v/>
      </c>
      <c r="BK89" s="299" t="str">
        <f t="shared" si="43"/>
        <v>Non disponible</v>
      </c>
      <c r="BL89" s="61" t="str" cm="1">
        <f t="array" ref="BL89">IFERROR(IF(DATE(RIGHT(B89,4),3,31)&lt;Listes_deroulantes!$F$54,VLOOKUP(L89,Listes_deroulantes!$F$3:$J$11,4,FALSE),_xlfn.IFS(DATE(RIGHT(B89,4),3,31)&lt;Avant2025,Exist20205Apres,DATE(RIGHT(B89,4),3,31)&lt;Avant2030,Exist2030Apres,DATE(RIGHT(B89,4),3,31)&gt;Après2030,"0%")),"")</f>
        <v/>
      </c>
      <c r="BM89" s="35" t="str" cm="1">
        <f t="array" ref="BM89">_xlfn.IFS(OR(BI89="Aucun combustible",BI89="Aucun mazout"),"Oui",AND(BI89="",BL89=""),"",AND(BL89="0%",OR(BI89&lt;&gt;"Aucun combustible",BI89&lt;&gt;"Aucun mazout")),IF(BI89&lt;=0%,"Oui","Non"),AND(BL89&lt;&gt;"0%",OR(BI89&lt;&gt;"Aucun combustible",BI89&lt;&gt;"Aucun mazout")),IF(BI89&lt;=BL89,"Oui","Non"))</f>
        <v/>
      </c>
      <c r="BN89" s="119"/>
      <c r="BO89" s="355" t="str">
        <f t="shared" si="44"/>
        <v>s. o.</v>
      </c>
      <c r="BP89" s="356" t="str" cm="1">
        <f t="array" ref="BP89">_xlfn.IFS(AND(BF89&gt;0,OR(BE89=0,ISBLANK(BE89))),"Non disponible",AND(OR(BE89=0,ISBLANK(BE89)),OR(BF89=0,ISBLANK(BF89)),AW89&gt;0),"100% Énergie renouvelable",BE89&gt;0,BE89,AND(OR(BE89=0,ISBLANK(BE89)),OR(BF89=0,ISBLANK(BF89)),OR(AW89=0,ISBLANK(AW89))),"s. o.")</f>
        <v>s. o.</v>
      </c>
      <c r="BQ89" s="357" t="str" cm="1">
        <f t="array" ref="BQ89">IFERROR(_xlfn.IFS(AND(BO89="100% Énergie renouvelable",BP89="100% Énergie renouvelable"),"Aucun GES à réduire",AND(BO89&lt;&gt;"100% Énergie renouvelable",BP89="100% Énergie renouvelable"),BO89,AND(BO89&lt;&gt;"100% Énergie renouvelable",BP89&lt;&gt;"100% Énergie renouvelable"),BO89-BP89,AND(BO89="100% Énergie renouvelable",BP89&lt;&gt;"100% Énergie renouvelable"),"Fournir une explication"),"s. o.")</f>
        <v>s. o.</v>
      </c>
      <c r="BR89" s="120"/>
    </row>
    <row r="90" spans="1:70" s="121" customFormat="1" x14ac:dyDescent="0.25">
      <c r="A90" s="124"/>
      <c r="B90" s="33"/>
      <c r="C90" s="32"/>
      <c r="D90" s="32"/>
      <c r="E90" s="32"/>
      <c r="F90" s="32"/>
      <c r="G90" s="32"/>
      <c r="H90" s="32"/>
      <c r="I90" s="41"/>
      <c r="J90" s="32"/>
      <c r="K90" s="112"/>
      <c r="L90" s="32"/>
      <c r="M90" s="34"/>
      <c r="N90" s="339"/>
      <c r="O90" s="338"/>
      <c r="P90" s="118"/>
      <c r="Q90" s="187"/>
      <c r="R90" s="188"/>
      <c r="S90" s="189"/>
      <c r="T90" s="189"/>
      <c r="U90" s="189"/>
      <c r="V90" s="189"/>
      <c r="W90" s="256">
        <f t="shared" si="47"/>
        <v>0</v>
      </c>
      <c r="X90" s="187"/>
      <c r="Y90" s="190">
        <f t="shared" si="48"/>
        <v>0</v>
      </c>
      <c r="Z90" s="189"/>
      <c r="AA90" s="190">
        <f t="shared" si="49"/>
        <v>0</v>
      </c>
      <c r="AB90" s="189"/>
      <c r="AC90" s="190">
        <f t="shared" si="50"/>
        <v>0</v>
      </c>
      <c r="AD90" s="189"/>
      <c r="AE90" s="190">
        <f t="shared" si="41"/>
        <v>0</v>
      </c>
      <c r="AF90" s="191">
        <f t="shared" si="51"/>
        <v>0</v>
      </c>
      <c r="AG90" s="191">
        <f t="shared" si="52"/>
        <v>0</v>
      </c>
      <c r="AH90" s="137" t="str">
        <f t="shared" si="39"/>
        <v/>
      </c>
      <c r="AI90" s="286" t="str" cm="1">
        <f t="array" ref="AI90">IFERROR(_xlfn.IFS(DATE(RIGHT(B90,4),3,31)&lt;Listes_deroulantes!$F$54,IF(Z90&gt;0,Z90/AG90,"Aucun mazout"),DATE(RIGHT(B90,4),3,31)&gt;=Listes_deroulantes!$F$54,IF(AF90&gt;0,AF90/AG90,"Aucun combustible")),"")</f>
        <v/>
      </c>
      <c r="AJ90" s="284" t="str" cm="1">
        <f t="array" ref="AJ90">_xlfn.IFS(AG90=0,"",AND(AG90&gt;0,Z90=0),"Aucun mazout",AG90&gt;0,Z90/AG90)</f>
        <v/>
      </c>
      <c r="AK90" s="116" cm="1">
        <f t="array" ref="AK90">_xlfn.IFS(AG90=0,0,OR(AF90=0,ISBLANK(AF90)),"Aucun combustible",AND(AF90&gt;0,AG90&gt;0),AF90/AG90)</f>
        <v>0</v>
      </c>
      <c r="AL90" s="331" t="str" cm="1">
        <f t="array" ref="AL90">IFERROR(IF(DATE(RIGHT(B90,4),3,31)&lt;Listes_deroulantes!$F$54,VLOOKUP(L90,Listes_deroulantes!$F$3:$J$11,4,FALSE),_xlfn.IFS(DATE(RIGHT(B90,4),3,31)&lt;Avant2025,Exist2025Avant,DATE(RIGHT(B90,4),3,31)&lt;Avant2030,Exist2030Avant,DATE(RIGHT(B90,4),3,31)&gt;Après2030,Exist2031Avant)),"")</f>
        <v/>
      </c>
      <c r="AM90" s="35" t="str" cm="1">
        <f t="array" ref="AM90">_xlfn.IFS(OR(AI90="Aucun combustible",AI90="Aucun mazout"),"Oui",AND(AI90="",AL90=""),"",AND(AL90="0%",OR(AI90&lt;&gt;"Aucun combustible",AI90&lt;&gt;"Aucun mazout")),IF(AI90&lt;=0%,"Oui","Non"),AND(AL90&lt;&gt;"0%",OR(AI90&lt;&gt;"Aucun combustible",AI90&lt;&gt;"Aucun mazout")),IF(AI90&lt;=AL90,"Oui","Non"))</f>
        <v/>
      </c>
      <c r="AN90" s="130"/>
      <c r="AO90" s="350" t="str" cm="1">
        <f t="array" ref="AO90">_xlfn.IFS(AND(OR(AE90=0,ISBLANK(AE90)),AF90&gt;0),"Non disponible",AND(OR(AE90=0,ISBLANK(AE90)),W90&gt;0,OR(AF90=0,ISBLANK(AF90))),"100% Énergie renouvelable",AE90&gt;0,AE90,AND(OR(AE90=0,ISBLANK(AE90)),OR(AF90=0,ISBLANK(AF90)),OR(W90=0,ISBLANK(W90))),"s. o.")</f>
        <v>s. o.</v>
      </c>
      <c r="AP90" s="332">
        <f t="shared" si="42"/>
        <v>0</v>
      </c>
      <c r="AQ90" s="189"/>
      <c r="AR90" s="189"/>
      <c r="AS90" s="189"/>
      <c r="AT90" s="189"/>
      <c r="AU90" s="189"/>
      <c r="AV90" s="189"/>
      <c r="AW90" s="195">
        <f t="shared" si="53"/>
        <v>0</v>
      </c>
      <c r="AX90" s="189"/>
      <c r="AY90" s="196">
        <f t="shared" si="54"/>
        <v>0</v>
      </c>
      <c r="AZ90" s="189"/>
      <c r="BA90" s="196">
        <f t="shared" si="55"/>
        <v>0</v>
      </c>
      <c r="BB90" s="189"/>
      <c r="BC90" s="196">
        <f t="shared" si="56"/>
        <v>0</v>
      </c>
      <c r="BD90" s="189"/>
      <c r="BE90" s="196">
        <f t="shared" si="57"/>
        <v>0</v>
      </c>
      <c r="BF90" s="249">
        <f t="shared" si="45"/>
        <v>0</v>
      </c>
      <c r="BG90" s="195">
        <f t="shared" si="46"/>
        <v>0</v>
      </c>
      <c r="BH90" s="138" t="str">
        <f t="shared" si="40"/>
        <v/>
      </c>
      <c r="BI90" s="286" t="str" cm="1">
        <f t="array" ref="BI90">IFERROR(_xlfn.IFS(DATE(RIGHT(B90,4),3,31)&lt;Listes_deroulantes!$F$54,IF(AZ90&gt;0,AZ90/BG90,"Aucun mazout"),DATE(RIGHT(B90,4),3,31)&gt;=Listes_deroulantes!$F$54,IF(BF90&gt;0,BF90/BG90,"Aucun combustible")),"")</f>
        <v/>
      </c>
      <c r="BJ90" s="284" t="str" cm="1">
        <f t="array" ref="BJ90">_xlfn.IFS(BG90=0,"",AND(BG90&gt;0,AZ90=0),"Aucun mazout",BG90&gt;0,AZ90/BG90)</f>
        <v/>
      </c>
      <c r="BK90" s="299" t="str">
        <f t="shared" si="43"/>
        <v>Non disponible</v>
      </c>
      <c r="BL90" s="61" t="str" cm="1">
        <f t="array" ref="BL90">IFERROR(IF(DATE(RIGHT(B90,4),3,31)&lt;Listes_deroulantes!$F$54,VLOOKUP(L90,Listes_deroulantes!$F$3:$J$11,4,FALSE),_xlfn.IFS(DATE(RIGHT(B90,4),3,31)&lt;Avant2025,Exist20205Apres,DATE(RIGHT(B90,4),3,31)&lt;Avant2030,Exist2030Apres,DATE(RIGHT(B90,4),3,31)&gt;Après2030,"0%")),"")</f>
        <v/>
      </c>
      <c r="BM90" s="35" t="str" cm="1">
        <f t="array" ref="BM90">_xlfn.IFS(OR(BI90="Aucun combustible",BI90="Aucun mazout"),"Oui",AND(BI90="",BL90=""),"",AND(BL90="0%",OR(BI90&lt;&gt;"Aucun combustible",BI90&lt;&gt;"Aucun mazout")),IF(BI90&lt;=0%,"Oui","Non"),AND(BL90&lt;&gt;"0%",OR(BI90&lt;&gt;"Aucun combustible",BI90&lt;&gt;"Aucun mazout")),IF(BI90&lt;=BL90,"Oui","Non"))</f>
        <v/>
      </c>
      <c r="BN90" s="119"/>
      <c r="BO90" s="355" t="str">
        <f t="shared" si="44"/>
        <v>s. o.</v>
      </c>
      <c r="BP90" s="356" t="str" cm="1">
        <f t="array" ref="BP90">_xlfn.IFS(AND(BF90&gt;0,OR(BE90=0,ISBLANK(BE90))),"Non disponible",AND(OR(BE90=0,ISBLANK(BE90)),OR(BF90=0,ISBLANK(BF90)),AW90&gt;0),"100% Énergie renouvelable",BE90&gt;0,BE90,AND(OR(BE90=0,ISBLANK(BE90)),OR(BF90=0,ISBLANK(BF90)),OR(AW90=0,ISBLANK(AW90))),"s. o.")</f>
        <v>s. o.</v>
      </c>
      <c r="BQ90" s="357" t="str" cm="1">
        <f t="array" ref="BQ90">IFERROR(_xlfn.IFS(AND(BO90="100% Énergie renouvelable",BP90="100% Énergie renouvelable"),"Aucun GES à réduire",AND(BO90&lt;&gt;"100% Énergie renouvelable",BP90="100% Énergie renouvelable"),BO90,AND(BO90&lt;&gt;"100% Énergie renouvelable",BP90&lt;&gt;"100% Énergie renouvelable"),BO90-BP90,AND(BO90="100% Énergie renouvelable",BP90&lt;&gt;"100% Énergie renouvelable"),"Fournir une explication"),"s. o.")</f>
        <v>s. o.</v>
      </c>
      <c r="BR90" s="120"/>
    </row>
    <row r="91" spans="1:70" s="121" customFormat="1" x14ac:dyDescent="0.25">
      <c r="A91" s="124"/>
      <c r="B91" s="33"/>
      <c r="C91" s="32"/>
      <c r="D91" s="32"/>
      <c r="E91" s="32"/>
      <c r="F91" s="32"/>
      <c r="G91" s="32"/>
      <c r="H91" s="32"/>
      <c r="I91" s="41"/>
      <c r="J91" s="32"/>
      <c r="K91" s="112"/>
      <c r="L91" s="32"/>
      <c r="M91" s="34"/>
      <c r="N91" s="339"/>
      <c r="O91" s="338"/>
      <c r="P91" s="118"/>
      <c r="Q91" s="187"/>
      <c r="R91" s="188"/>
      <c r="S91" s="189"/>
      <c r="T91" s="189"/>
      <c r="U91" s="189"/>
      <c r="V91" s="189"/>
      <c r="W91" s="256">
        <f t="shared" si="47"/>
        <v>0</v>
      </c>
      <c r="X91" s="187"/>
      <c r="Y91" s="190">
        <f t="shared" si="48"/>
        <v>0</v>
      </c>
      <c r="Z91" s="189"/>
      <c r="AA91" s="190">
        <f t="shared" si="49"/>
        <v>0</v>
      </c>
      <c r="AB91" s="189"/>
      <c r="AC91" s="190">
        <f t="shared" si="50"/>
        <v>0</v>
      </c>
      <c r="AD91" s="189"/>
      <c r="AE91" s="190">
        <f t="shared" si="41"/>
        <v>0</v>
      </c>
      <c r="AF91" s="191">
        <f t="shared" si="51"/>
        <v>0</v>
      </c>
      <c r="AG91" s="191">
        <f t="shared" si="52"/>
        <v>0</v>
      </c>
      <c r="AH91" s="137" t="str">
        <f t="shared" si="39"/>
        <v/>
      </c>
      <c r="AI91" s="286" t="str" cm="1">
        <f t="array" ref="AI91">IFERROR(_xlfn.IFS(DATE(RIGHT(B91,4),3,31)&lt;Listes_deroulantes!$F$54,IF(Z91&gt;0,Z91/AG91,"Aucun mazout"),DATE(RIGHT(B91,4),3,31)&gt;=Listes_deroulantes!$F$54,IF(AF91&gt;0,AF91/AG91,"Aucun combustible")),"")</f>
        <v/>
      </c>
      <c r="AJ91" s="284" t="str" cm="1">
        <f t="array" ref="AJ91">_xlfn.IFS(AG91=0,"",AND(AG91&gt;0,Z91=0),"Aucun mazout",AG91&gt;0,Z91/AG91)</f>
        <v/>
      </c>
      <c r="AK91" s="116" cm="1">
        <f t="array" ref="AK91">_xlfn.IFS(AG91=0,0,OR(AF91=0,ISBLANK(AF91)),"Aucun combustible",AND(AF91&gt;0,AG91&gt;0),AF91/AG91)</f>
        <v>0</v>
      </c>
      <c r="AL91" s="331" t="str" cm="1">
        <f t="array" ref="AL91">IFERROR(IF(DATE(RIGHT(B91,4),3,31)&lt;Listes_deroulantes!$F$54,VLOOKUP(L91,Listes_deroulantes!$F$3:$J$11,4,FALSE),_xlfn.IFS(DATE(RIGHT(B91,4),3,31)&lt;Avant2025,Exist2025Avant,DATE(RIGHT(B91,4),3,31)&lt;Avant2030,Exist2030Avant,DATE(RIGHT(B91,4),3,31)&gt;Après2030,Exist2031Avant)),"")</f>
        <v/>
      </c>
      <c r="AM91" s="35" t="str" cm="1">
        <f t="array" ref="AM91">_xlfn.IFS(OR(AI91="Aucun combustible",AI91="Aucun mazout"),"Oui",AND(AI91="",AL91=""),"",AND(AL91="0%",OR(AI91&lt;&gt;"Aucun combustible",AI91&lt;&gt;"Aucun mazout")),IF(AI91&lt;=0%,"Oui","Non"),AND(AL91&lt;&gt;"0%",OR(AI91&lt;&gt;"Aucun combustible",AI91&lt;&gt;"Aucun mazout")),IF(AI91&lt;=AL91,"Oui","Non"))</f>
        <v/>
      </c>
      <c r="AN91" s="130"/>
      <c r="AO91" s="350" t="str" cm="1">
        <f t="array" ref="AO91">_xlfn.IFS(AND(OR(AE91=0,ISBLANK(AE91)),AF91&gt;0),"Non disponible",AND(OR(AE91=0,ISBLANK(AE91)),W91&gt;0,OR(AF91=0,ISBLANK(AF91))),"100% Énergie renouvelable",AE91&gt;0,AE91,AND(OR(AE91=0,ISBLANK(AE91)),OR(AF91=0,ISBLANK(AF91)),OR(W91=0,ISBLANK(W91))),"s. o.")</f>
        <v>s. o.</v>
      </c>
      <c r="AP91" s="332">
        <f t="shared" si="42"/>
        <v>0</v>
      </c>
      <c r="AQ91" s="189"/>
      <c r="AR91" s="189"/>
      <c r="AS91" s="189"/>
      <c r="AT91" s="189"/>
      <c r="AU91" s="189"/>
      <c r="AV91" s="189"/>
      <c r="AW91" s="195">
        <f t="shared" si="53"/>
        <v>0</v>
      </c>
      <c r="AX91" s="189"/>
      <c r="AY91" s="196">
        <f t="shared" si="54"/>
        <v>0</v>
      </c>
      <c r="AZ91" s="189"/>
      <c r="BA91" s="196">
        <f t="shared" si="55"/>
        <v>0</v>
      </c>
      <c r="BB91" s="189"/>
      <c r="BC91" s="196">
        <f t="shared" si="56"/>
        <v>0</v>
      </c>
      <c r="BD91" s="189"/>
      <c r="BE91" s="196">
        <f t="shared" si="57"/>
        <v>0</v>
      </c>
      <c r="BF91" s="249">
        <f t="shared" si="45"/>
        <v>0</v>
      </c>
      <c r="BG91" s="195">
        <f t="shared" si="46"/>
        <v>0</v>
      </c>
      <c r="BH91" s="138" t="str">
        <f t="shared" si="40"/>
        <v/>
      </c>
      <c r="BI91" s="286" t="str" cm="1">
        <f t="array" ref="BI91">IFERROR(_xlfn.IFS(DATE(RIGHT(B91,4),3,31)&lt;Listes_deroulantes!$F$54,IF(AZ91&gt;0,AZ91/BG91,"Aucun mazout"),DATE(RIGHT(B91,4),3,31)&gt;=Listes_deroulantes!$F$54,IF(BF91&gt;0,BF91/BG91,"Aucun combustible")),"")</f>
        <v/>
      </c>
      <c r="BJ91" s="284" t="str" cm="1">
        <f t="array" ref="BJ91">_xlfn.IFS(BG91=0,"",AND(BG91&gt;0,AZ91=0),"Aucun mazout",BG91&gt;0,AZ91/BG91)</f>
        <v/>
      </c>
      <c r="BK91" s="299" t="str">
        <f t="shared" si="43"/>
        <v>Non disponible</v>
      </c>
      <c r="BL91" s="61" t="str" cm="1">
        <f t="array" ref="BL91">IFERROR(IF(DATE(RIGHT(B91,4),3,31)&lt;Listes_deroulantes!$F$54,VLOOKUP(L91,Listes_deroulantes!$F$3:$J$11,4,FALSE),_xlfn.IFS(DATE(RIGHT(B91,4),3,31)&lt;Avant2025,Exist20205Apres,DATE(RIGHT(B91,4),3,31)&lt;Avant2030,Exist2030Apres,DATE(RIGHT(B91,4),3,31)&gt;Après2030,"0%")),"")</f>
        <v/>
      </c>
      <c r="BM91" s="35" t="str" cm="1">
        <f t="array" ref="BM91">_xlfn.IFS(OR(BI91="Aucun combustible",BI91="Aucun mazout"),"Oui",AND(BI91="",BL91=""),"",AND(BL91="0%",OR(BI91&lt;&gt;"Aucun combustible",BI91&lt;&gt;"Aucun mazout")),IF(BI91&lt;=0%,"Oui","Non"),AND(BL91&lt;&gt;"0%",OR(BI91&lt;&gt;"Aucun combustible",BI91&lt;&gt;"Aucun mazout")),IF(BI91&lt;=BL91,"Oui","Non"))</f>
        <v/>
      </c>
      <c r="BN91" s="119"/>
      <c r="BO91" s="355" t="str">
        <f t="shared" si="44"/>
        <v>s. o.</v>
      </c>
      <c r="BP91" s="356" t="str" cm="1">
        <f t="array" ref="BP91">_xlfn.IFS(AND(BF91&gt;0,OR(BE91=0,ISBLANK(BE91))),"Non disponible",AND(OR(BE91=0,ISBLANK(BE91)),OR(BF91=0,ISBLANK(BF91)),AW91&gt;0),"100% Énergie renouvelable",BE91&gt;0,BE91,AND(OR(BE91=0,ISBLANK(BE91)),OR(BF91=0,ISBLANK(BF91)),OR(AW91=0,ISBLANK(AW91))),"s. o.")</f>
        <v>s. o.</v>
      </c>
      <c r="BQ91" s="357" t="str" cm="1">
        <f t="array" ref="BQ91">IFERROR(_xlfn.IFS(AND(BO91="100% Énergie renouvelable",BP91="100% Énergie renouvelable"),"Aucun GES à réduire",AND(BO91&lt;&gt;"100% Énergie renouvelable",BP91="100% Énergie renouvelable"),BO91,AND(BO91&lt;&gt;"100% Énergie renouvelable",BP91&lt;&gt;"100% Énergie renouvelable"),BO91-BP91,AND(BO91="100% Énergie renouvelable",BP91&lt;&gt;"100% Énergie renouvelable"),"Fournir une explication"),"s. o.")</f>
        <v>s. o.</v>
      </c>
      <c r="BR91" s="120"/>
    </row>
    <row r="92" spans="1:70" s="121" customFormat="1" x14ac:dyDescent="0.25">
      <c r="A92" s="124"/>
      <c r="B92" s="33"/>
      <c r="C92" s="32"/>
      <c r="D92" s="32"/>
      <c r="E92" s="32"/>
      <c r="F92" s="32"/>
      <c r="G92" s="32"/>
      <c r="H92" s="32"/>
      <c r="I92" s="41"/>
      <c r="J92" s="32"/>
      <c r="K92" s="112"/>
      <c r="L92" s="32"/>
      <c r="M92" s="34"/>
      <c r="N92" s="339"/>
      <c r="O92" s="338"/>
      <c r="P92" s="118"/>
      <c r="Q92" s="187"/>
      <c r="R92" s="188"/>
      <c r="S92" s="189"/>
      <c r="T92" s="189"/>
      <c r="U92" s="189"/>
      <c r="V92" s="189"/>
      <c r="W92" s="256">
        <f t="shared" si="47"/>
        <v>0</v>
      </c>
      <c r="X92" s="187"/>
      <c r="Y92" s="190">
        <f t="shared" si="48"/>
        <v>0</v>
      </c>
      <c r="Z92" s="189"/>
      <c r="AA92" s="190">
        <f t="shared" si="49"/>
        <v>0</v>
      </c>
      <c r="AB92" s="189"/>
      <c r="AC92" s="190">
        <f t="shared" si="50"/>
        <v>0</v>
      </c>
      <c r="AD92" s="189"/>
      <c r="AE92" s="190">
        <f t="shared" si="41"/>
        <v>0</v>
      </c>
      <c r="AF92" s="191">
        <f t="shared" si="51"/>
        <v>0</v>
      </c>
      <c r="AG92" s="191">
        <f t="shared" si="52"/>
        <v>0</v>
      </c>
      <c r="AH92" s="137" t="str">
        <f t="shared" si="39"/>
        <v/>
      </c>
      <c r="AI92" s="286" t="str" cm="1">
        <f t="array" ref="AI92">IFERROR(_xlfn.IFS(DATE(RIGHT(B92,4),3,31)&lt;Listes_deroulantes!$F$54,IF(Z92&gt;0,Z92/AG92,"Aucun mazout"),DATE(RIGHT(B92,4),3,31)&gt;=Listes_deroulantes!$F$54,IF(AF92&gt;0,AF92/AG92,"Aucun combustible")),"")</f>
        <v/>
      </c>
      <c r="AJ92" s="284" t="str" cm="1">
        <f t="array" ref="AJ92">_xlfn.IFS(AG92=0,"",AND(AG92&gt;0,Z92=0),"Aucun mazout",AG92&gt;0,Z92/AG92)</f>
        <v/>
      </c>
      <c r="AK92" s="116" cm="1">
        <f t="array" ref="AK92">_xlfn.IFS(AG92=0,0,OR(AF92=0,ISBLANK(AF92)),"Aucun combustible",AND(AF92&gt;0,AG92&gt;0),AF92/AG92)</f>
        <v>0</v>
      </c>
      <c r="AL92" s="331" t="str" cm="1">
        <f t="array" ref="AL92">IFERROR(IF(DATE(RIGHT(B92,4),3,31)&lt;Listes_deroulantes!$F$54,VLOOKUP(L92,Listes_deroulantes!$F$3:$J$11,4,FALSE),_xlfn.IFS(DATE(RIGHT(B92,4),3,31)&lt;Avant2025,Exist2025Avant,DATE(RIGHT(B92,4),3,31)&lt;Avant2030,Exist2030Avant,DATE(RIGHT(B92,4),3,31)&gt;Après2030,Exist2031Avant)),"")</f>
        <v/>
      </c>
      <c r="AM92" s="35" t="str" cm="1">
        <f t="array" ref="AM92">_xlfn.IFS(OR(AI92="Aucun combustible",AI92="Aucun mazout"),"Oui",AND(AI92="",AL92=""),"",AND(AL92="0%",OR(AI92&lt;&gt;"Aucun combustible",AI92&lt;&gt;"Aucun mazout")),IF(AI92&lt;=0%,"Oui","Non"),AND(AL92&lt;&gt;"0%",OR(AI92&lt;&gt;"Aucun combustible",AI92&lt;&gt;"Aucun mazout")),IF(AI92&lt;=AL92,"Oui","Non"))</f>
        <v/>
      </c>
      <c r="AN92" s="130"/>
      <c r="AO92" s="350" t="str" cm="1">
        <f t="array" ref="AO92">_xlfn.IFS(AND(OR(AE92=0,ISBLANK(AE92)),AF92&gt;0),"Non disponible",AND(OR(AE92=0,ISBLANK(AE92)),W92&gt;0,OR(AF92=0,ISBLANK(AF92))),"100% Énergie renouvelable",AE92&gt;0,AE92,AND(OR(AE92=0,ISBLANK(AE92)),OR(AF92=0,ISBLANK(AF92)),OR(W92=0,ISBLANK(W92))),"s. o.")</f>
        <v>s. o.</v>
      </c>
      <c r="AP92" s="332">
        <f t="shared" si="42"/>
        <v>0</v>
      </c>
      <c r="AQ92" s="189"/>
      <c r="AR92" s="189"/>
      <c r="AS92" s="189"/>
      <c r="AT92" s="189"/>
      <c r="AU92" s="189"/>
      <c r="AV92" s="189"/>
      <c r="AW92" s="195">
        <f t="shared" si="53"/>
        <v>0</v>
      </c>
      <c r="AX92" s="189"/>
      <c r="AY92" s="196">
        <f t="shared" si="54"/>
        <v>0</v>
      </c>
      <c r="AZ92" s="189"/>
      <c r="BA92" s="196">
        <f t="shared" si="55"/>
        <v>0</v>
      </c>
      <c r="BB92" s="189"/>
      <c r="BC92" s="196">
        <f t="shared" si="56"/>
        <v>0</v>
      </c>
      <c r="BD92" s="189"/>
      <c r="BE92" s="196">
        <f t="shared" si="57"/>
        <v>0</v>
      </c>
      <c r="BF92" s="249">
        <f t="shared" si="45"/>
        <v>0</v>
      </c>
      <c r="BG92" s="195">
        <f t="shared" si="46"/>
        <v>0</v>
      </c>
      <c r="BH92" s="138" t="str">
        <f t="shared" si="40"/>
        <v/>
      </c>
      <c r="BI92" s="286" t="str" cm="1">
        <f t="array" ref="BI92">IFERROR(_xlfn.IFS(DATE(RIGHT(B92,4),3,31)&lt;Listes_deroulantes!$F$54,IF(AZ92&gt;0,AZ92/BG92,"Aucun mazout"),DATE(RIGHT(B92,4),3,31)&gt;=Listes_deroulantes!$F$54,IF(BF92&gt;0,BF92/BG92,"Aucun combustible")),"")</f>
        <v/>
      </c>
      <c r="BJ92" s="284" t="str" cm="1">
        <f t="array" ref="BJ92">_xlfn.IFS(BG92=0,"",AND(BG92&gt;0,AZ92=0),"Aucun mazout",BG92&gt;0,AZ92/BG92)</f>
        <v/>
      </c>
      <c r="BK92" s="299" t="str">
        <f t="shared" si="43"/>
        <v>Non disponible</v>
      </c>
      <c r="BL92" s="61" t="str" cm="1">
        <f t="array" ref="BL92">IFERROR(IF(DATE(RIGHT(B92,4),3,31)&lt;Listes_deroulantes!$F$54,VLOOKUP(L92,Listes_deroulantes!$F$3:$J$11,4,FALSE),_xlfn.IFS(DATE(RIGHT(B92,4),3,31)&lt;Avant2025,Exist20205Apres,DATE(RIGHT(B92,4),3,31)&lt;Avant2030,Exist2030Apres,DATE(RIGHT(B92,4),3,31)&gt;Après2030,"0%")),"")</f>
        <v/>
      </c>
      <c r="BM92" s="35" t="str" cm="1">
        <f t="array" ref="BM92">_xlfn.IFS(OR(BI92="Aucun combustible",BI92="Aucun mazout"),"Oui",AND(BI92="",BL92=""),"",AND(BL92="0%",OR(BI92&lt;&gt;"Aucun combustible",BI92&lt;&gt;"Aucun mazout")),IF(BI92&lt;=0%,"Oui","Non"),AND(BL92&lt;&gt;"0%",OR(BI92&lt;&gt;"Aucun combustible",BI92&lt;&gt;"Aucun mazout")),IF(BI92&lt;=BL92,"Oui","Non"))</f>
        <v/>
      </c>
      <c r="BN92" s="119"/>
      <c r="BO92" s="355" t="str">
        <f t="shared" si="44"/>
        <v>s. o.</v>
      </c>
      <c r="BP92" s="356" t="str" cm="1">
        <f t="array" ref="BP92">_xlfn.IFS(AND(BF92&gt;0,OR(BE92=0,ISBLANK(BE92))),"Non disponible",AND(OR(BE92=0,ISBLANK(BE92)),OR(BF92=0,ISBLANK(BF92)),AW92&gt;0),"100% Énergie renouvelable",BE92&gt;0,BE92,AND(OR(BE92=0,ISBLANK(BE92)),OR(BF92=0,ISBLANK(BF92)),OR(AW92=0,ISBLANK(AW92))),"s. o.")</f>
        <v>s. o.</v>
      </c>
      <c r="BQ92" s="357" t="str" cm="1">
        <f t="array" ref="BQ92">IFERROR(_xlfn.IFS(AND(BO92="100% Énergie renouvelable",BP92="100% Énergie renouvelable"),"Aucun GES à réduire",AND(BO92&lt;&gt;"100% Énergie renouvelable",BP92="100% Énergie renouvelable"),BO92,AND(BO92&lt;&gt;"100% Énergie renouvelable",BP92&lt;&gt;"100% Énergie renouvelable"),BO92-BP92,AND(BO92="100% Énergie renouvelable",BP92&lt;&gt;"100% Énergie renouvelable"),"Fournir une explication"),"s. o.")</f>
        <v>s. o.</v>
      </c>
      <c r="BR92" s="120"/>
    </row>
    <row r="93" spans="1:70" s="121" customFormat="1" x14ac:dyDescent="0.25">
      <c r="A93" s="124"/>
      <c r="B93" s="33"/>
      <c r="C93" s="32"/>
      <c r="D93" s="32"/>
      <c r="E93" s="32"/>
      <c r="F93" s="32"/>
      <c r="G93" s="32"/>
      <c r="H93" s="32"/>
      <c r="I93" s="41"/>
      <c r="J93" s="32"/>
      <c r="K93" s="112"/>
      <c r="L93" s="32"/>
      <c r="M93" s="34"/>
      <c r="N93" s="339"/>
      <c r="O93" s="338"/>
      <c r="P93" s="118"/>
      <c r="Q93" s="187"/>
      <c r="R93" s="188"/>
      <c r="S93" s="189"/>
      <c r="T93" s="189"/>
      <c r="U93" s="189"/>
      <c r="V93" s="189"/>
      <c r="W93" s="256">
        <f t="shared" si="47"/>
        <v>0</v>
      </c>
      <c r="X93" s="187"/>
      <c r="Y93" s="190">
        <f t="shared" si="48"/>
        <v>0</v>
      </c>
      <c r="Z93" s="189"/>
      <c r="AA93" s="190">
        <f t="shared" si="49"/>
        <v>0</v>
      </c>
      <c r="AB93" s="189"/>
      <c r="AC93" s="190">
        <f t="shared" si="50"/>
        <v>0</v>
      </c>
      <c r="AD93" s="189"/>
      <c r="AE93" s="190">
        <f t="shared" si="41"/>
        <v>0</v>
      </c>
      <c r="AF93" s="191">
        <f t="shared" si="51"/>
        <v>0</v>
      </c>
      <c r="AG93" s="191">
        <f t="shared" si="52"/>
        <v>0</v>
      </c>
      <c r="AH93" s="137" t="str">
        <f t="shared" si="39"/>
        <v/>
      </c>
      <c r="AI93" s="286" t="str" cm="1">
        <f t="array" ref="AI93">IFERROR(_xlfn.IFS(DATE(RIGHT(B93,4),3,31)&lt;Listes_deroulantes!$F$54,IF(Z93&gt;0,Z93/AG93,"Aucun mazout"),DATE(RIGHT(B93,4),3,31)&gt;=Listes_deroulantes!$F$54,IF(AF93&gt;0,AF93/AG93,"Aucun combustible")),"")</f>
        <v/>
      </c>
      <c r="AJ93" s="284" t="str" cm="1">
        <f t="array" ref="AJ93">_xlfn.IFS(AG93=0,"",AND(AG93&gt;0,Z93=0),"Aucun mazout",AG93&gt;0,Z93/AG93)</f>
        <v/>
      </c>
      <c r="AK93" s="116" cm="1">
        <f t="array" ref="AK93">_xlfn.IFS(AG93=0,0,OR(AF93=0,ISBLANK(AF93)),"Aucun combustible",AND(AF93&gt;0,AG93&gt;0),AF93/AG93)</f>
        <v>0</v>
      </c>
      <c r="AL93" s="331" t="str" cm="1">
        <f t="array" ref="AL93">IFERROR(IF(DATE(RIGHT(B93,4),3,31)&lt;Listes_deroulantes!$F$54,VLOOKUP(L93,Listes_deroulantes!$F$3:$J$11,4,FALSE),_xlfn.IFS(DATE(RIGHT(B93,4),3,31)&lt;Avant2025,Exist2025Avant,DATE(RIGHT(B93,4),3,31)&lt;Avant2030,Exist2030Avant,DATE(RIGHT(B93,4),3,31)&gt;Après2030,Exist2031Avant)),"")</f>
        <v/>
      </c>
      <c r="AM93" s="35" t="str" cm="1">
        <f t="array" ref="AM93">_xlfn.IFS(OR(AI93="Aucun combustible",AI93="Aucun mazout"),"Oui",AND(AI93="",AL93=""),"",AND(AL93="0%",OR(AI93&lt;&gt;"Aucun combustible",AI93&lt;&gt;"Aucun mazout")),IF(AI93&lt;=0%,"Oui","Non"),AND(AL93&lt;&gt;"0%",OR(AI93&lt;&gt;"Aucun combustible",AI93&lt;&gt;"Aucun mazout")),IF(AI93&lt;=AL93,"Oui","Non"))</f>
        <v/>
      </c>
      <c r="AN93" s="130"/>
      <c r="AO93" s="350" t="str" cm="1">
        <f t="array" ref="AO93">_xlfn.IFS(AND(OR(AE93=0,ISBLANK(AE93)),AF93&gt;0),"Non disponible",AND(OR(AE93=0,ISBLANK(AE93)),W93&gt;0,OR(AF93=0,ISBLANK(AF93))),"100% Énergie renouvelable",AE93&gt;0,AE93,AND(OR(AE93=0,ISBLANK(AE93)),OR(AF93=0,ISBLANK(AF93)),OR(W93=0,ISBLANK(W93))),"s. o.")</f>
        <v>s. o.</v>
      </c>
      <c r="AP93" s="332">
        <f t="shared" si="42"/>
        <v>0</v>
      </c>
      <c r="AQ93" s="189"/>
      <c r="AR93" s="189"/>
      <c r="AS93" s="189"/>
      <c r="AT93" s="189"/>
      <c r="AU93" s="189"/>
      <c r="AV93" s="189"/>
      <c r="AW93" s="195">
        <f t="shared" si="53"/>
        <v>0</v>
      </c>
      <c r="AX93" s="189"/>
      <c r="AY93" s="196">
        <f t="shared" si="54"/>
        <v>0</v>
      </c>
      <c r="AZ93" s="189"/>
      <c r="BA93" s="196">
        <f t="shared" si="55"/>
        <v>0</v>
      </c>
      <c r="BB93" s="189"/>
      <c r="BC93" s="196">
        <f t="shared" si="56"/>
        <v>0</v>
      </c>
      <c r="BD93" s="189"/>
      <c r="BE93" s="196">
        <f t="shared" si="57"/>
        <v>0</v>
      </c>
      <c r="BF93" s="249">
        <f t="shared" si="45"/>
        <v>0</v>
      </c>
      <c r="BG93" s="195">
        <f t="shared" si="46"/>
        <v>0</v>
      </c>
      <c r="BH93" s="138" t="str">
        <f t="shared" si="40"/>
        <v/>
      </c>
      <c r="BI93" s="286" t="str" cm="1">
        <f t="array" ref="BI93">IFERROR(_xlfn.IFS(DATE(RIGHT(B93,4),3,31)&lt;Listes_deroulantes!$F$54,IF(AZ93&gt;0,AZ93/BG93,"Aucun mazout"),DATE(RIGHT(B93,4),3,31)&gt;=Listes_deroulantes!$F$54,IF(BF93&gt;0,BF93/BG93,"Aucun combustible")),"")</f>
        <v/>
      </c>
      <c r="BJ93" s="284" t="str" cm="1">
        <f t="array" ref="BJ93">_xlfn.IFS(BG93=0,"",AND(BG93&gt;0,AZ93=0),"Aucun mazout",BG93&gt;0,AZ93/BG93)</f>
        <v/>
      </c>
      <c r="BK93" s="299" t="str">
        <f t="shared" si="43"/>
        <v>Non disponible</v>
      </c>
      <c r="BL93" s="61" t="str" cm="1">
        <f t="array" ref="BL93">IFERROR(IF(DATE(RIGHT(B93,4),3,31)&lt;Listes_deroulantes!$F$54,VLOOKUP(L93,Listes_deroulantes!$F$3:$J$11,4,FALSE),_xlfn.IFS(DATE(RIGHT(B93,4),3,31)&lt;Avant2025,Exist20205Apres,DATE(RIGHT(B93,4),3,31)&lt;Avant2030,Exist2030Apres,DATE(RIGHT(B93,4),3,31)&gt;Après2030,"0%")),"")</f>
        <v/>
      </c>
      <c r="BM93" s="35" t="str" cm="1">
        <f t="array" ref="BM93">_xlfn.IFS(OR(BI93="Aucun combustible",BI93="Aucun mazout"),"Oui",AND(BI93="",BL93=""),"",AND(BL93="0%",OR(BI93&lt;&gt;"Aucun combustible",BI93&lt;&gt;"Aucun mazout")),IF(BI93&lt;=0%,"Oui","Non"),AND(BL93&lt;&gt;"0%",OR(BI93&lt;&gt;"Aucun combustible",BI93&lt;&gt;"Aucun mazout")),IF(BI93&lt;=BL93,"Oui","Non"))</f>
        <v/>
      </c>
      <c r="BN93" s="119"/>
      <c r="BO93" s="355" t="str">
        <f t="shared" si="44"/>
        <v>s. o.</v>
      </c>
      <c r="BP93" s="356" t="str" cm="1">
        <f t="array" ref="BP93">_xlfn.IFS(AND(BF93&gt;0,OR(BE93=0,ISBLANK(BE93))),"Non disponible",AND(OR(BE93=0,ISBLANK(BE93)),OR(BF93=0,ISBLANK(BF93)),AW93&gt;0),"100% Énergie renouvelable",BE93&gt;0,BE93,AND(OR(BE93=0,ISBLANK(BE93)),OR(BF93=0,ISBLANK(BF93)),OR(AW93=0,ISBLANK(AW93))),"s. o.")</f>
        <v>s. o.</v>
      </c>
      <c r="BQ93" s="357" t="str" cm="1">
        <f t="array" ref="BQ93">IFERROR(_xlfn.IFS(AND(BO93="100% Énergie renouvelable",BP93="100% Énergie renouvelable"),"Aucun GES à réduire",AND(BO93&lt;&gt;"100% Énergie renouvelable",BP93="100% Énergie renouvelable"),BO93,AND(BO93&lt;&gt;"100% Énergie renouvelable",BP93&lt;&gt;"100% Énergie renouvelable"),BO93-BP93,AND(BO93="100% Énergie renouvelable",BP93&lt;&gt;"100% Énergie renouvelable"),"Fournir une explication"),"s. o.")</f>
        <v>s. o.</v>
      </c>
      <c r="BR93" s="120"/>
    </row>
    <row r="94" spans="1:70" s="121" customFormat="1" x14ac:dyDescent="0.25">
      <c r="A94" s="124"/>
      <c r="B94" s="33"/>
      <c r="C94" s="32"/>
      <c r="D94" s="32"/>
      <c r="E94" s="32"/>
      <c r="F94" s="32"/>
      <c r="G94" s="32"/>
      <c r="H94" s="32"/>
      <c r="I94" s="41"/>
      <c r="J94" s="32"/>
      <c r="K94" s="112"/>
      <c r="L94" s="32"/>
      <c r="M94" s="34"/>
      <c r="N94" s="339"/>
      <c r="O94" s="338"/>
      <c r="P94" s="118"/>
      <c r="Q94" s="187"/>
      <c r="R94" s="188"/>
      <c r="S94" s="189"/>
      <c r="T94" s="189"/>
      <c r="U94" s="189"/>
      <c r="V94" s="189"/>
      <c r="W94" s="256">
        <f t="shared" si="47"/>
        <v>0</v>
      </c>
      <c r="X94" s="187"/>
      <c r="Y94" s="190">
        <f t="shared" si="48"/>
        <v>0</v>
      </c>
      <c r="Z94" s="189"/>
      <c r="AA94" s="190">
        <f t="shared" si="49"/>
        <v>0</v>
      </c>
      <c r="AB94" s="189"/>
      <c r="AC94" s="190">
        <f t="shared" si="50"/>
        <v>0</v>
      </c>
      <c r="AD94" s="189"/>
      <c r="AE94" s="190">
        <f t="shared" si="41"/>
        <v>0</v>
      </c>
      <c r="AF94" s="191">
        <f t="shared" si="51"/>
        <v>0</v>
      </c>
      <c r="AG94" s="191">
        <f t="shared" si="52"/>
        <v>0</v>
      </c>
      <c r="AH94" s="137" t="str">
        <f t="shared" si="39"/>
        <v/>
      </c>
      <c r="AI94" s="286" t="str" cm="1">
        <f t="array" ref="AI94">IFERROR(_xlfn.IFS(DATE(RIGHT(B94,4),3,31)&lt;Listes_deroulantes!$F$54,IF(Z94&gt;0,Z94/AG94,"Aucun mazout"),DATE(RIGHT(B94,4),3,31)&gt;=Listes_deroulantes!$F$54,IF(AF94&gt;0,AF94/AG94,"Aucun combustible")),"")</f>
        <v/>
      </c>
      <c r="AJ94" s="284" t="str" cm="1">
        <f t="array" ref="AJ94">_xlfn.IFS(AG94=0,"",AND(AG94&gt;0,Z94=0),"Aucun mazout",AG94&gt;0,Z94/AG94)</f>
        <v/>
      </c>
      <c r="AK94" s="116" cm="1">
        <f t="array" ref="AK94">_xlfn.IFS(AG94=0,0,OR(AF94=0,ISBLANK(AF94)),"Aucun combustible",AND(AF94&gt;0,AG94&gt;0),AF94/AG94)</f>
        <v>0</v>
      </c>
      <c r="AL94" s="331" t="str" cm="1">
        <f t="array" ref="AL94">IFERROR(IF(DATE(RIGHT(B94,4),3,31)&lt;Listes_deroulantes!$F$54,VLOOKUP(L94,Listes_deroulantes!$F$3:$J$11,4,FALSE),_xlfn.IFS(DATE(RIGHT(B94,4),3,31)&lt;Avant2025,Exist2025Avant,DATE(RIGHT(B94,4),3,31)&lt;Avant2030,Exist2030Avant,DATE(RIGHT(B94,4),3,31)&gt;Après2030,Exist2031Avant)),"")</f>
        <v/>
      </c>
      <c r="AM94" s="35" t="str" cm="1">
        <f t="array" ref="AM94">_xlfn.IFS(OR(AI94="Aucun combustible",AI94="Aucun mazout"),"Oui",AND(AI94="",AL94=""),"",AND(AL94="0%",OR(AI94&lt;&gt;"Aucun combustible",AI94&lt;&gt;"Aucun mazout")),IF(AI94&lt;=0%,"Oui","Non"),AND(AL94&lt;&gt;"0%",OR(AI94&lt;&gt;"Aucun combustible",AI94&lt;&gt;"Aucun mazout")),IF(AI94&lt;=AL94,"Oui","Non"))</f>
        <v/>
      </c>
      <c r="AN94" s="130"/>
      <c r="AO94" s="350" t="str" cm="1">
        <f t="array" ref="AO94">_xlfn.IFS(AND(OR(AE94=0,ISBLANK(AE94)),AF94&gt;0),"Non disponible",AND(OR(AE94=0,ISBLANK(AE94)),W94&gt;0,OR(AF94=0,ISBLANK(AF94))),"100% Énergie renouvelable",AE94&gt;0,AE94,AND(OR(AE94=0,ISBLANK(AE94)),OR(AF94=0,ISBLANK(AF94)),OR(W94=0,ISBLANK(W94))),"s. o.")</f>
        <v>s. o.</v>
      </c>
      <c r="AP94" s="332">
        <f t="shared" si="42"/>
        <v>0</v>
      </c>
      <c r="AQ94" s="189"/>
      <c r="AR94" s="189"/>
      <c r="AS94" s="189"/>
      <c r="AT94" s="189"/>
      <c r="AU94" s="189"/>
      <c r="AV94" s="189"/>
      <c r="AW94" s="195">
        <f t="shared" si="53"/>
        <v>0</v>
      </c>
      <c r="AX94" s="189"/>
      <c r="AY94" s="196">
        <f t="shared" si="54"/>
        <v>0</v>
      </c>
      <c r="AZ94" s="189"/>
      <c r="BA94" s="196">
        <f t="shared" si="55"/>
        <v>0</v>
      </c>
      <c r="BB94" s="189"/>
      <c r="BC94" s="196">
        <f t="shared" si="56"/>
        <v>0</v>
      </c>
      <c r="BD94" s="189"/>
      <c r="BE94" s="196">
        <f t="shared" si="57"/>
        <v>0</v>
      </c>
      <c r="BF94" s="249">
        <f t="shared" si="45"/>
        <v>0</v>
      </c>
      <c r="BG94" s="195">
        <f t="shared" si="46"/>
        <v>0</v>
      </c>
      <c r="BH94" s="138" t="str">
        <f t="shared" si="40"/>
        <v/>
      </c>
      <c r="BI94" s="286" t="str" cm="1">
        <f t="array" ref="BI94">IFERROR(_xlfn.IFS(DATE(RIGHT(B94,4),3,31)&lt;Listes_deroulantes!$F$54,IF(AZ94&gt;0,AZ94/BG94,"Aucun mazout"),DATE(RIGHT(B94,4),3,31)&gt;=Listes_deroulantes!$F$54,IF(BF94&gt;0,BF94/BG94,"Aucun combustible")),"")</f>
        <v/>
      </c>
      <c r="BJ94" s="284" t="str" cm="1">
        <f t="array" ref="BJ94">_xlfn.IFS(BG94=0,"",AND(BG94&gt;0,AZ94=0),"Aucun mazout",BG94&gt;0,AZ94/BG94)</f>
        <v/>
      </c>
      <c r="BK94" s="299" t="str">
        <f t="shared" si="43"/>
        <v>Non disponible</v>
      </c>
      <c r="BL94" s="61" t="str" cm="1">
        <f t="array" ref="BL94">IFERROR(IF(DATE(RIGHT(B94,4),3,31)&lt;Listes_deroulantes!$F$54,VLOOKUP(L94,Listes_deroulantes!$F$3:$J$11,4,FALSE),_xlfn.IFS(DATE(RIGHT(B94,4),3,31)&lt;Avant2025,Exist20205Apres,DATE(RIGHT(B94,4),3,31)&lt;Avant2030,Exist2030Apres,DATE(RIGHT(B94,4),3,31)&gt;Après2030,"0%")),"")</f>
        <v/>
      </c>
      <c r="BM94" s="35" t="str" cm="1">
        <f t="array" ref="BM94">_xlfn.IFS(OR(BI94="Aucun combustible",BI94="Aucun mazout"),"Oui",AND(BI94="",BL94=""),"",AND(BL94="0%",OR(BI94&lt;&gt;"Aucun combustible",BI94&lt;&gt;"Aucun mazout")),IF(BI94&lt;=0%,"Oui","Non"),AND(BL94&lt;&gt;"0%",OR(BI94&lt;&gt;"Aucun combustible",BI94&lt;&gt;"Aucun mazout")),IF(BI94&lt;=BL94,"Oui","Non"))</f>
        <v/>
      </c>
      <c r="BN94" s="119"/>
      <c r="BO94" s="355" t="str">
        <f t="shared" si="44"/>
        <v>s. o.</v>
      </c>
      <c r="BP94" s="356" t="str" cm="1">
        <f t="array" ref="BP94">_xlfn.IFS(AND(BF94&gt;0,OR(BE94=0,ISBLANK(BE94))),"Non disponible",AND(OR(BE94=0,ISBLANK(BE94)),OR(BF94=0,ISBLANK(BF94)),AW94&gt;0),"100% Énergie renouvelable",BE94&gt;0,BE94,AND(OR(BE94=0,ISBLANK(BE94)),OR(BF94=0,ISBLANK(BF94)),OR(AW94=0,ISBLANK(AW94))),"s. o.")</f>
        <v>s. o.</v>
      </c>
      <c r="BQ94" s="357" t="str" cm="1">
        <f t="array" ref="BQ94">IFERROR(_xlfn.IFS(AND(BO94="100% Énergie renouvelable",BP94="100% Énergie renouvelable"),"Aucun GES à réduire",AND(BO94&lt;&gt;"100% Énergie renouvelable",BP94="100% Énergie renouvelable"),BO94,AND(BO94&lt;&gt;"100% Énergie renouvelable",BP94&lt;&gt;"100% Énergie renouvelable"),BO94-BP94,AND(BO94="100% Énergie renouvelable",BP94&lt;&gt;"100% Énergie renouvelable"),"Fournir une explication"),"s. o.")</f>
        <v>s. o.</v>
      </c>
      <c r="BR94" s="120"/>
    </row>
    <row r="95" spans="1:70" s="121" customFormat="1" x14ac:dyDescent="0.25">
      <c r="A95" s="124"/>
      <c r="B95" s="33"/>
      <c r="C95" s="32"/>
      <c r="D95" s="32"/>
      <c r="E95" s="32"/>
      <c r="F95" s="32"/>
      <c r="G95" s="32"/>
      <c r="H95" s="32"/>
      <c r="I95" s="41"/>
      <c r="J95" s="32"/>
      <c r="K95" s="112"/>
      <c r="L95" s="32"/>
      <c r="M95" s="34"/>
      <c r="N95" s="339"/>
      <c r="O95" s="338"/>
      <c r="P95" s="118"/>
      <c r="Q95" s="187"/>
      <c r="R95" s="188"/>
      <c r="S95" s="189"/>
      <c r="T95" s="189"/>
      <c r="U95" s="189"/>
      <c r="V95" s="189"/>
      <c r="W95" s="256">
        <f t="shared" si="47"/>
        <v>0</v>
      </c>
      <c r="X95" s="187"/>
      <c r="Y95" s="190">
        <f t="shared" si="48"/>
        <v>0</v>
      </c>
      <c r="Z95" s="189"/>
      <c r="AA95" s="190">
        <f t="shared" si="49"/>
        <v>0</v>
      </c>
      <c r="AB95" s="189"/>
      <c r="AC95" s="190">
        <f t="shared" si="50"/>
        <v>0</v>
      </c>
      <c r="AD95" s="189"/>
      <c r="AE95" s="190">
        <f t="shared" si="41"/>
        <v>0</v>
      </c>
      <c r="AF95" s="191">
        <f t="shared" si="51"/>
        <v>0</v>
      </c>
      <c r="AG95" s="191">
        <f t="shared" si="52"/>
        <v>0</v>
      </c>
      <c r="AH95" s="137" t="str">
        <f t="shared" si="39"/>
        <v/>
      </c>
      <c r="AI95" s="286" t="str" cm="1">
        <f t="array" ref="AI95">IFERROR(_xlfn.IFS(DATE(RIGHT(B95,4),3,31)&lt;Listes_deroulantes!$F$54,IF(Z95&gt;0,Z95/AG95,"Aucun mazout"),DATE(RIGHT(B95,4),3,31)&gt;=Listes_deroulantes!$F$54,IF(AF95&gt;0,AF95/AG95,"Aucun combustible")),"")</f>
        <v/>
      </c>
      <c r="AJ95" s="284" t="str" cm="1">
        <f t="array" ref="AJ95">_xlfn.IFS(AG95=0,"",AND(AG95&gt;0,Z95=0),"Aucun mazout",AG95&gt;0,Z95/AG95)</f>
        <v/>
      </c>
      <c r="AK95" s="116" cm="1">
        <f t="array" ref="AK95">_xlfn.IFS(AG95=0,0,OR(AF95=0,ISBLANK(AF95)),"Aucun combustible",AND(AF95&gt;0,AG95&gt;0),AF95/AG95)</f>
        <v>0</v>
      </c>
      <c r="AL95" s="331" t="str" cm="1">
        <f t="array" ref="AL95">IFERROR(IF(DATE(RIGHT(B95,4),3,31)&lt;Listes_deroulantes!$F$54,VLOOKUP(L95,Listes_deroulantes!$F$3:$J$11,4,FALSE),_xlfn.IFS(DATE(RIGHT(B95,4),3,31)&lt;Avant2025,Exist2025Avant,DATE(RIGHT(B95,4),3,31)&lt;Avant2030,Exist2030Avant,DATE(RIGHT(B95,4),3,31)&gt;Après2030,Exist2031Avant)),"")</f>
        <v/>
      </c>
      <c r="AM95" s="35" t="str" cm="1">
        <f t="array" ref="AM95">_xlfn.IFS(OR(AI95="Aucun combustible",AI95="Aucun mazout"),"Oui",AND(AI95="",AL95=""),"",AND(AL95="0%",OR(AI95&lt;&gt;"Aucun combustible",AI95&lt;&gt;"Aucun mazout")),IF(AI95&lt;=0%,"Oui","Non"),AND(AL95&lt;&gt;"0%",OR(AI95&lt;&gt;"Aucun combustible",AI95&lt;&gt;"Aucun mazout")),IF(AI95&lt;=AL95,"Oui","Non"))</f>
        <v/>
      </c>
      <c r="AN95" s="130"/>
      <c r="AO95" s="350" t="str" cm="1">
        <f t="array" ref="AO95">_xlfn.IFS(AND(OR(AE95=0,ISBLANK(AE95)),AF95&gt;0),"Non disponible",AND(OR(AE95=0,ISBLANK(AE95)),W95&gt;0,OR(AF95=0,ISBLANK(AF95))),"100% Énergie renouvelable",AE95&gt;0,AE95,AND(OR(AE95=0,ISBLANK(AE95)),OR(AF95=0,ISBLANK(AF95)),OR(W95=0,ISBLANK(W95))),"s. o.")</f>
        <v>s. o.</v>
      </c>
      <c r="AP95" s="332">
        <f t="shared" si="42"/>
        <v>0</v>
      </c>
      <c r="AQ95" s="189"/>
      <c r="AR95" s="189"/>
      <c r="AS95" s="189"/>
      <c r="AT95" s="189"/>
      <c r="AU95" s="189"/>
      <c r="AV95" s="189"/>
      <c r="AW95" s="195">
        <f t="shared" si="53"/>
        <v>0</v>
      </c>
      <c r="AX95" s="189"/>
      <c r="AY95" s="196">
        <f t="shared" si="54"/>
        <v>0</v>
      </c>
      <c r="AZ95" s="189"/>
      <c r="BA95" s="196">
        <f t="shared" si="55"/>
        <v>0</v>
      </c>
      <c r="BB95" s="189"/>
      <c r="BC95" s="196">
        <f t="shared" si="56"/>
        <v>0</v>
      </c>
      <c r="BD95" s="189"/>
      <c r="BE95" s="196">
        <f t="shared" si="57"/>
        <v>0</v>
      </c>
      <c r="BF95" s="249">
        <f t="shared" si="45"/>
        <v>0</v>
      </c>
      <c r="BG95" s="195">
        <f t="shared" si="46"/>
        <v>0</v>
      </c>
      <c r="BH95" s="138" t="str">
        <f t="shared" si="40"/>
        <v/>
      </c>
      <c r="BI95" s="286" t="str" cm="1">
        <f t="array" ref="BI95">IFERROR(_xlfn.IFS(DATE(RIGHT(B95,4),3,31)&lt;Listes_deroulantes!$F$54,IF(AZ95&gt;0,AZ95/BG95,"Aucun mazout"),DATE(RIGHT(B95,4),3,31)&gt;=Listes_deroulantes!$F$54,IF(BF95&gt;0,BF95/BG95,"Aucun combustible")),"")</f>
        <v/>
      </c>
      <c r="BJ95" s="284" t="str" cm="1">
        <f t="array" ref="BJ95">_xlfn.IFS(BG95=0,"",AND(BG95&gt;0,AZ95=0),"Aucun mazout",BG95&gt;0,AZ95/BG95)</f>
        <v/>
      </c>
      <c r="BK95" s="299" t="str">
        <f t="shared" si="43"/>
        <v>Non disponible</v>
      </c>
      <c r="BL95" s="61" t="str" cm="1">
        <f t="array" ref="BL95">IFERROR(IF(DATE(RIGHT(B95,4),3,31)&lt;Listes_deroulantes!$F$54,VLOOKUP(L95,Listes_deroulantes!$F$3:$J$11,4,FALSE),_xlfn.IFS(DATE(RIGHT(B95,4),3,31)&lt;Avant2025,Exist20205Apres,DATE(RIGHT(B95,4),3,31)&lt;Avant2030,Exist2030Apres,DATE(RIGHT(B95,4),3,31)&gt;Après2030,"0%")),"")</f>
        <v/>
      </c>
      <c r="BM95" s="35" t="str" cm="1">
        <f t="array" ref="BM95">_xlfn.IFS(OR(BI95="Aucun combustible",BI95="Aucun mazout"),"Oui",AND(BI95="",BL95=""),"",AND(BL95="0%",OR(BI95&lt;&gt;"Aucun combustible",BI95&lt;&gt;"Aucun mazout")),IF(BI95&lt;=0%,"Oui","Non"),AND(BL95&lt;&gt;"0%",OR(BI95&lt;&gt;"Aucun combustible",BI95&lt;&gt;"Aucun mazout")),IF(BI95&lt;=BL95,"Oui","Non"))</f>
        <v/>
      </c>
      <c r="BN95" s="119"/>
      <c r="BO95" s="355" t="str">
        <f t="shared" si="44"/>
        <v>s. o.</v>
      </c>
      <c r="BP95" s="356" t="str" cm="1">
        <f t="array" ref="BP95">_xlfn.IFS(AND(BF95&gt;0,OR(BE95=0,ISBLANK(BE95))),"Non disponible",AND(OR(BE95=0,ISBLANK(BE95)),OR(BF95=0,ISBLANK(BF95)),AW95&gt;0),"100% Énergie renouvelable",BE95&gt;0,BE95,AND(OR(BE95=0,ISBLANK(BE95)),OR(BF95=0,ISBLANK(BF95)),OR(AW95=0,ISBLANK(AW95))),"s. o.")</f>
        <v>s. o.</v>
      </c>
      <c r="BQ95" s="357" t="str" cm="1">
        <f t="array" ref="BQ95">IFERROR(_xlfn.IFS(AND(BO95="100% Énergie renouvelable",BP95="100% Énergie renouvelable"),"Aucun GES à réduire",AND(BO95&lt;&gt;"100% Énergie renouvelable",BP95="100% Énergie renouvelable"),BO95,AND(BO95&lt;&gt;"100% Énergie renouvelable",BP95&lt;&gt;"100% Énergie renouvelable"),BO95-BP95,AND(BO95="100% Énergie renouvelable",BP95&lt;&gt;"100% Énergie renouvelable"),"Fournir une explication"),"s. o.")</f>
        <v>s. o.</v>
      </c>
      <c r="BR95" s="120"/>
    </row>
    <row r="96" spans="1:70" s="121" customFormat="1" x14ac:dyDescent="0.25">
      <c r="A96" s="124"/>
      <c r="B96" s="33"/>
      <c r="C96" s="32"/>
      <c r="D96" s="32"/>
      <c r="E96" s="32"/>
      <c r="F96" s="32"/>
      <c r="G96" s="32"/>
      <c r="H96" s="32"/>
      <c r="I96" s="41"/>
      <c r="J96" s="32"/>
      <c r="K96" s="112"/>
      <c r="L96" s="32"/>
      <c r="M96" s="34"/>
      <c r="N96" s="339"/>
      <c r="O96" s="338"/>
      <c r="P96" s="118"/>
      <c r="Q96" s="187"/>
      <c r="R96" s="188"/>
      <c r="S96" s="189"/>
      <c r="T96" s="189"/>
      <c r="U96" s="189"/>
      <c r="V96" s="189"/>
      <c r="W96" s="256">
        <f t="shared" si="47"/>
        <v>0</v>
      </c>
      <c r="X96" s="187"/>
      <c r="Y96" s="190">
        <f t="shared" si="48"/>
        <v>0</v>
      </c>
      <c r="Z96" s="189"/>
      <c r="AA96" s="190">
        <f t="shared" si="49"/>
        <v>0</v>
      </c>
      <c r="AB96" s="189"/>
      <c r="AC96" s="190">
        <f t="shared" si="50"/>
        <v>0</v>
      </c>
      <c r="AD96" s="189"/>
      <c r="AE96" s="190">
        <f t="shared" si="41"/>
        <v>0</v>
      </c>
      <c r="AF96" s="191">
        <f t="shared" si="51"/>
        <v>0</v>
      </c>
      <c r="AG96" s="191">
        <f t="shared" si="52"/>
        <v>0</v>
      </c>
      <c r="AH96" s="137" t="str">
        <f t="shared" si="39"/>
        <v/>
      </c>
      <c r="AI96" s="286" t="str" cm="1">
        <f t="array" ref="AI96">IFERROR(_xlfn.IFS(DATE(RIGHT(B96,4),3,31)&lt;Listes_deroulantes!$F$54,IF(Z96&gt;0,Z96/AG96,"Aucun mazout"),DATE(RIGHT(B96,4),3,31)&gt;=Listes_deroulantes!$F$54,IF(AF96&gt;0,AF96/AG96,"Aucun combustible")),"")</f>
        <v/>
      </c>
      <c r="AJ96" s="284" t="str" cm="1">
        <f t="array" ref="AJ96">_xlfn.IFS(AG96=0,"",AND(AG96&gt;0,Z96=0),"Aucun mazout",AG96&gt;0,Z96/AG96)</f>
        <v/>
      </c>
      <c r="AK96" s="116" cm="1">
        <f t="array" ref="AK96">_xlfn.IFS(AG96=0,0,OR(AF96=0,ISBLANK(AF96)),"Aucun combustible",AND(AF96&gt;0,AG96&gt;0),AF96/AG96)</f>
        <v>0</v>
      </c>
      <c r="AL96" s="331" t="str" cm="1">
        <f t="array" ref="AL96">IFERROR(IF(DATE(RIGHT(B96,4),3,31)&lt;Listes_deroulantes!$F$54,VLOOKUP(L96,Listes_deroulantes!$F$3:$J$11,4,FALSE),_xlfn.IFS(DATE(RIGHT(B96,4),3,31)&lt;Avant2025,Exist2025Avant,DATE(RIGHT(B96,4),3,31)&lt;Avant2030,Exist2030Avant,DATE(RIGHT(B96,4),3,31)&gt;Après2030,Exist2031Avant)),"")</f>
        <v/>
      </c>
      <c r="AM96" s="35" t="str" cm="1">
        <f t="array" ref="AM96">_xlfn.IFS(OR(AI96="Aucun combustible",AI96="Aucun mazout"),"Oui",AND(AI96="",AL96=""),"",AND(AL96="0%",OR(AI96&lt;&gt;"Aucun combustible",AI96&lt;&gt;"Aucun mazout")),IF(AI96&lt;=0%,"Oui","Non"),AND(AL96&lt;&gt;"0%",OR(AI96&lt;&gt;"Aucun combustible",AI96&lt;&gt;"Aucun mazout")),IF(AI96&lt;=AL96,"Oui","Non"))</f>
        <v/>
      </c>
      <c r="AN96" s="130"/>
      <c r="AO96" s="350" t="str" cm="1">
        <f t="array" ref="AO96">_xlfn.IFS(AND(OR(AE96=0,ISBLANK(AE96)),AF96&gt;0),"Non disponible",AND(OR(AE96=0,ISBLANK(AE96)),W96&gt;0,OR(AF96=0,ISBLANK(AF96))),"100% Énergie renouvelable",AE96&gt;0,AE96,AND(OR(AE96=0,ISBLANK(AE96)),OR(AF96=0,ISBLANK(AF96)),OR(W96=0,ISBLANK(W96))),"s. o.")</f>
        <v>s. o.</v>
      </c>
      <c r="AP96" s="332">
        <f t="shared" si="42"/>
        <v>0</v>
      </c>
      <c r="AQ96" s="189"/>
      <c r="AR96" s="189"/>
      <c r="AS96" s="189"/>
      <c r="AT96" s="189"/>
      <c r="AU96" s="189"/>
      <c r="AV96" s="189"/>
      <c r="AW96" s="195">
        <f t="shared" si="53"/>
        <v>0</v>
      </c>
      <c r="AX96" s="189"/>
      <c r="AY96" s="196">
        <f t="shared" si="54"/>
        <v>0</v>
      </c>
      <c r="AZ96" s="189"/>
      <c r="BA96" s="196">
        <f t="shared" si="55"/>
        <v>0</v>
      </c>
      <c r="BB96" s="189"/>
      <c r="BC96" s="196">
        <f t="shared" si="56"/>
        <v>0</v>
      </c>
      <c r="BD96" s="189"/>
      <c r="BE96" s="196">
        <f t="shared" si="57"/>
        <v>0</v>
      </c>
      <c r="BF96" s="249">
        <f t="shared" si="45"/>
        <v>0</v>
      </c>
      <c r="BG96" s="195">
        <f t="shared" si="46"/>
        <v>0</v>
      </c>
      <c r="BH96" s="138" t="str">
        <f t="shared" si="40"/>
        <v/>
      </c>
      <c r="BI96" s="286" t="str" cm="1">
        <f t="array" ref="BI96">IFERROR(_xlfn.IFS(DATE(RIGHT(B96,4),3,31)&lt;Listes_deroulantes!$F$54,IF(AZ96&gt;0,AZ96/BG96,"Aucun mazout"),DATE(RIGHT(B96,4),3,31)&gt;=Listes_deroulantes!$F$54,IF(BF96&gt;0,BF96/BG96,"Aucun combustible")),"")</f>
        <v/>
      </c>
      <c r="BJ96" s="284" t="str" cm="1">
        <f t="array" ref="BJ96">_xlfn.IFS(BG96=0,"",AND(BG96&gt;0,AZ96=0),"Aucun mazout",BG96&gt;0,AZ96/BG96)</f>
        <v/>
      </c>
      <c r="BK96" s="299" t="str">
        <f t="shared" si="43"/>
        <v>Non disponible</v>
      </c>
      <c r="BL96" s="61" t="str" cm="1">
        <f t="array" ref="BL96">IFERROR(IF(DATE(RIGHT(B96,4),3,31)&lt;Listes_deroulantes!$F$54,VLOOKUP(L96,Listes_deroulantes!$F$3:$J$11,4,FALSE),_xlfn.IFS(DATE(RIGHT(B96,4),3,31)&lt;Avant2025,Exist20205Apres,DATE(RIGHT(B96,4),3,31)&lt;Avant2030,Exist2030Apres,DATE(RIGHT(B96,4),3,31)&gt;Après2030,"0%")),"")</f>
        <v/>
      </c>
      <c r="BM96" s="35" t="str" cm="1">
        <f t="array" ref="BM96">_xlfn.IFS(OR(BI96="Aucun combustible",BI96="Aucun mazout"),"Oui",AND(BI96="",BL96=""),"",AND(BL96="0%",OR(BI96&lt;&gt;"Aucun combustible",BI96&lt;&gt;"Aucun mazout")),IF(BI96&lt;=0%,"Oui","Non"),AND(BL96&lt;&gt;"0%",OR(BI96&lt;&gt;"Aucun combustible",BI96&lt;&gt;"Aucun mazout")),IF(BI96&lt;=BL96,"Oui","Non"))</f>
        <v/>
      </c>
      <c r="BN96" s="119"/>
      <c r="BO96" s="355" t="str">
        <f t="shared" si="44"/>
        <v>s. o.</v>
      </c>
      <c r="BP96" s="356" t="str" cm="1">
        <f t="array" ref="BP96">_xlfn.IFS(AND(BF96&gt;0,OR(BE96=0,ISBLANK(BE96))),"Non disponible",AND(OR(BE96=0,ISBLANK(BE96)),OR(BF96=0,ISBLANK(BF96)),AW96&gt;0),"100% Énergie renouvelable",BE96&gt;0,BE96,AND(OR(BE96=0,ISBLANK(BE96)),OR(BF96=0,ISBLANK(BF96)),OR(AW96=0,ISBLANK(AW96))),"s. o.")</f>
        <v>s. o.</v>
      </c>
      <c r="BQ96" s="357" t="str" cm="1">
        <f t="array" ref="BQ96">IFERROR(_xlfn.IFS(AND(BO96="100% Énergie renouvelable",BP96="100% Énergie renouvelable"),"Aucun GES à réduire",AND(BO96&lt;&gt;"100% Énergie renouvelable",BP96="100% Énergie renouvelable"),BO96,AND(BO96&lt;&gt;"100% Énergie renouvelable",BP96&lt;&gt;"100% Énergie renouvelable"),BO96-BP96,AND(BO96="100% Énergie renouvelable",BP96&lt;&gt;"100% Énergie renouvelable"),"Fournir une explication"),"s. o.")</f>
        <v>s. o.</v>
      </c>
      <c r="BR96" s="120"/>
    </row>
    <row r="97" spans="1:70" s="121" customFormat="1" x14ac:dyDescent="0.25">
      <c r="A97" s="124"/>
      <c r="B97" s="33"/>
      <c r="C97" s="32"/>
      <c r="D97" s="32"/>
      <c r="E97" s="32"/>
      <c r="F97" s="32"/>
      <c r="G97" s="32"/>
      <c r="H97" s="32"/>
      <c r="I97" s="41"/>
      <c r="J97" s="32"/>
      <c r="K97" s="112"/>
      <c r="L97" s="32"/>
      <c r="M97" s="34"/>
      <c r="N97" s="339"/>
      <c r="O97" s="338"/>
      <c r="P97" s="118"/>
      <c r="Q97" s="187"/>
      <c r="R97" s="188"/>
      <c r="S97" s="189"/>
      <c r="T97" s="189"/>
      <c r="U97" s="189"/>
      <c r="V97" s="189"/>
      <c r="W97" s="256">
        <f t="shared" si="47"/>
        <v>0</v>
      </c>
      <c r="X97" s="187"/>
      <c r="Y97" s="190">
        <f t="shared" si="48"/>
        <v>0</v>
      </c>
      <c r="Z97" s="189"/>
      <c r="AA97" s="190">
        <f t="shared" si="49"/>
        <v>0</v>
      </c>
      <c r="AB97" s="189"/>
      <c r="AC97" s="190">
        <f t="shared" si="50"/>
        <v>0</v>
      </c>
      <c r="AD97" s="189"/>
      <c r="AE97" s="190">
        <f t="shared" si="41"/>
        <v>0</v>
      </c>
      <c r="AF97" s="191">
        <f t="shared" si="51"/>
        <v>0</v>
      </c>
      <c r="AG97" s="191">
        <f t="shared" si="52"/>
        <v>0</v>
      </c>
      <c r="AH97" s="137" t="str">
        <f t="shared" si="39"/>
        <v/>
      </c>
      <c r="AI97" s="286" t="str" cm="1">
        <f t="array" ref="AI97">IFERROR(_xlfn.IFS(DATE(RIGHT(B97,4),3,31)&lt;Listes_deroulantes!$F$54,IF(Z97&gt;0,Z97/AG97,"Aucun mazout"),DATE(RIGHT(B97,4),3,31)&gt;=Listes_deroulantes!$F$54,IF(AF97&gt;0,AF97/AG97,"Aucun combustible")),"")</f>
        <v/>
      </c>
      <c r="AJ97" s="284" t="str" cm="1">
        <f t="array" ref="AJ97">_xlfn.IFS(AG97=0,"",AND(AG97&gt;0,Z97=0),"Aucun mazout",AG97&gt;0,Z97/AG97)</f>
        <v/>
      </c>
      <c r="AK97" s="116" cm="1">
        <f t="array" ref="AK97">_xlfn.IFS(AG97=0,0,OR(AF97=0,ISBLANK(AF97)),"Aucun combustible",AND(AF97&gt;0,AG97&gt;0),AF97/AG97)</f>
        <v>0</v>
      </c>
      <c r="AL97" s="331" t="str" cm="1">
        <f t="array" ref="AL97">IFERROR(IF(DATE(RIGHT(B97,4),3,31)&lt;Listes_deroulantes!$F$54,VLOOKUP(L97,Listes_deroulantes!$F$3:$J$11,4,FALSE),_xlfn.IFS(DATE(RIGHT(B97,4),3,31)&lt;Avant2025,Exist2025Avant,DATE(RIGHT(B97,4),3,31)&lt;Avant2030,Exist2030Avant,DATE(RIGHT(B97,4),3,31)&gt;Après2030,Exist2031Avant)),"")</f>
        <v/>
      </c>
      <c r="AM97" s="35" t="str" cm="1">
        <f t="array" ref="AM97">_xlfn.IFS(OR(AI97="Aucun combustible",AI97="Aucun mazout"),"Oui",AND(AI97="",AL97=""),"",AND(AL97="0%",OR(AI97&lt;&gt;"Aucun combustible",AI97&lt;&gt;"Aucun mazout")),IF(AI97&lt;=0%,"Oui","Non"),AND(AL97&lt;&gt;"0%",OR(AI97&lt;&gt;"Aucun combustible",AI97&lt;&gt;"Aucun mazout")),IF(AI97&lt;=AL97,"Oui","Non"))</f>
        <v/>
      </c>
      <c r="AN97" s="130"/>
      <c r="AO97" s="350" t="str" cm="1">
        <f t="array" ref="AO97">_xlfn.IFS(AND(OR(AE97=0,ISBLANK(AE97)),AF97&gt;0),"Non disponible",AND(OR(AE97=0,ISBLANK(AE97)),W97&gt;0,OR(AF97=0,ISBLANK(AF97))),"100% Énergie renouvelable",AE97&gt;0,AE97,AND(OR(AE97=0,ISBLANK(AE97)),OR(AF97=0,ISBLANK(AF97)),OR(W97=0,ISBLANK(W97))),"s. o.")</f>
        <v>s. o.</v>
      </c>
      <c r="AP97" s="332">
        <f t="shared" si="42"/>
        <v>0</v>
      </c>
      <c r="AQ97" s="189"/>
      <c r="AR97" s="189"/>
      <c r="AS97" s="189"/>
      <c r="AT97" s="189"/>
      <c r="AU97" s="189"/>
      <c r="AV97" s="189"/>
      <c r="AW97" s="195">
        <f t="shared" si="53"/>
        <v>0</v>
      </c>
      <c r="AX97" s="189"/>
      <c r="AY97" s="196">
        <f t="shared" si="54"/>
        <v>0</v>
      </c>
      <c r="AZ97" s="189"/>
      <c r="BA97" s="196">
        <f t="shared" si="55"/>
        <v>0</v>
      </c>
      <c r="BB97" s="189"/>
      <c r="BC97" s="196">
        <f t="shared" si="56"/>
        <v>0</v>
      </c>
      <c r="BD97" s="189"/>
      <c r="BE97" s="196">
        <f t="shared" si="57"/>
        <v>0</v>
      </c>
      <c r="BF97" s="249">
        <f t="shared" si="45"/>
        <v>0</v>
      </c>
      <c r="BG97" s="195">
        <f t="shared" si="46"/>
        <v>0</v>
      </c>
      <c r="BH97" s="138" t="str">
        <f t="shared" si="40"/>
        <v/>
      </c>
      <c r="BI97" s="286" t="str" cm="1">
        <f t="array" ref="BI97">IFERROR(_xlfn.IFS(DATE(RIGHT(B97,4),3,31)&lt;Listes_deroulantes!$F$54,IF(AZ97&gt;0,AZ97/BG97,"Aucun mazout"),DATE(RIGHT(B97,4),3,31)&gt;=Listes_deroulantes!$F$54,IF(BF97&gt;0,BF97/BG97,"Aucun combustible")),"")</f>
        <v/>
      </c>
      <c r="BJ97" s="284" t="str" cm="1">
        <f t="array" ref="BJ97">_xlfn.IFS(BG97=0,"",AND(BG97&gt;0,AZ97=0),"Aucun mazout",BG97&gt;0,AZ97/BG97)</f>
        <v/>
      </c>
      <c r="BK97" s="299" t="str">
        <f t="shared" si="43"/>
        <v>Non disponible</v>
      </c>
      <c r="BL97" s="61" t="str" cm="1">
        <f t="array" ref="BL97">IFERROR(IF(DATE(RIGHT(B97,4),3,31)&lt;Listes_deroulantes!$F$54,VLOOKUP(L97,Listes_deroulantes!$F$3:$J$11,4,FALSE),_xlfn.IFS(DATE(RIGHT(B97,4),3,31)&lt;Avant2025,Exist20205Apres,DATE(RIGHT(B97,4),3,31)&lt;Avant2030,Exist2030Apres,DATE(RIGHT(B97,4),3,31)&gt;Après2030,"0%")),"")</f>
        <v/>
      </c>
      <c r="BM97" s="35" t="str" cm="1">
        <f t="array" ref="BM97">_xlfn.IFS(OR(BI97="Aucun combustible",BI97="Aucun mazout"),"Oui",AND(BI97="",BL97=""),"",AND(BL97="0%",OR(BI97&lt;&gt;"Aucun combustible",BI97&lt;&gt;"Aucun mazout")),IF(BI97&lt;=0%,"Oui","Non"),AND(BL97&lt;&gt;"0%",OR(BI97&lt;&gt;"Aucun combustible",BI97&lt;&gt;"Aucun mazout")),IF(BI97&lt;=BL97,"Oui","Non"))</f>
        <v/>
      </c>
      <c r="BN97" s="119"/>
      <c r="BO97" s="355" t="str">
        <f t="shared" si="44"/>
        <v>s. o.</v>
      </c>
      <c r="BP97" s="356" t="str" cm="1">
        <f t="array" ref="BP97">_xlfn.IFS(AND(BF97&gt;0,OR(BE97=0,ISBLANK(BE97))),"Non disponible",AND(OR(BE97=0,ISBLANK(BE97)),OR(BF97=0,ISBLANK(BF97)),AW97&gt;0),"100% Énergie renouvelable",BE97&gt;0,BE97,AND(OR(BE97=0,ISBLANK(BE97)),OR(BF97=0,ISBLANK(BF97)),OR(AW97=0,ISBLANK(AW97))),"s. o.")</f>
        <v>s. o.</v>
      </c>
      <c r="BQ97" s="357" t="str" cm="1">
        <f t="array" ref="BQ97">IFERROR(_xlfn.IFS(AND(BO97="100% Énergie renouvelable",BP97="100% Énergie renouvelable"),"Aucun GES à réduire",AND(BO97&lt;&gt;"100% Énergie renouvelable",BP97="100% Énergie renouvelable"),BO97,AND(BO97&lt;&gt;"100% Énergie renouvelable",BP97&lt;&gt;"100% Énergie renouvelable"),BO97-BP97,AND(BO97="100% Énergie renouvelable",BP97&lt;&gt;"100% Énergie renouvelable"),"Fournir une explication"),"s. o.")</f>
        <v>s. o.</v>
      </c>
      <c r="BR97" s="120"/>
    </row>
    <row r="98" spans="1:70" s="121" customFormat="1" x14ac:dyDescent="0.25">
      <c r="A98" s="124"/>
      <c r="B98" s="33"/>
      <c r="C98" s="32"/>
      <c r="D98" s="32"/>
      <c r="E98" s="32"/>
      <c r="F98" s="32"/>
      <c r="G98" s="32"/>
      <c r="H98" s="32"/>
      <c r="I98" s="41"/>
      <c r="J98" s="32"/>
      <c r="K98" s="112"/>
      <c r="L98" s="32"/>
      <c r="M98" s="34"/>
      <c r="N98" s="339"/>
      <c r="O98" s="338"/>
      <c r="P98" s="118"/>
      <c r="Q98" s="187"/>
      <c r="R98" s="188"/>
      <c r="S98" s="189"/>
      <c r="T98" s="189"/>
      <c r="U98" s="189"/>
      <c r="V98" s="189"/>
      <c r="W98" s="256">
        <f t="shared" si="47"/>
        <v>0</v>
      </c>
      <c r="X98" s="187"/>
      <c r="Y98" s="190">
        <f t="shared" si="48"/>
        <v>0</v>
      </c>
      <c r="Z98" s="189"/>
      <c r="AA98" s="190">
        <f t="shared" si="49"/>
        <v>0</v>
      </c>
      <c r="AB98" s="189"/>
      <c r="AC98" s="190">
        <f t="shared" si="50"/>
        <v>0</v>
      </c>
      <c r="AD98" s="189"/>
      <c r="AE98" s="190">
        <f t="shared" si="41"/>
        <v>0</v>
      </c>
      <c r="AF98" s="191">
        <f t="shared" si="51"/>
        <v>0</v>
      </c>
      <c r="AG98" s="191">
        <f t="shared" si="52"/>
        <v>0</v>
      </c>
      <c r="AH98" s="137" t="str">
        <f t="shared" si="39"/>
        <v/>
      </c>
      <c r="AI98" s="286" t="str" cm="1">
        <f t="array" ref="AI98">IFERROR(_xlfn.IFS(DATE(RIGHT(B98,4),3,31)&lt;Listes_deroulantes!$F$54,IF(Z98&gt;0,Z98/AG98,"Aucun mazout"),DATE(RIGHT(B98,4),3,31)&gt;=Listes_deroulantes!$F$54,IF(AF98&gt;0,AF98/AG98,"Aucun combustible")),"")</f>
        <v/>
      </c>
      <c r="AJ98" s="284" t="str" cm="1">
        <f t="array" ref="AJ98">_xlfn.IFS(AG98=0,"",AND(AG98&gt;0,Z98=0),"Aucun mazout",AG98&gt;0,Z98/AG98)</f>
        <v/>
      </c>
      <c r="AK98" s="116" cm="1">
        <f t="array" ref="AK98">_xlfn.IFS(AG98=0,0,OR(AF98=0,ISBLANK(AF98)),"Aucun combustible",AND(AF98&gt;0,AG98&gt;0),AF98/AG98)</f>
        <v>0</v>
      </c>
      <c r="AL98" s="331" t="str" cm="1">
        <f t="array" ref="AL98">IFERROR(IF(DATE(RIGHT(B98,4),3,31)&lt;Listes_deroulantes!$F$54,VLOOKUP(L98,Listes_deroulantes!$F$3:$J$11,4,FALSE),_xlfn.IFS(DATE(RIGHT(B98,4),3,31)&lt;Avant2025,Exist2025Avant,DATE(RIGHT(B98,4),3,31)&lt;Avant2030,Exist2030Avant,DATE(RIGHT(B98,4),3,31)&gt;Après2030,Exist2031Avant)),"")</f>
        <v/>
      </c>
      <c r="AM98" s="35" t="str" cm="1">
        <f t="array" ref="AM98">_xlfn.IFS(OR(AI98="Aucun combustible",AI98="Aucun mazout"),"Oui",AND(AI98="",AL98=""),"",AND(AL98="0%",OR(AI98&lt;&gt;"Aucun combustible",AI98&lt;&gt;"Aucun mazout")),IF(AI98&lt;=0%,"Oui","Non"),AND(AL98&lt;&gt;"0%",OR(AI98&lt;&gt;"Aucun combustible",AI98&lt;&gt;"Aucun mazout")),IF(AI98&lt;=AL98,"Oui","Non"))</f>
        <v/>
      </c>
      <c r="AN98" s="130"/>
      <c r="AO98" s="350" t="str" cm="1">
        <f t="array" ref="AO98">_xlfn.IFS(AND(OR(AE98=0,ISBLANK(AE98)),AF98&gt;0),"Non disponible",AND(OR(AE98=0,ISBLANK(AE98)),W98&gt;0,OR(AF98=0,ISBLANK(AF98))),"100% Énergie renouvelable",AE98&gt;0,AE98,AND(OR(AE98=0,ISBLANK(AE98)),OR(AF98=0,ISBLANK(AF98)),OR(W98=0,ISBLANK(W98))),"s. o.")</f>
        <v>s. o.</v>
      </c>
      <c r="AP98" s="332">
        <f t="shared" si="42"/>
        <v>0</v>
      </c>
      <c r="AQ98" s="189"/>
      <c r="AR98" s="189"/>
      <c r="AS98" s="189"/>
      <c r="AT98" s="189"/>
      <c r="AU98" s="189"/>
      <c r="AV98" s="189"/>
      <c r="AW98" s="195">
        <f t="shared" si="53"/>
        <v>0</v>
      </c>
      <c r="AX98" s="189"/>
      <c r="AY98" s="196">
        <f t="shared" si="54"/>
        <v>0</v>
      </c>
      <c r="AZ98" s="189"/>
      <c r="BA98" s="196">
        <f t="shared" si="55"/>
        <v>0</v>
      </c>
      <c r="BB98" s="189"/>
      <c r="BC98" s="196">
        <f t="shared" si="56"/>
        <v>0</v>
      </c>
      <c r="BD98" s="189"/>
      <c r="BE98" s="196">
        <f t="shared" si="57"/>
        <v>0</v>
      </c>
      <c r="BF98" s="249">
        <f t="shared" si="45"/>
        <v>0</v>
      </c>
      <c r="BG98" s="195">
        <f t="shared" si="46"/>
        <v>0</v>
      </c>
      <c r="BH98" s="138" t="str">
        <f t="shared" si="40"/>
        <v/>
      </c>
      <c r="BI98" s="286" t="str" cm="1">
        <f t="array" ref="BI98">IFERROR(_xlfn.IFS(DATE(RIGHT(B98,4),3,31)&lt;Listes_deroulantes!$F$54,IF(AZ98&gt;0,AZ98/BG98,"Aucun mazout"),DATE(RIGHT(B98,4),3,31)&gt;=Listes_deroulantes!$F$54,IF(BF98&gt;0,BF98/BG98,"Aucun combustible")),"")</f>
        <v/>
      </c>
      <c r="BJ98" s="284" t="str" cm="1">
        <f t="array" ref="BJ98">_xlfn.IFS(BG98=0,"",AND(BG98&gt;0,AZ98=0),"Aucun mazout",BG98&gt;0,AZ98/BG98)</f>
        <v/>
      </c>
      <c r="BK98" s="299" t="str">
        <f t="shared" si="43"/>
        <v>Non disponible</v>
      </c>
      <c r="BL98" s="61" t="str" cm="1">
        <f t="array" ref="BL98">IFERROR(IF(DATE(RIGHT(B98,4),3,31)&lt;Listes_deroulantes!$F$54,VLOOKUP(L98,Listes_deroulantes!$F$3:$J$11,4,FALSE),_xlfn.IFS(DATE(RIGHT(B98,4),3,31)&lt;Avant2025,Exist20205Apres,DATE(RIGHT(B98,4),3,31)&lt;Avant2030,Exist2030Apres,DATE(RIGHT(B98,4),3,31)&gt;Après2030,"0%")),"")</f>
        <v/>
      </c>
      <c r="BM98" s="35" t="str" cm="1">
        <f t="array" ref="BM98">_xlfn.IFS(OR(BI98="Aucun combustible",BI98="Aucun mazout"),"Oui",AND(BI98="",BL98=""),"",AND(BL98="0%",OR(BI98&lt;&gt;"Aucun combustible",BI98&lt;&gt;"Aucun mazout")),IF(BI98&lt;=0%,"Oui","Non"),AND(BL98&lt;&gt;"0%",OR(BI98&lt;&gt;"Aucun combustible",BI98&lt;&gt;"Aucun mazout")),IF(BI98&lt;=BL98,"Oui","Non"))</f>
        <v/>
      </c>
      <c r="BN98" s="119"/>
      <c r="BO98" s="355" t="str">
        <f t="shared" si="44"/>
        <v>s. o.</v>
      </c>
      <c r="BP98" s="356" t="str" cm="1">
        <f t="array" ref="BP98">_xlfn.IFS(AND(BF98&gt;0,OR(BE98=0,ISBLANK(BE98))),"Non disponible",AND(OR(BE98=0,ISBLANK(BE98)),OR(BF98=0,ISBLANK(BF98)),AW98&gt;0),"100% Énergie renouvelable",BE98&gt;0,BE98,AND(OR(BE98=0,ISBLANK(BE98)),OR(BF98=0,ISBLANK(BF98)),OR(AW98=0,ISBLANK(AW98))),"s. o.")</f>
        <v>s. o.</v>
      </c>
      <c r="BQ98" s="357" t="str" cm="1">
        <f t="array" ref="BQ98">IFERROR(_xlfn.IFS(AND(BO98="100% Énergie renouvelable",BP98="100% Énergie renouvelable"),"Aucun GES à réduire",AND(BO98&lt;&gt;"100% Énergie renouvelable",BP98="100% Énergie renouvelable"),BO98,AND(BO98&lt;&gt;"100% Énergie renouvelable",BP98&lt;&gt;"100% Énergie renouvelable"),BO98-BP98,AND(BO98="100% Énergie renouvelable",BP98&lt;&gt;"100% Énergie renouvelable"),"Fournir une explication"),"s. o.")</f>
        <v>s. o.</v>
      </c>
      <c r="BR98" s="120"/>
    </row>
    <row r="99" spans="1:70" s="121" customFormat="1" x14ac:dyDescent="0.25">
      <c r="A99" s="124"/>
      <c r="B99" s="33"/>
      <c r="C99" s="32"/>
      <c r="D99" s="32"/>
      <c r="E99" s="32"/>
      <c r="F99" s="32"/>
      <c r="G99" s="32"/>
      <c r="H99" s="32"/>
      <c r="I99" s="41"/>
      <c r="J99" s="32"/>
      <c r="K99" s="112"/>
      <c r="L99" s="32"/>
      <c r="M99" s="34"/>
      <c r="N99" s="339"/>
      <c r="O99" s="338"/>
      <c r="P99" s="118"/>
      <c r="Q99" s="187"/>
      <c r="R99" s="188"/>
      <c r="S99" s="189"/>
      <c r="T99" s="189"/>
      <c r="U99" s="189"/>
      <c r="V99" s="189"/>
      <c r="W99" s="256">
        <f t="shared" si="47"/>
        <v>0</v>
      </c>
      <c r="X99" s="187"/>
      <c r="Y99" s="190">
        <f t="shared" si="48"/>
        <v>0</v>
      </c>
      <c r="Z99" s="189"/>
      <c r="AA99" s="190">
        <f t="shared" si="49"/>
        <v>0</v>
      </c>
      <c r="AB99" s="189"/>
      <c r="AC99" s="190">
        <f t="shared" si="50"/>
        <v>0</v>
      </c>
      <c r="AD99" s="189"/>
      <c r="AE99" s="190">
        <f t="shared" si="41"/>
        <v>0</v>
      </c>
      <c r="AF99" s="191">
        <f t="shared" si="51"/>
        <v>0</v>
      </c>
      <c r="AG99" s="191">
        <f t="shared" si="52"/>
        <v>0</v>
      </c>
      <c r="AH99" s="137" t="str">
        <f t="shared" si="39"/>
        <v/>
      </c>
      <c r="AI99" s="286" t="str" cm="1">
        <f t="array" ref="AI99">IFERROR(_xlfn.IFS(DATE(RIGHT(B99,4),3,31)&lt;Listes_deroulantes!$F$54,IF(Z99&gt;0,Z99/AG99,"Aucun mazout"),DATE(RIGHT(B99,4),3,31)&gt;=Listes_deroulantes!$F$54,IF(AF99&gt;0,AF99/AG99,"Aucun combustible")),"")</f>
        <v/>
      </c>
      <c r="AJ99" s="284" t="str" cm="1">
        <f t="array" ref="AJ99">_xlfn.IFS(AG99=0,"",AND(AG99&gt;0,Z99=0),"Aucun mazout",AG99&gt;0,Z99/AG99)</f>
        <v/>
      </c>
      <c r="AK99" s="116" cm="1">
        <f t="array" ref="AK99">_xlfn.IFS(AG99=0,0,OR(AF99=0,ISBLANK(AF99)),"Aucun combustible",AND(AF99&gt;0,AG99&gt;0),AF99/AG99)</f>
        <v>0</v>
      </c>
      <c r="AL99" s="331" t="str" cm="1">
        <f t="array" ref="AL99">IFERROR(IF(DATE(RIGHT(B99,4),3,31)&lt;Listes_deroulantes!$F$54,VLOOKUP(L99,Listes_deroulantes!$F$3:$J$11,4,FALSE),_xlfn.IFS(DATE(RIGHT(B99,4),3,31)&lt;Avant2025,Exist2025Avant,DATE(RIGHT(B99,4),3,31)&lt;Avant2030,Exist2030Avant,DATE(RIGHT(B99,4),3,31)&gt;Après2030,Exist2031Avant)),"")</f>
        <v/>
      </c>
      <c r="AM99" s="35" t="str" cm="1">
        <f t="array" ref="AM99">_xlfn.IFS(OR(AI99="Aucun combustible",AI99="Aucun mazout"),"Oui",AND(AI99="",AL99=""),"",AND(AL99="0%",OR(AI99&lt;&gt;"Aucun combustible",AI99&lt;&gt;"Aucun mazout")),IF(AI99&lt;=0%,"Oui","Non"),AND(AL99&lt;&gt;"0%",OR(AI99&lt;&gt;"Aucun combustible",AI99&lt;&gt;"Aucun mazout")),IF(AI99&lt;=AL99,"Oui","Non"))</f>
        <v/>
      </c>
      <c r="AN99" s="130"/>
      <c r="AO99" s="350" t="str" cm="1">
        <f t="array" ref="AO99">_xlfn.IFS(AND(OR(AE99=0,ISBLANK(AE99)),AF99&gt;0),"Non disponible",AND(OR(AE99=0,ISBLANK(AE99)),W99&gt;0,OR(AF99=0,ISBLANK(AF99))),"100% Énergie renouvelable",AE99&gt;0,AE99,AND(OR(AE99=0,ISBLANK(AE99)),OR(AF99=0,ISBLANK(AF99)),OR(W99=0,ISBLANK(W99))),"s. o.")</f>
        <v>s. o.</v>
      </c>
      <c r="AP99" s="332">
        <f t="shared" si="42"/>
        <v>0</v>
      </c>
      <c r="AQ99" s="189"/>
      <c r="AR99" s="189"/>
      <c r="AS99" s="189"/>
      <c r="AT99" s="189"/>
      <c r="AU99" s="189"/>
      <c r="AV99" s="189"/>
      <c r="AW99" s="195">
        <f t="shared" si="53"/>
        <v>0</v>
      </c>
      <c r="AX99" s="189"/>
      <c r="AY99" s="196">
        <f t="shared" si="54"/>
        <v>0</v>
      </c>
      <c r="AZ99" s="189"/>
      <c r="BA99" s="196">
        <f t="shared" si="55"/>
        <v>0</v>
      </c>
      <c r="BB99" s="189"/>
      <c r="BC99" s="196">
        <f t="shared" si="56"/>
        <v>0</v>
      </c>
      <c r="BD99" s="189"/>
      <c r="BE99" s="196">
        <f t="shared" si="57"/>
        <v>0</v>
      </c>
      <c r="BF99" s="249">
        <f t="shared" si="45"/>
        <v>0</v>
      </c>
      <c r="BG99" s="195">
        <f t="shared" si="46"/>
        <v>0</v>
      </c>
      <c r="BH99" s="138" t="str">
        <f t="shared" si="40"/>
        <v/>
      </c>
      <c r="BI99" s="286" t="str" cm="1">
        <f t="array" ref="BI99">IFERROR(_xlfn.IFS(DATE(RIGHT(B99,4),3,31)&lt;Listes_deroulantes!$F$54,IF(AZ99&gt;0,AZ99/BG99,"Aucun mazout"),DATE(RIGHT(B99,4),3,31)&gt;=Listes_deroulantes!$F$54,IF(BF99&gt;0,BF99/BG99,"Aucun combustible")),"")</f>
        <v/>
      </c>
      <c r="BJ99" s="284" t="str" cm="1">
        <f t="array" ref="BJ99">_xlfn.IFS(BG99=0,"",AND(BG99&gt;0,AZ99=0),"Aucun mazout",BG99&gt;0,AZ99/BG99)</f>
        <v/>
      </c>
      <c r="BK99" s="299" t="str">
        <f t="shared" si="43"/>
        <v>Non disponible</v>
      </c>
      <c r="BL99" s="61" t="str" cm="1">
        <f t="array" ref="BL99">IFERROR(IF(DATE(RIGHT(B99,4),3,31)&lt;Listes_deroulantes!$F$54,VLOOKUP(L99,Listes_deroulantes!$F$3:$J$11,4,FALSE),_xlfn.IFS(DATE(RIGHT(B99,4),3,31)&lt;Avant2025,Exist20205Apres,DATE(RIGHT(B99,4),3,31)&lt;Avant2030,Exist2030Apres,DATE(RIGHT(B99,4),3,31)&gt;Après2030,"0%")),"")</f>
        <v/>
      </c>
      <c r="BM99" s="35" t="str" cm="1">
        <f t="array" ref="BM99">_xlfn.IFS(OR(BI99="Aucun combustible",BI99="Aucun mazout"),"Oui",AND(BI99="",BL99=""),"",AND(BL99="0%",OR(BI99&lt;&gt;"Aucun combustible",BI99&lt;&gt;"Aucun mazout")),IF(BI99&lt;=0%,"Oui","Non"),AND(BL99&lt;&gt;"0%",OR(BI99&lt;&gt;"Aucun combustible",BI99&lt;&gt;"Aucun mazout")),IF(BI99&lt;=BL99,"Oui","Non"))</f>
        <v/>
      </c>
      <c r="BN99" s="119"/>
      <c r="BO99" s="355" t="str">
        <f t="shared" si="44"/>
        <v>s. o.</v>
      </c>
      <c r="BP99" s="356" t="str" cm="1">
        <f t="array" ref="BP99">_xlfn.IFS(AND(BF99&gt;0,OR(BE99=0,ISBLANK(BE99))),"Non disponible",AND(OR(BE99=0,ISBLANK(BE99)),OR(BF99=0,ISBLANK(BF99)),AW99&gt;0),"100% Énergie renouvelable",BE99&gt;0,BE99,AND(OR(BE99=0,ISBLANK(BE99)),OR(BF99=0,ISBLANK(BF99)),OR(AW99=0,ISBLANK(AW99))),"s. o.")</f>
        <v>s. o.</v>
      </c>
      <c r="BQ99" s="357" t="str" cm="1">
        <f t="array" ref="BQ99">IFERROR(_xlfn.IFS(AND(BO99="100% Énergie renouvelable",BP99="100% Énergie renouvelable"),"Aucun GES à réduire",AND(BO99&lt;&gt;"100% Énergie renouvelable",BP99="100% Énergie renouvelable"),BO99,AND(BO99&lt;&gt;"100% Énergie renouvelable",BP99&lt;&gt;"100% Énergie renouvelable"),BO99-BP99,AND(BO99="100% Énergie renouvelable",BP99&lt;&gt;"100% Énergie renouvelable"),"Fournir une explication"),"s. o.")</f>
        <v>s. o.</v>
      </c>
      <c r="BR99" s="120"/>
    </row>
    <row r="100" spans="1:70" s="121" customFormat="1" x14ac:dyDescent="0.25">
      <c r="A100" s="124"/>
      <c r="B100" s="33"/>
      <c r="C100" s="32"/>
      <c r="D100" s="32"/>
      <c r="E100" s="32"/>
      <c r="F100" s="32"/>
      <c r="G100" s="32"/>
      <c r="H100" s="32"/>
      <c r="I100" s="41"/>
      <c r="J100" s="32"/>
      <c r="K100" s="112"/>
      <c r="L100" s="32"/>
      <c r="M100" s="34"/>
      <c r="N100" s="339"/>
      <c r="O100" s="338"/>
      <c r="P100" s="118"/>
      <c r="Q100" s="187"/>
      <c r="R100" s="188"/>
      <c r="S100" s="189"/>
      <c r="T100" s="189"/>
      <c r="U100" s="189"/>
      <c r="V100" s="189"/>
      <c r="W100" s="256">
        <f t="shared" si="47"/>
        <v>0</v>
      </c>
      <c r="X100" s="187"/>
      <c r="Y100" s="190">
        <f t="shared" si="48"/>
        <v>0</v>
      </c>
      <c r="Z100" s="189"/>
      <c r="AA100" s="190">
        <f t="shared" si="49"/>
        <v>0</v>
      </c>
      <c r="AB100" s="189"/>
      <c r="AC100" s="190">
        <f t="shared" si="50"/>
        <v>0</v>
      </c>
      <c r="AD100" s="189"/>
      <c r="AE100" s="190">
        <f t="shared" si="41"/>
        <v>0</v>
      </c>
      <c r="AF100" s="191">
        <f t="shared" si="51"/>
        <v>0</v>
      </c>
      <c r="AG100" s="191">
        <f t="shared" si="52"/>
        <v>0</v>
      </c>
      <c r="AH100" s="137" t="str">
        <f t="shared" si="39"/>
        <v/>
      </c>
      <c r="AI100" s="286" t="str" cm="1">
        <f t="array" ref="AI100">IFERROR(_xlfn.IFS(DATE(RIGHT(B100,4),3,31)&lt;Listes_deroulantes!$F$54,IF(Z100&gt;0,Z100/AG100,"Aucun mazout"),DATE(RIGHT(B100,4),3,31)&gt;=Listes_deroulantes!$F$54,IF(AF100&gt;0,AF100/AG100,"Aucun combustible")),"")</f>
        <v/>
      </c>
      <c r="AJ100" s="284" t="str" cm="1">
        <f t="array" ref="AJ100">_xlfn.IFS(AG100=0,"",AND(AG100&gt;0,Z100=0),"Aucun mazout",AG100&gt;0,Z100/AG100)</f>
        <v/>
      </c>
      <c r="AK100" s="116" cm="1">
        <f t="array" ref="AK100">_xlfn.IFS(AG100=0,0,OR(AF100=0,ISBLANK(AF100)),"Aucun combustible",AND(AF100&gt;0,AG100&gt;0),AF100/AG100)</f>
        <v>0</v>
      </c>
      <c r="AL100" s="331" t="str" cm="1">
        <f t="array" ref="AL100">IFERROR(IF(DATE(RIGHT(B100,4),3,31)&lt;Listes_deroulantes!$F$54,VLOOKUP(L100,Listes_deroulantes!$F$3:$J$11,4,FALSE),_xlfn.IFS(DATE(RIGHT(B100,4),3,31)&lt;Avant2025,Exist2025Avant,DATE(RIGHT(B100,4),3,31)&lt;Avant2030,Exist2030Avant,DATE(RIGHT(B100,4),3,31)&gt;Après2030,Exist2031Avant)),"")</f>
        <v/>
      </c>
      <c r="AM100" s="35" t="str" cm="1">
        <f t="array" ref="AM100">_xlfn.IFS(OR(AI100="Aucun combustible",AI100="Aucun mazout"),"Oui",AND(AI100="",AL100=""),"",AND(AL100="0%",OR(AI100&lt;&gt;"Aucun combustible",AI100&lt;&gt;"Aucun mazout")),IF(AI100&lt;=0%,"Oui","Non"),AND(AL100&lt;&gt;"0%",OR(AI100&lt;&gt;"Aucun combustible",AI100&lt;&gt;"Aucun mazout")),IF(AI100&lt;=AL100,"Oui","Non"))</f>
        <v/>
      </c>
      <c r="AN100" s="130"/>
      <c r="AO100" s="350" t="str" cm="1">
        <f t="array" ref="AO100">_xlfn.IFS(AND(OR(AE100=0,ISBLANK(AE100)),AF100&gt;0),"Non disponible",AND(OR(AE100=0,ISBLANK(AE100)),W100&gt;0,OR(AF100=0,ISBLANK(AF100))),"100% Énergie renouvelable",AE100&gt;0,AE100,AND(OR(AE100=0,ISBLANK(AE100)),OR(AF100=0,ISBLANK(AF100)),OR(W100=0,ISBLANK(W100))),"s. o.")</f>
        <v>s. o.</v>
      </c>
      <c r="AP100" s="332">
        <f t="shared" si="42"/>
        <v>0</v>
      </c>
      <c r="AQ100" s="189"/>
      <c r="AR100" s="189"/>
      <c r="AS100" s="189"/>
      <c r="AT100" s="189"/>
      <c r="AU100" s="189"/>
      <c r="AV100" s="189"/>
      <c r="AW100" s="195">
        <f t="shared" si="53"/>
        <v>0</v>
      </c>
      <c r="AX100" s="189"/>
      <c r="AY100" s="196">
        <f t="shared" si="54"/>
        <v>0</v>
      </c>
      <c r="AZ100" s="189"/>
      <c r="BA100" s="196">
        <f t="shared" si="55"/>
        <v>0</v>
      </c>
      <c r="BB100" s="189"/>
      <c r="BC100" s="196">
        <f t="shared" si="56"/>
        <v>0</v>
      </c>
      <c r="BD100" s="189"/>
      <c r="BE100" s="196">
        <f t="shared" si="57"/>
        <v>0</v>
      </c>
      <c r="BF100" s="249">
        <f t="shared" si="45"/>
        <v>0</v>
      </c>
      <c r="BG100" s="195">
        <f t="shared" si="46"/>
        <v>0</v>
      </c>
      <c r="BH100" s="138" t="str">
        <f t="shared" si="40"/>
        <v/>
      </c>
      <c r="BI100" s="286" t="str" cm="1">
        <f t="array" ref="BI100">IFERROR(_xlfn.IFS(DATE(RIGHT(B100,4),3,31)&lt;Listes_deroulantes!$F$54,IF(AZ100&gt;0,AZ100/BG100,"Aucun mazout"),DATE(RIGHT(B100,4),3,31)&gt;=Listes_deroulantes!$F$54,IF(BF100&gt;0,BF100/BG100,"Aucun combustible")),"")</f>
        <v/>
      </c>
      <c r="BJ100" s="284" t="str" cm="1">
        <f t="array" ref="BJ100">_xlfn.IFS(BG100=0,"",AND(BG100&gt;0,AZ100=0),"Aucun mazout",BG100&gt;0,AZ100/BG100)</f>
        <v/>
      </c>
      <c r="BK100" s="299" t="str">
        <f t="shared" si="43"/>
        <v>Non disponible</v>
      </c>
      <c r="BL100" s="61" t="str" cm="1">
        <f t="array" ref="BL100">IFERROR(IF(DATE(RIGHT(B100,4),3,31)&lt;Listes_deroulantes!$F$54,VLOOKUP(L100,Listes_deroulantes!$F$3:$J$11,4,FALSE),_xlfn.IFS(DATE(RIGHT(B100,4),3,31)&lt;Avant2025,Exist20205Apres,DATE(RIGHT(B100,4),3,31)&lt;Avant2030,Exist2030Apres,DATE(RIGHT(B100,4),3,31)&gt;Après2030,"0%")),"")</f>
        <v/>
      </c>
      <c r="BM100" s="35" t="str" cm="1">
        <f t="array" ref="BM100">_xlfn.IFS(OR(BI100="Aucun combustible",BI100="Aucun mazout"),"Oui",AND(BI100="",BL100=""),"",AND(BL100="0%",OR(BI100&lt;&gt;"Aucun combustible",BI100&lt;&gt;"Aucun mazout")),IF(BI100&lt;=0%,"Oui","Non"),AND(BL100&lt;&gt;"0%",OR(BI100&lt;&gt;"Aucun combustible",BI100&lt;&gt;"Aucun mazout")),IF(BI100&lt;=BL100,"Oui","Non"))</f>
        <v/>
      </c>
      <c r="BN100" s="119"/>
      <c r="BO100" s="355" t="str">
        <f t="shared" si="44"/>
        <v>s. o.</v>
      </c>
      <c r="BP100" s="356" t="str" cm="1">
        <f t="array" ref="BP100">_xlfn.IFS(AND(BF100&gt;0,OR(BE100=0,ISBLANK(BE100))),"Non disponible",AND(OR(BE100=0,ISBLANK(BE100)),OR(BF100=0,ISBLANK(BF100)),AW100&gt;0),"100% Énergie renouvelable",BE100&gt;0,BE100,AND(OR(BE100=0,ISBLANK(BE100)),OR(BF100=0,ISBLANK(BF100)),OR(AW100=0,ISBLANK(AW100))),"s. o.")</f>
        <v>s. o.</v>
      </c>
      <c r="BQ100" s="357" t="str" cm="1">
        <f t="array" ref="BQ100">IFERROR(_xlfn.IFS(AND(BO100="100% Énergie renouvelable",BP100="100% Énergie renouvelable"),"Aucun GES à réduire",AND(BO100&lt;&gt;"100% Énergie renouvelable",BP100="100% Énergie renouvelable"),BO100,AND(BO100&lt;&gt;"100% Énergie renouvelable",BP100&lt;&gt;"100% Énergie renouvelable"),BO100-BP100,AND(BO100="100% Énergie renouvelable",BP100&lt;&gt;"100% Énergie renouvelable"),"Fournir une explication"),"s. o.")</f>
        <v>s. o.</v>
      </c>
      <c r="BR100" s="120"/>
    </row>
    <row r="101" spans="1:70" x14ac:dyDescent="0.25">
      <c r="A101" s="124"/>
      <c r="B101" s="33"/>
      <c r="C101" s="32"/>
      <c r="D101" s="32"/>
      <c r="E101" s="32"/>
      <c r="F101" s="32"/>
      <c r="G101" s="32"/>
      <c r="H101" s="32"/>
      <c r="I101" s="41"/>
      <c r="J101" s="32"/>
      <c r="K101" s="112"/>
      <c r="L101" s="32"/>
      <c r="M101" s="34"/>
      <c r="N101" s="339"/>
      <c r="O101" s="338"/>
      <c r="P101" s="118"/>
      <c r="Q101" s="187"/>
      <c r="R101" s="188"/>
      <c r="S101" s="189"/>
      <c r="T101" s="189"/>
      <c r="U101" s="189"/>
      <c r="V101" s="189"/>
      <c r="W101" s="256">
        <f t="shared" si="47"/>
        <v>0</v>
      </c>
      <c r="X101" s="187"/>
      <c r="Y101" s="190">
        <f t="shared" si="48"/>
        <v>0</v>
      </c>
      <c r="Z101" s="189"/>
      <c r="AA101" s="190">
        <f t="shared" si="49"/>
        <v>0</v>
      </c>
      <c r="AB101" s="189"/>
      <c r="AC101" s="190">
        <f t="shared" si="50"/>
        <v>0</v>
      </c>
      <c r="AD101" s="189"/>
      <c r="AE101" s="190">
        <f t="shared" si="41"/>
        <v>0</v>
      </c>
      <c r="AF101" s="191">
        <f t="shared" si="51"/>
        <v>0</v>
      </c>
      <c r="AG101" s="191">
        <f t="shared" si="52"/>
        <v>0</v>
      </c>
      <c r="AH101" s="137" t="str">
        <f t="shared" ref="AH101:AH132" si="58">IFERROR(IF(ISBLANK($P101),"",IF($P101="GJ",AG101/$N101,IF($P101="kWh éq.",AG101*V_GJ_kWh/$N101,""))),"")</f>
        <v/>
      </c>
      <c r="AI101" s="286" t="str" cm="1">
        <f t="array" ref="AI101">IFERROR(_xlfn.IFS(DATE(RIGHT(B101,4),3,31)&lt;Listes_deroulantes!$F$54,IF(Z101&gt;0,Z101/AG101,"Aucun mazout"),DATE(RIGHT(B101,4),3,31)&gt;=Listes_deroulantes!$F$54,IF(AF101&gt;0,AF101/AG101,"Aucun combustible")),"")</f>
        <v/>
      </c>
      <c r="AJ101" s="284" t="str" cm="1">
        <f t="array" ref="AJ101">_xlfn.IFS(AG101=0,"",AND(AG101&gt;0,Z101=0),"Aucun mazout",AG101&gt;0,Z101/AG101)</f>
        <v/>
      </c>
      <c r="AK101" s="116" cm="1">
        <f t="array" ref="AK101">_xlfn.IFS(AG101=0,0,OR(AF101=0,ISBLANK(AF101)),"Aucun combustible",AND(AF101&gt;0,AG101&gt;0),AF101/AG101)</f>
        <v>0</v>
      </c>
      <c r="AL101" s="331" t="str" cm="1">
        <f t="array" ref="AL101">IFERROR(IF(DATE(RIGHT(B101,4),3,31)&lt;Listes_deroulantes!$F$54,VLOOKUP(L101,Listes_deroulantes!$F$3:$J$11,4,FALSE),_xlfn.IFS(DATE(RIGHT(B101,4),3,31)&lt;Avant2025,Exist2025Avant,DATE(RIGHT(B101,4),3,31)&lt;Avant2030,Exist2030Avant,DATE(RIGHT(B101,4),3,31)&gt;Après2030,Exist2031Avant)),"")</f>
        <v/>
      </c>
      <c r="AM101" s="35" t="str" cm="1">
        <f t="array" ref="AM101">_xlfn.IFS(OR(AI101="Aucun combustible",AI101="Aucun mazout"),"Oui",AND(AI101="",AL101=""),"",AND(AL101="0%",OR(AI101&lt;&gt;"Aucun combustible",AI101&lt;&gt;"Aucun mazout")),IF(AI101&lt;=0%,"Oui","Non"),AND(AL101&lt;&gt;"0%",OR(AI101&lt;&gt;"Aucun combustible",AI101&lt;&gt;"Aucun mazout")),IF(AI101&lt;=AL101,"Oui","Non"))</f>
        <v/>
      </c>
      <c r="AN101" s="130"/>
      <c r="AO101" s="350" t="str" cm="1">
        <f t="array" ref="AO101">_xlfn.IFS(AND(OR(AE101=0,ISBLANK(AE101)),AF101&gt;0),"Non disponible",AND(OR(AE101=0,ISBLANK(AE101)),W101&gt;0,OR(AF101=0,ISBLANK(AF101))),"100% Énergie renouvelable",AE101&gt;0,AE101,AND(OR(AE101=0,ISBLANK(AE101)),OR(AF101=0,ISBLANK(AF101)),OR(W101=0,ISBLANK(W101))),"s. o.")</f>
        <v>s. o.</v>
      </c>
      <c r="AP101" s="332">
        <f t="shared" si="42"/>
        <v>0</v>
      </c>
      <c r="AQ101" s="189"/>
      <c r="AR101" s="189"/>
      <c r="AS101" s="189"/>
      <c r="AT101" s="189"/>
      <c r="AU101" s="189"/>
      <c r="AV101" s="189"/>
      <c r="AW101" s="195">
        <f t="shared" si="53"/>
        <v>0</v>
      </c>
      <c r="AX101" s="189"/>
      <c r="AY101" s="196">
        <f t="shared" si="54"/>
        <v>0</v>
      </c>
      <c r="AZ101" s="189"/>
      <c r="BA101" s="196">
        <f t="shared" si="55"/>
        <v>0</v>
      </c>
      <c r="BB101" s="189"/>
      <c r="BC101" s="196">
        <f t="shared" si="56"/>
        <v>0</v>
      </c>
      <c r="BD101" s="189"/>
      <c r="BE101" s="196">
        <f t="shared" si="57"/>
        <v>0</v>
      </c>
      <c r="BF101" s="249">
        <f t="shared" si="45"/>
        <v>0</v>
      </c>
      <c r="BG101" s="195">
        <f t="shared" si="46"/>
        <v>0</v>
      </c>
      <c r="BH101" s="138" t="str">
        <f t="shared" ref="BH101:BH132" si="59">IFERROR(IF(ISBLANK($AP101),"",IF($AP101="GJ",BG101/$N101,IF($AP101="kWh éq.",BG101*V_GJ_kWh/$N101,""))),"")</f>
        <v/>
      </c>
      <c r="BI101" s="286" t="str" cm="1">
        <f t="array" ref="BI101">IFERROR(_xlfn.IFS(DATE(RIGHT(B101,4),3,31)&lt;Listes_deroulantes!$F$54,IF(AZ101&gt;0,AZ101/BG101,"Aucun mazout"),DATE(RIGHT(B101,4),3,31)&gt;=Listes_deroulantes!$F$54,IF(BF101&gt;0,BF101/BG101,"Aucun combustible")),"")</f>
        <v/>
      </c>
      <c r="BJ101" s="284" t="str" cm="1">
        <f t="array" ref="BJ101">_xlfn.IFS(BG101=0,"",AND(BG101&gt;0,AZ101=0),"Aucun mazout",BG101&gt;0,AZ101/BG101)</f>
        <v/>
      </c>
      <c r="BK101" s="299" t="str">
        <f t="shared" si="43"/>
        <v>Non disponible</v>
      </c>
      <c r="BL101" s="61" t="str" cm="1">
        <f t="array" ref="BL101">IFERROR(IF(DATE(RIGHT(B101,4),3,31)&lt;Listes_deroulantes!$F$54,VLOOKUP(L101,Listes_deroulantes!$F$3:$J$11,4,FALSE),_xlfn.IFS(DATE(RIGHT(B101,4),3,31)&lt;Avant2025,Exist20205Apres,DATE(RIGHT(B101,4),3,31)&lt;Avant2030,Exist2030Apres,DATE(RIGHT(B101,4),3,31)&gt;Après2030,"0%")),"")</f>
        <v/>
      </c>
      <c r="BM101" s="35" t="str" cm="1">
        <f t="array" ref="BM101">_xlfn.IFS(OR(BI101="Aucun combustible",BI101="Aucun mazout"),"Oui",AND(BI101="",BL101=""),"",AND(BL101="0%",OR(BI101&lt;&gt;"Aucun combustible",BI101&lt;&gt;"Aucun mazout")),IF(BI101&lt;=0%,"Oui","Non"),AND(BL101&lt;&gt;"0%",OR(BI101&lt;&gt;"Aucun combustible",BI101&lt;&gt;"Aucun mazout")),IF(BI101&lt;=BL101,"Oui","Non"))</f>
        <v/>
      </c>
      <c r="BN101" s="119"/>
      <c r="BO101" s="355" t="str">
        <f t="shared" si="44"/>
        <v>s. o.</v>
      </c>
      <c r="BP101" s="356" t="str" cm="1">
        <f t="array" ref="BP101">_xlfn.IFS(AND(BF101&gt;0,OR(BE101=0,ISBLANK(BE101))),"Non disponible",AND(OR(BE101=0,ISBLANK(BE101)),OR(BF101=0,ISBLANK(BF101)),AW101&gt;0),"100% Énergie renouvelable",BE101&gt;0,BE101,AND(OR(BE101=0,ISBLANK(BE101)),OR(BF101=0,ISBLANK(BF101)),OR(AW101=0,ISBLANK(AW101))),"s. o.")</f>
        <v>s. o.</v>
      </c>
      <c r="BQ101" s="357" t="str" cm="1">
        <f t="array" ref="BQ101">IFERROR(_xlfn.IFS(AND(BO101="100% Énergie renouvelable",BP101="100% Énergie renouvelable"),"Aucun GES à réduire",AND(BO101&lt;&gt;"100% Énergie renouvelable",BP101="100% Énergie renouvelable"),BO101,AND(BO101&lt;&gt;"100% Énergie renouvelable",BP101&lt;&gt;"100% Énergie renouvelable"),BO101-BP101,AND(BO101="100% Énergie renouvelable",BP101&lt;&gt;"100% Énergie renouvelable"),"Fournir une explication"),"s. o.")</f>
        <v>s. o.</v>
      </c>
      <c r="BR101" s="120"/>
    </row>
    <row r="102" spans="1:70" x14ac:dyDescent="0.25">
      <c r="A102" s="124"/>
      <c r="B102" s="33"/>
      <c r="C102" s="32"/>
      <c r="D102" s="32"/>
      <c r="E102" s="32"/>
      <c r="F102" s="32"/>
      <c r="G102" s="32"/>
      <c r="H102" s="32"/>
      <c r="I102" s="41"/>
      <c r="J102" s="32"/>
      <c r="K102" s="112"/>
      <c r="L102" s="32"/>
      <c r="M102" s="34"/>
      <c r="N102" s="339"/>
      <c r="O102" s="338"/>
      <c r="P102" s="118"/>
      <c r="Q102" s="187"/>
      <c r="R102" s="188"/>
      <c r="S102" s="189"/>
      <c r="T102" s="189"/>
      <c r="U102" s="189"/>
      <c r="V102" s="189"/>
      <c r="W102" s="256">
        <f t="shared" si="47"/>
        <v>0</v>
      </c>
      <c r="X102" s="187"/>
      <c r="Y102" s="190">
        <f t="shared" si="48"/>
        <v>0</v>
      </c>
      <c r="Z102" s="189"/>
      <c r="AA102" s="190">
        <f t="shared" si="49"/>
        <v>0</v>
      </c>
      <c r="AB102" s="189"/>
      <c r="AC102" s="190">
        <f t="shared" si="50"/>
        <v>0</v>
      </c>
      <c r="AD102" s="189"/>
      <c r="AE102" s="190">
        <f t="shared" si="41"/>
        <v>0</v>
      </c>
      <c r="AF102" s="191">
        <f t="shared" si="51"/>
        <v>0</v>
      </c>
      <c r="AG102" s="191">
        <f t="shared" si="52"/>
        <v>0</v>
      </c>
      <c r="AH102" s="137" t="str">
        <f t="shared" si="58"/>
        <v/>
      </c>
      <c r="AI102" s="286" t="str" cm="1">
        <f t="array" ref="AI102">IFERROR(_xlfn.IFS(DATE(RIGHT(B102,4),3,31)&lt;Listes_deroulantes!$F$54,IF(Z102&gt;0,Z102/AG102,"Aucun mazout"),DATE(RIGHT(B102,4),3,31)&gt;=Listes_deroulantes!$F$54,IF(AF102&gt;0,AF102/AG102,"Aucun combustible")),"")</f>
        <v/>
      </c>
      <c r="AJ102" s="284" t="str" cm="1">
        <f t="array" ref="AJ102">_xlfn.IFS(AG102=0,"",AND(AG102&gt;0,Z102=0),"Aucun mazout",AG102&gt;0,Z102/AG102)</f>
        <v/>
      </c>
      <c r="AK102" s="116" cm="1">
        <f t="array" ref="AK102">_xlfn.IFS(AG102=0,0,OR(AF102=0,ISBLANK(AF102)),"Aucun combustible",AND(AF102&gt;0,AG102&gt;0),AF102/AG102)</f>
        <v>0</v>
      </c>
      <c r="AL102" s="331" t="str" cm="1">
        <f t="array" ref="AL102">IFERROR(IF(DATE(RIGHT(B102,4),3,31)&lt;Listes_deroulantes!$F$54,VLOOKUP(L102,Listes_deroulantes!$F$3:$J$11,4,FALSE),_xlfn.IFS(DATE(RIGHT(B102,4),3,31)&lt;Avant2025,Exist2025Avant,DATE(RIGHT(B102,4),3,31)&lt;Avant2030,Exist2030Avant,DATE(RIGHT(B102,4),3,31)&gt;Après2030,Exist2031Avant)),"")</f>
        <v/>
      </c>
      <c r="AM102" s="35" t="str" cm="1">
        <f t="array" ref="AM102">_xlfn.IFS(OR(AI102="Aucun combustible",AI102="Aucun mazout"),"Oui",AND(AI102="",AL102=""),"",AND(AL102="0%",OR(AI102&lt;&gt;"Aucun combustible",AI102&lt;&gt;"Aucun mazout")),IF(AI102&lt;=0%,"Oui","Non"),AND(AL102&lt;&gt;"0%",OR(AI102&lt;&gt;"Aucun combustible",AI102&lt;&gt;"Aucun mazout")),IF(AI102&lt;=AL102,"Oui","Non"))</f>
        <v/>
      </c>
      <c r="AN102" s="130"/>
      <c r="AO102" s="350" t="str" cm="1">
        <f t="array" ref="AO102">_xlfn.IFS(AND(OR(AE102=0,ISBLANK(AE102)),AF102&gt;0),"Non disponible",AND(OR(AE102=0,ISBLANK(AE102)),W102&gt;0,OR(AF102=0,ISBLANK(AF102))),"100% Énergie renouvelable",AE102&gt;0,AE102,AND(OR(AE102=0,ISBLANK(AE102)),OR(AF102=0,ISBLANK(AF102)),OR(W102=0,ISBLANK(W102))),"s. o.")</f>
        <v>s. o.</v>
      </c>
      <c r="AP102" s="332">
        <f t="shared" si="42"/>
        <v>0</v>
      </c>
      <c r="AQ102" s="189"/>
      <c r="AR102" s="189"/>
      <c r="AS102" s="189"/>
      <c r="AT102" s="189"/>
      <c r="AU102" s="189"/>
      <c r="AV102" s="189"/>
      <c r="AW102" s="195">
        <f t="shared" si="53"/>
        <v>0</v>
      </c>
      <c r="AX102" s="189"/>
      <c r="AY102" s="196">
        <f t="shared" si="54"/>
        <v>0</v>
      </c>
      <c r="AZ102" s="189"/>
      <c r="BA102" s="196">
        <f t="shared" si="55"/>
        <v>0</v>
      </c>
      <c r="BB102" s="189"/>
      <c r="BC102" s="196">
        <f t="shared" si="56"/>
        <v>0</v>
      </c>
      <c r="BD102" s="189"/>
      <c r="BE102" s="196">
        <f t="shared" si="57"/>
        <v>0</v>
      </c>
      <c r="BF102" s="249">
        <f t="shared" si="45"/>
        <v>0</v>
      </c>
      <c r="BG102" s="195">
        <f t="shared" si="46"/>
        <v>0</v>
      </c>
      <c r="BH102" s="138" t="str">
        <f t="shared" si="59"/>
        <v/>
      </c>
      <c r="BI102" s="286" t="str" cm="1">
        <f t="array" ref="BI102">IFERROR(_xlfn.IFS(DATE(RIGHT(B102,4),3,31)&lt;Listes_deroulantes!$F$54,IF(AZ102&gt;0,AZ102/BG102,"Aucun mazout"),DATE(RIGHT(B102,4),3,31)&gt;=Listes_deroulantes!$F$54,IF(BF102&gt;0,BF102/BG102,"Aucun combustible")),"")</f>
        <v/>
      </c>
      <c r="BJ102" s="284" t="str" cm="1">
        <f t="array" ref="BJ102">_xlfn.IFS(BG102=0,"",AND(BG102&gt;0,AZ102=0),"Aucun mazout",BG102&gt;0,AZ102/BG102)</f>
        <v/>
      </c>
      <c r="BK102" s="299" t="str">
        <f t="shared" si="43"/>
        <v>Non disponible</v>
      </c>
      <c r="BL102" s="61" t="str" cm="1">
        <f t="array" ref="BL102">IFERROR(IF(DATE(RIGHT(B102,4),3,31)&lt;Listes_deroulantes!$F$54,VLOOKUP(L102,Listes_deroulantes!$F$3:$J$11,4,FALSE),_xlfn.IFS(DATE(RIGHT(B102,4),3,31)&lt;Avant2025,Exist20205Apres,DATE(RIGHT(B102,4),3,31)&lt;Avant2030,Exist2030Apres,DATE(RIGHT(B102,4),3,31)&gt;Après2030,"0%")),"")</f>
        <v/>
      </c>
      <c r="BM102" s="35" t="str" cm="1">
        <f t="array" ref="BM102">_xlfn.IFS(OR(BI102="Aucun combustible",BI102="Aucun mazout"),"Oui",AND(BI102="",BL102=""),"",AND(BL102="0%",OR(BI102&lt;&gt;"Aucun combustible",BI102&lt;&gt;"Aucun mazout")),IF(BI102&lt;=0%,"Oui","Non"),AND(BL102&lt;&gt;"0%",OR(BI102&lt;&gt;"Aucun combustible",BI102&lt;&gt;"Aucun mazout")),IF(BI102&lt;=BL102,"Oui","Non"))</f>
        <v/>
      </c>
      <c r="BN102" s="119"/>
      <c r="BO102" s="355" t="str">
        <f t="shared" si="44"/>
        <v>s. o.</v>
      </c>
      <c r="BP102" s="356" t="str" cm="1">
        <f t="array" ref="BP102">_xlfn.IFS(AND(BF102&gt;0,OR(BE102=0,ISBLANK(BE102))),"Non disponible",AND(OR(BE102=0,ISBLANK(BE102)),OR(BF102=0,ISBLANK(BF102)),AW102&gt;0),"100% Énergie renouvelable",BE102&gt;0,BE102,AND(OR(BE102=0,ISBLANK(BE102)),OR(BF102=0,ISBLANK(BF102)),OR(AW102=0,ISBLANK(AW102))),"s. o.")</f>
        <v>s. o.</v>
      </c>
      <c r="BQ102" s="357" t="str" cm="1">
        <f t="array" ref="BQ102">IFERROR(_xlfn.IFS(AND(BO102="100% Énergie renouvelable",BP102="100% Énergie renouvelable"),"Aucun GES à réduire",AND(BO102&lt;&gt;"100% Énergie renouvelable",BP102="100% Énergie renouvelable"),BO102,AND(BO102&lt;&gt;"100% Énergie renouvelable",BP102&lt;&gt;"100% Énergie renouvelable"),BO102-BP102,AND(BO102="100% Énergie renouvelable",BP102&lt;&gt;"100% Énergie renouvelable"),"Fournir une explication"),"s. o.")</f>
        <v>s. o.</v>
      </c>
      <c r="BR102" s="120"/>
    </row>
    <row r="103" spans="1:70" x14ac:dyDescent="0.25">
      <c r="A103" s="124"/>
      <c r="B103" s="33"/>
      <c r="C103" s="32"/>
      <c r="D103" s="32"/>
      <c r="E103" s="32"/>
      <c r="F103" s="32"/>
      <c r="G103" s="32"/>
      <c r="H103" s="32"/>
      <c r="I103" s="41"/>
      <c r="J103" s="32"/>
      <c r="K103" s="112"/>
      <c r="L103" s="32"/>
      <c r="M103" s="34"/>
      <c r="N103" s="339"/>
      <c r="O103" s="338"/>
      <c r="P103" s="118"/>
      <c r="Q103" s="187"/>
      <c r="R103" s="188"/>
      <c r="S103" s="189"/>
      <c r="T103" s="189"/>
      <c r="U103" s="189"/>
      <c r="V103" s="189"/>
      <c r="W103" s="256">
        <f t="shared" si="47"/>
        <v>0</v>
      </c>
      <c r="X103" s="187"/>
      <c r="Y103" s="190">
        <f t="shared" si="48"/>
        <v>0</v>
      </c>
      <c r="Z103" s="189"/>
      <c r="AA103" s="190">
        <f t="shared" si="49"/>
        <v>0</v>
      </c>
      <c r="AB103" s="189"/>
      <c r="AC103" s="190">
        <f t="shared" si="50"/>
        <v>0</v>
      </c>
      <c r="AD103" s="189"/>
      <c r="AE103" s="190">
        <f t="shared" si="41"/>
        <v>0</v>
      </c>
      <c r="AF103" s="191">
        <f t="shared" si="51"/>
        <v>0</v>
      </c>
      <c r="AG103" s="191">
        <f t="shared" si="52"/>
        <v>0</v>
      </c>
      <c r="AH103" s="137" t="str">
        <f t="shared" si="58"/>
        <v/>
      </c>
      <c r="AI103" s="286" t="str" cm="1">
        <f t="array" ref="AI103">IFERROR(_xlfn.IFS(DATE(RIGHT(B103,4),3,31)&lt;Listes_deroulantes!$F$54,IF(Z103&gt;0,Z103/AG103,"Aucun mazout"),DATE(RIGHT(B103,4),3,31)&gt;=Listes_deroulantes!$F$54,IF(AF103&gt;0,AF103/AG103,"Aucun combustible")),"")</f>
        <v/>
      </c>
      <c r="AJ103" s="284" t="str" cm="1">
        <f t="array" ref="AJ103">_xlfn.IFS(AG103=0,"",AND(AG103&gt;0,Z103=0),"Aucun mazout",AG103&gt;0,Z103/AG103)</f>
        <v/>
      </c>
      <c r="AK103" s="116" cm="1">
        <f t="array" ref="AK103">_xlfn.IFS(AG103=0,0,OR(AF103=0,ISBLANK(AF103)),"Aucun combustible",AND(AF103&gt;0,AG103&gt;0),AF103/AG103)</f>
        <v>0</v>
      </c>
      <c r="AL103" s="331" t="str" cm="1">
        <f t="array" ref="AL103">IFERROR(IF(DATE(RIGHT(B103,4),3,31)&lt;Listes_deroulantes!$F$54,VLOOKUP(L103,Listes_deroulantes!$F$3:$J$11,4,FALSE),_xlfn.IFS(DATE(RIGHT(B103,4),3,31)&lt;Avant2025,Exist2025Avant,DATE(RIGHT(B103,4),3,31)&lt;Avant2030,Exist2030Avant,DATE(RIGHT(B103,4),3,31)&gt;Après2030,Exist2031Avant)),"")</f>
        <v/>
      </c>
      <c r="AM103" s="35" t="str" cm="1">
        <f t="array" ref="AM103">_xlfn.IFS(OR(AI103="Aucun combustible",AI103="Aucun mazout"),"Oui",AND(AI103="",AL103=""),"",AND(AL103="0%",OR(AI103&lt;&gt;"Aucun combustible",AI103&lt;&gt;"Aucun mazout")),IF(AI103&lt;=0%,"Oui","Non"),AND(AL103&lt;&gt;"0%",OR(AI103&lt;&gt;"Aucun combustible",AI103&lt;&gt;"Aucun mazout")),IF(AI103&lt;=AL103,"Oui","Non"))</f>
        <v/>
      </c>
      <c r="AN103" s="130"/>
      <c r="AO103" s="350" t="str" cm="1">
        <f t="array" ref="AO103">_xlfn.IFS(AND(OR(AE103=0,ISBLANK(AE103)),AF103&gt;0),"Non disponible",AND(OR(AE103=0,ISBLANK(AE103)),W103&gt;0,OR(AF103=0,ISBLANK(AF103))),"100% Énergie renouvelable",AE103&gt;0,AE103,AND(OR(AE103=0,ISBLANK(AE103)),OR(AF103=0,ISBLANK(AF103)),OR(W103=0,ISBLANK(W103))),"s. o.")</f>
        <v>s. o.</v>
      </c>
      <c r="AP103" s="332">
        <f t="shared" si="42"/>
        <v>0</v>
      </c>
      <c r="AQ103" s="189"/>
      <c r="AR103" s="189"/>
      <c r="AS103" s="189"/>
      <c r="AT103" s="189"/>
      <c r="AU103" s="189"/>
      <c r="AV103" s="189"/>
      <c r="AW103" s="195">
        <f t="shared" si="53"/>
        <v>0</v>
      </c>
      <c r="AX103" s="189"/>
      <c r="AY103" s="196">
        <f t="shared" si="54"/>
        <v>0</v>
      </c>
      <c r="AZ103" s="189"/>
      <c r="BA103" s="196">
        <f t="shared" si="55"/>
        <v>0</v>
      </c>
      <c r="BB103" s="189"/>
      <c r="BC103" s="196">
        <f t="shared" si="56"/>
        <v>0</v>
      </c>
      <c r="BD103" s="189"/>
      <c r="BE103" s="196">
        <f t="shared" si="57"/>
        <v>0</v>
      </c>
      <c r="BF103" s="249">
        <f t="shared" si="45"/>
        <v>0</v>
      </c>
      <c r="BG103" s="195">
        <f t="shared" si="46"/>
        <v>0</v>
      </c>
      <c r="BH103" s="138" t="str">
        <f t="shared" si="59"/>
        <v/>
      </c>
      <c r="BI103" s="286" t="str" cm="1">
        <f t="array" ref="BI103">IFERROR(_xlfn.IFS(DATE(RIGHT(B103,4),3,31)&lt;Listes_deroulantes!$F$54,IF(AZ103&gt;0,AZ103/BG103,"Aucun mazout"),DATE(RIGHT(B103,4),3,31)&gt;=Listes_deroulantes!$F$54,IF(BF103&gt;0,BF103/BG103,"Aucun combustible")),"")</f>
        <v/>
      </c>
      <c r="BJ103" s="284" t="str" cm="1">
        <f t="array" ref="BJ103">_xlfn.IFS(BG103=0,"",AND(BG103&gt;0,AZ103=0),"Aucun mazout",BG103&gt;0,AZ103/BG103)</f>
        <v/>
      </c>
      <c r="BK103" s="299" t="str">
        <f t="shared" si="43"/>
        <v>Non disponible</v>
      </c>
      <c r="BL103" s="61" t="str" cm="1">
        <f t="array" ref="BL103">IFERROR(IF(DATE(RIGHT(B103,4),3,31)&lt;Listes_deroulantes!$F$54,VLOOKUP(L103,Listes_deroulantes!$F$3:$J$11,4,FALSE),_xlfn.IFS(DATE(RIGHT(B103,4),3,31)&lt;Avant2025,Exist20205Apres,DATE(RIGHT(B103,4),3,31)&lt;Avant2030,Exist2030Apres,DATE(RIGHT(B103,4),3,31)&gt;Après2030,"0%")),"")</f>
        <v/>
      </c>
      <c r="BM103" s="35" t="str" cm="1">
        <f t="array" ref="BM103">_xlfn.IFS(OR(BI103="Aucun combustible",BI103="Aucun mazout"),"Oui",AND(BI103="",BL103=""),"",AND(BL103="0%",OR(BI103&lt;&gt;"Aucun combustible",BI103&lt;&gt;"Aucun mazout")),IF(BI103&lt;=0%,"Oui","Non"),AND(BL103&lt;&gt;"0%",OR(BI103&lt;&gt;"Aucun combustible",BI103&lt;&gt;"Aucun mazout")),IF(BI103&lt;=BL103,"Oui","Non"))</f>
        <v/>
      </c>
      <c r="BN103" s="119"/>
      <c r="BO103" s="355" t="str">
        <f t="shared" si="44"/>
        <v>s. o.</v>
      </c>
      <c r="BP103" s="356" t="str" cm="1">
        <f t="array" ref="BP103">_xlfn.IFS(AND(BF103&gt;0,OR(BE103=0,ISBLANK(BE103))),"Non disponible",AND(OR(BE103=0,ISBLANK(BE103)),OR(BF103=0,ISBLANK(BF103)),AW103&gt;0),"100% Énergie renouvelable",BE103&gt;0,BE103,AND(OR(BE103=0,ISBLANK(BE103)),OR(BF103=0,ISBLANK(BF103)),OR(AW103=0,ISBLANK(AW103))),"s. o.")</f>
        <v>s. o.</v>
      </c>
      <c r="BQ103" s="357" t="str" cm="1">
        <f t="array" ref="BQ103">IFERROR(_xlfn.IFS(AND(BO103="100% Énergie renouvelable",BP103="100% Énergie renouvelable"),"Aucun GES à réduire",AND(BO103&lt;&gt;"100% Énergie renouvelable",BP103="100% Énergie renouvelable"),BO103,AND(BO103&lt;&gt;"100% Énergie renouvelable",BP103&lt;&gt;"100% Énergie renouvelable"),BO103-BP103,AND(BO103="100% Énergie renouvelable",BP103&lt;&gt;"100% Énergie renouvelable"),"Fournir une explication"),"s. o.")</f>
        <v>s. o.</v>
      </c>
      <c r="BR103" s="120"/>
    </row>
    <row r="104" spans="1:70" x14ac:dyDescent="0.25">
      <c r="A104" s="124"/>
      <c r="B104" s="33"/>
      <c r="C104" s="32"/>
      <c r="D104" s="32"/>
      <c r="E104" s="32"/>
      <c r="F104" s="32"/>
      <c r="G104" s="32"/>
      <c r="H104" s="32"/>
      <c r="I104" s="41"/>
      <c r="J104" s="32"/>
      <c r="K104" s="112"/>
      <c r="L104" s="32"/>
      <c r="M104" s="34"/>
      <c r="N104" s="339"/>
      <c r="O104" s="338"/>
      <c r="P104" s="118"/>
      <c r="Q104" s="187"/>
      <c r="R104" s="188"/>
      <c r="S104" s="189"/>
      <c r="T104" s="189"/>
      <c r="U104" s="189"/>
      <c r="V104" s="189"/>
      <c r="W104" s="256">
        <f t="shared" si="47"/>
        <v>0</v>
      </c>
      <c r="X104" s="187"/>
      <c r="Y104" s="190">
        <f t="shared" si="48"/>
        <v>0</v>
      </c>
      <c r="Z104" s="189"/>
      <c r="AA104" s="190">
        <f t="shared" si="49"/>
        <v>0</v>
      </c>
      <c r="AB104" s="189"/>
      <c r="AC104" s="190">
        <f t="shared" si="50"/>
        <v>0</v>
      </c>
      <c r="AD104" s="189"/>
      <c r="AE104" s="190">
        <f t="shared" si="41"/>
        <v>0</v>
      </c>
      <c r="AF104" s="191">
        <f t="shared" si="51"/>
        <v>0</v>
      </c>
      <c r="AG104" s="191">
        <f t="shared" si="52"/>
        <v>0</v>
      </c>
      <c r="AH104" s="137" t="str">
        <f t="shared" si="58"/>
        <v/>
      </c>
      <c r="AI104" s="286" t="str" cm="1">
        <f t="array" ref="AI104">IFERROR(_xlfn.IFS(DATE(RIGHT(B104,4),3,31)&lt;Listes_deroulantes!$F$54,IF(Z104&gt;0,Z104/AG104,"Aucun mazout"),DATE(RIGHT(B104,4),3,31)&gt;=Listes_deroulantes!$F$54,IF(AF104&gt;0,AF104/AG104,"Aucun combustible")),"")</f>
        <v/>
      </c>
      <c r="AJ104" s="284" t="str" cm="1">
        <f t="array" ref="AJ104">_xlfn.IFS(AG104=0,"",AND(AG104&gt;0,Z104=0),"Aucun mazout",AG104&gt;0,Z104/AG104)</f>
        <v/>
      </c>
      <c r="AK104" s="116" cm="1">
        <f t="array" ref="AK104">_xlfn.IFS(AG104=0,0,OR(AF104=0,ISBLANK(AF104)),"Aucun combustible",AND(AF104&gt;0,AG104&gt;0),AF104/AG104)</f>
        <v>0</v>
      </c>
      <c r="AL104" s="331" t="str" cm="1">
        <f t="array" ref="AL104">IFERROR(IF(DATE(RIGHT(B104,4),3,31)&lt;Listes_deroulantes!$F$54,VLOOKUP(L104,Listes_deroulantes!$F$3:$J$11,4,FALSE),_xlfn.IFS(DATE(RIGHT(B104,4),3,31)&lt;Avant2025,Exist2025Avant,DATE(RIGHT(B104,4),3,31)&lt;Avant2030,Exist2030Avant,DATE(RIGHT(B104,4),3,31)&gt;Après2030,Exist2031Avant)),"")</f>
        <v/>
      </c>
      <c r="AM104" s="35" t="str" cm="1">
        <f t="array" ref="AM104">_xlfn.IFS(OR(AI104="Aucun combustible",AI104="Aucun mazout"),"Oui",AND(AI104="",AL104=""),"",AND(AL104="0%",OR(AI104&lt;&gt;"Aucun combustible",AI104&lt;&gt;"Aucun mazout")),IF(AI104&lt;=0%,"Oui","Non"),AND(AL104&lt;&gt;"0%",OR(AI104&lt;&gt;"Aucun combustible",AI104&lt;&gt;"Aucun mazout")),IF(AI104&lt;=AL104,"Oui","Non"))</f>
        <v/>
      </c>
      <c r="AN104" s="130"/>
      <c r="AO104" s="350" t="str" cm="1">
        <f t="array" ref="AO104">_xlfn.IFS(AND(OR(AE104=0,ISBLANK(AE104)),AF104&gt;0),"Non disponible",AND(OR(AE104=0,ISBLANK(AE104)),W104&gt;0,OR(AF104=0,ISBLANK(AF104))),"100% Énergie renouvelable",AE104&gt;0,AE104,AND(OR(AE104=0,ISBLANK(AE104)),OR(AF104=0,ISBLANK(AF104)),OR(W104=0,ISBLANK(W104))),"s. o.")</f>
        <v>s. o.</v>
      </c>
      <c r="AP104" s="332">
        <f t="shared" si="42"/>
        <v>0</v>
      </c>
      <c r="AQ104" s="189"/>
      <c r="AR104" s="189"/>
      <c r="AS104" s="189"/>
      <c r="AT104" s="189"/>
      <c r="AU104" s="189"/>
      <c r="AV104" s="189"/>
      <c r="AW104" s="195">
        <f t="shared" si="53"/>
        <v>0</v>
      </c>
      <c r="AX104" s="189"/>
      <c r="AY104" s="196">
        <f t="shared" si="54"/>
        <v>0</v>
      </c>
      <c r="AZ104" s="189"/>
      <c r="BA104" s="196">
        <f t="shared" si="55"/>
        <v>0</v>
      </c>
      <c r="BB104" s="189"/>
      <c r="BC104" s="196">
        <f t="shared" si="56"/>
        <v>0</v>
      </c>
      <c r="BD104" s="189"/>
      <c r="BE104" s="196">
        <f t="shared" si="57"/>
        <v>0</v>
      </c>
      <c r="BF104" s="249">
        <f t="shared" si="45"/>
        <v>0</v>
      </c>
      <c r="BG104" s="195">
        <f t="shared" si="46"/>
        <v>0</v>
      </c>
      <c r="BH104" s="138" t="str">
        <f t="shared" si="59"/>
        <v/>
      </c>
      <c r="BI104" s="286" t="str" cm="1">
        <f t="array" ref="BI104">IFERROR(_xlfn.IFS(DATE(RIGHT(B104,4),3,31)&lt;Listes_deroulantes!$F$54,IF(AZ104&gt;0,AZ104/BG104,"Aucun mazout"),DATE(RIGHT(B104,4),3,31)&gt;=Listes_deroulantes!$F$54,IF(BF104&gt;0,BF104/BG104,"Aucun combustible")),"")</f>
        <v/>
      </c>
      <c r="BJ104" s="284" t="str" cm="1">
        <f t="array" ref="BJ104">_xlfn.IFS(BG104=0,"",AND(BG104&gt;0,AZ104=0),"Aucun mazout",BG104&gt;0,AZ104/BG104)</f>
        <v/>
      </c>
      <c r="BK104" s="299" t="str">
        <f t="shared" si="43"/>
        <v>Non disponible</v>
      </c>
      <c r="BL104" s="61" t="str" cm="1">
        <f t="array" ref="BL104">IFERROR(IF(DATE(RIGHT(B104,4),3,31)&lt;Listes_deroulantes!$F$54,VLOOKUP(L104,Listes_deroulantes!$F$3:$J$11,4,FALSE),_xlfn.IFS(DATE(RIGHT(B104,4),3,31)&lt;Avant2025,Exist20205Apres,DATE(RIGHT(B104,4),3,31)&lt;Avant2030,Exist2030Apres,DATE(RIGHT(B104,4),3,31)&gt;Après2030,"0%")),"")</f>
        <v/>
      </c>
      <c r="BM104" s="35" t="str" cm="1">
        <f t="array" ref="BM104">_xlfn.IFS(OR(BI104="Aucun combustible",BI104="Aucun mazout"),"Oui",AND(BI104="",BL104=""),"",AND(BL104="0%",OR(BI104&lt;&gt;"Aucun combustible",BI104&lt;&gt;"Aucun mazout")),IF(BI104&lt;=0%,"Oui","Non"),AND(BL104&lt;&gt;"0%",OR(BI104&lt;&gt;"Aucun combustible",BI104&lt;&gt;"Aucun mazout")),IF(BI104&lt;=BL104,"Oui","Non"))</f>
        <v/>
      </c>
      <c r="BN104" s="119"/>
      <c r="BO104" s="355" t="str">
        <f t="shared" si="44"/>
        <v>s. o.</v>
      </c>
      <c r="BP104" s="356" t="str" cm="1">
        <f t="array" ref="BP104">_xlfn.IFS(AND(BF104&gt;0,OR(BE104=0,ISBLANK(BE104))),"Non disponible",AND(OR(BE104=0,ISBLANK(BE104)),OR(BF104=0,ISBLANK(BF104)),AW104&gt;0),"100% Énergie renouvelable",BE104&gt;0,BE104,AND(OR(BE104=0,ISBLANK(BE104)),OR(BF104=0,ISBLANK(BF104)),OR(AW104=0,ISBLANK(AW104))),"s. o.")</f>
        <v>s. o.</v>
      </c>
      <c r="BQ104" s="357" t="str" cm="1">
        <f t="array" ref="BQ104">IFERROR(_xlfn.IFS(AND(BO104="100% Énergie renouvelable",BP104="100% Énergie renouvelable"),"Aucun GES à réduire",AND(BO104&lt;&gt;"100% Énergie renouvelable",BP104="100% Énergie renouvelable"),BO104,AND(BO104&lt;&gt;"100% Énergie renouvelable",BP104&lt;&gt;"100% Énergie renouvelable"),BO104-BP104,AND(BO104="100% Énergie renouvelable",BP104&lt;&gt;"100% Énergie renouvelable"),"Fournir une explication"),"s. o.")</f>
        <v>s. o.</v>
      </c>
      <c r="BR104" s="120"/>
    </row>
    <row r="105" spans="1:70" x14ac:dyDescent="0.25">
      <c r="A105" s="124"/>
      <c r="B105" s="33"/>
      <c r="C105" s="32"/>
      <c r="D105" s="32"/>
      <c r="E105" s="32"/>
      <c r="F105" s="32"/>
      <c r="G105" s="32"/>
      <c r="H105" s="32"/>
      <c r="I105" s="41"/>
      <c r="J105" s="32"/>
      <c r="K105" s="112"/>
      <c r="L105" s="32"/>
      <c r="M105" s="34"/>
      <c r="N105" s="339"/>
      <c r="O105" s="338"/>
      <c r="P105" s="118"/>
      <c r="Q105" s="187"/>
      <c r="R105" s="188"/>
      <c r="S105" s="189"/>
      <c r="T105" s="189"/>
      <c r="U105" s="189"/>
      <c r="V105" s="189"/>
      <c r="W105" s="256">
        <f t="shared" si="47"/>
        <v>0</v>
      </c>
      <c r="X105" s="187"/>
      <c r="Y105" s="190">
        <f t="shared" si="48"/>
        <v>0</v>
      </c>
      <c r="Z105" s="189"/>
      <c r="AA105" s="190">
        <f t="shared" si="49"/>
        <v>0</v>
      </c>
      <c r="AB105" s="189"/>
      <c r="AC105" s="190">
        <f t="shared" si="50"/>
        <v>0</v>
      </c>
      <c r="AD105" s="189"/>
      <c r="AE105" s="190">
        <f t="shared" si="41"/>
        <v>0</v>
      </c>
      <c r="AF105" s="191">
        <f t="shared" si="51"/>
        <v>0</v>
      </c>
      <c r="AG105" s="191">
        <f t="shared" si="52"/>
        <v>0</v>
      </c>
      <c r="AH105" s="137" t="str">
        <f t="shared" si="58"/>
        <v/>
      </c>
      <c r="AI105" s="286" t="str" cm="1">
        <f t="array" ref="AI105">IFERROR(_xlfn.IFS(DATE(RIGHT(B105,4),3,31)&lt;Listes_deroulantes!$F$54,IF(Z105&gt;0,Z105/AG105,"Aucun mazout"),DATE(RIGHT(B105,4),3,31)&gt;=Listes_deroulantes!$F$54,IF(AF105&gt;0,AF105/AG105,"Aucun combustible")),"")</f>
        <v/>
      </c>
      <c r="AJ105" s="284" t="str" cm="1">
        <f t="array" ref="AJ105">_xlfn.IFS(AG105=0,"",AND(AG105&gt;0,Z105=0),"Aucun mazout",AG105&gt;0,Z105/AG105)</f>
        <v/>
      </c>
      <c r="AK105" s="116" cm="1">
        <f t="array" ref="AK105">_xlfn.IFS(AG105=0,0,OR(AF105=0,ISBLANK(AF105)),"Aucun combustible",AND(AF105&gt;0,AG105&gt;0),AF105/AG105)</f>
        <v>0</v>
      </c>
      <c r="AL105" s="331" t="str" cm="1">
        <f t="array" ref="AL105">IFERROR(IF(DATE(RIGHT(B105,4),3,31)&lt;Listes_deroulantes!$F$54,VLOOKUP(L105,Listes_deroulantes!$F$3:$J$11,4,FALSE),_xlfn.IFS(DATE(RIGHT(B105,4),3,31)&lt;Avant2025,Exist2025Avant,DATE(RIGHT(B105,4),3,31)&lt;Avant2030,Exist2030Avant,DATE(RIGHT(B105,4),3,31)&gt;Après2030,Exist2031Avant)),"")</f>
        <v/>
      </c>
      <c r="AM105" s="35" t="str" cm="1">
        <f t="array" ref="AM105">_xlfn.IFS(OR(AI105="Aucun combustible",AI105="Aucun mazout"),"Oui",AND(AI105="",AL105=""),"",AND(AL105="0%",OR(AI105&lt;&gt;"Aucun combustible",AI105&lt;&gt;"Aucun mazout")),IF(AI105&lt;=0%,"Oui","Non"),AND(AL105&lt;&gt;"0%",OR(AI105&lt;&gt;"Aucun combustible",AI105&lt;&gt;"Aucun mazout")),IF(AI105&lt;=AL105,"Oui","Non"))</f>
        <v/>
      </c>
      <c r="AN105" s="130"/>
      <c r="AO105" s="350" t="str" cm="1">
        <f t="array" ref="AO105">_xlfn.IFS(AND(OR(AE105=0,ISBLANK(AE105)),AF105&gt;0),"Non disponible",AND(OR(AE105=0,ISBLANK(AE105)),W105&gt;0,OR(AF105=0,ISBLANK(AF105))),"100% Énergie renouvelable",AE105&gt;0,AE105,AND(OR(AE105=0,ISBLANK(AE105)),OR(AF105=0,ISBLANK(AF105)),OR(W105=0,ISBLANK(W105))),"s. o.")</f>
        <v>s. o.</v>
      </c>
      <c r="AP105" s="332">
        <f t="shared" si="42"/>
        <v>0</v>
      </c>
      <c r="AQ105" s="189"/>
      <c r="AR105" s="189"/>
      <c r="AS105" s="189"/>
      <c r="AT105" s="189"/>
      <c r="AU105" s="189"/>
      <c r="AV105" s="189"/>
      <c r="AW105" s="195">
        <f t="shared" si="53"/>
        <v>0</v>
      </c>
      <c r="AX105" s="189"/>
      <c r="AY105" s="196">
        <f t="shared" si="54"/>
        <v>0</v>
      </c>
      <c r="AZ105" s="189"/>
      <c r="BA105" s="196">
        <f t="shared" si="55"/>
        <v>0</v>
      </c>
      <c r="BB105" s="189"/>
      <c r="BC105" s="196">
        <f t="shared" si="56"/>
        <v>0</v>
      </c>
      <c r="BD105" s="189"/>
      <c r="BE105" s="196">
        <f t="shared" si="57"/>
        <v>0</v>
      </c>
      <c r="BF105" s="249">
        <f t="shared" si="45"/>
        <v>0</v>
      </c>
      <c r="BG105" s="195">
        <f t="shared" si="46"/>
        <v>0</v>
      </c>
      <c r="BH105" s="138" t="str">
        <f t="shared" si="59"/>
        <v/>
      </c>
      <c r="BI105" s="286" t="str" cm="1">
        <f t="array" ref="BI105">IFERROR(_xlfn.IFS(DATE(RIGHT(B105,4),3,31)&lt;Listes_deroulantes!$F$54,IF(AZ105&gt;0,AZ105/BG105,"Aucun mazout"),DATE(RIGHT(B105,4),3,31)&gt;=Listes_deroulantes!$F$54,IF(BF105&gt;0,BF105/BG105,"Aucun combustible")),"")</f>
        <v/>
      </c>
      <c r="BJ105" s="284" t="str" cm="1">
        <f t="array" ref="BJ105">_xlfn.IFS(BG105=0,"",AND(BG105&gt;0,AZ105=0),"Aucun mazout",BG105&gt;0,AZ105/BG105)</f>
        <v/>
      </c>
      <c r="BK105" s="299" t="str">
        <f t="shared" si="43"/>
        <v>Non disponible</v>
      </c>
      <c r="BL105" s="61" t="str" cm="1">
        <f t="array" ref="BL105">IFERROR(IF(DATE(RIGHT(B105,4),3,31)&lt;Listes_deroulantes!$F$54,VLOOKUP(L105,Listes_deroulantes!$F$3:$J$11,4,FALSE),_xlfn.IFS(DATE(RIGHT(B105,4),3,31)&lt;Avant2025,Exist20205Apres,DATE(RIGHT(B105,4),3,31)&lt;Avant2030,Exist2030Apres,DATE(RIGHT(B105,4),3,31)&gt;Après2030,"0%")),"")</f>
        <v/>
      </c>
      <c r="BM105" s="35" t="str" cm="1">
        <f t="array" ref="BM105">_xlfn.IFS(OR(BI105="Aucun combustible",BI105="Aucun mazout"),"Oui",AND(BI105="",BL105=""),"",AND(BL105="0%",OR(BI105&lt;&gt;"Aucun combustible",BI105&lt;&gt;"Aucun mazout")),IF(BI105&lt;=0%,"Oui","Non"),AND(BL105&lt;&gt;"0%",OR(BI105&lt;&gt;"Aucun combustible",BI105&lt;&gt;"Aucun mazout")),IF(BI105&lt;=BL105,"Oui","Non"))</f>
        <v/>
      </c>
      <c r="BN105" s="119"/>
      <c r="BO105" s="355" t="str">
        <f t="shared" si="44"/>
        <v>s. o.</v>
      </c>
      <c r="BP105" s="356" t="str" cm="1">
        <f t="array" ref="BP105">_xlfn.IFS(AND(BF105&gt;0,OR(BE105=0,ISBLANK(BE105))),"Non disponible",AND(OR(BE105=0,ISBLANK(BE105)),OR(BF105=0,ISBLANK(BF105)),AW105&gt;0),"100% Énergie renouvelable",BE105&gt;0,BE105,AND(OR(BE105=0,ISBLANK(BE105)),OR(BF105=0,ISBLANK(BF105)),OR(AW105=0,ISBLANK(AW105))),"s. o.")</f>
        <v>s. o.</v>
      </c>
      <c r="BQ105" s="357" t="str" cm="1">
        <f t="array" ref="BQ105">IFERROR(_xlfn.IFS(AND(BO105="100% Énergie renouvelable",BP105="100% Énergie renouvelable"),"Aucun GES à réduire",AND(BO105&lt;&gt;"100% Énergie renouvelable",BP105="100% Énergie renouvelable"),BO105,AND(BO105&lt;&gt;"100% Énergie renouvelable",BP105&lt;&gt;"100% Énergie renouvelable"),BO105-BP105,AND(BO105="100% Énergie renouvelable",BP105&lt;&gt;"100% Énergie renouvelable"),"Fournir une explication"),"s. o.")</f>
        <v>s. o.</v>
      </c>
      <c r="BR105" s="120"/>
    </row>
    <row r="106" spans="1:70" x14ac:dyDescent="0.25">
      <c r="A106" s="124"/>
      <c r="B106" s="33"/>
      <c r="C106" s="32"/>
      <c r="D106" s="32"/>
      <c r="E106" s="32"/>
      <c r="F106" s="32"/>
      <c r="G106" s="32"/>
      <c r="H106" s="32"/>
      <c r="I106" s="41"/>
      <c r="J106" s="32"/>
      <c r="K106" s="112"/>
      <c r="L106" s="32"/>
      <c r="M106" s="34"/>
      <c r="N106" s="339"/>
      <c r="O106" s="338"/>
      <c r="P106" s="118"/>
      <c r="Q106" s="187"/>
      <c r="R106" s="188"/>
      <c r="S106" s="189"/>
      <c r="T106" s="189"/>
      <c r="U106" s="189"/>
      <c r="V106" s="189"/>
      <c r="W106" s="256">
        <f t="shared" si="47"/>
        <v>0</v>
      </c>
      <c r="X106" s="187"/>
      <c r="Y106" s="190">
        <f t="shared" si="48"/>
        <v>0</v>
      </c>
      <c r="Z106" s="189"/>
      <c r="AA106" s="190">
        <f t="shared" si="49"/>
        <v>0</v>
      </c>
      <c r="AB106" s="189"/>
      <c r="AC106" s="190">
        <f t="shared" si="50"/>
        <v>0</v>
      </c>
      <c r="AD106" s="189"/>
      <c r="AE106" s="190">
        <f t="shared" si="41"/>
        <v>0</v>
      </c>
      <c r="AF106" s="191">
        <f t="shared" si="51"/>
        <v>0</v>
      </c>
      <c r="AG106" s="191">
        <f t="shared" si="52"/>
        <v>0</v>
      </c>
      <c r="AH106" s="137" t="str">
        <f t="shared" si="58"/>
        <v/>
      </c>
      <c r="AI106" s="286" t="str" cm="1">
        <f t="array" ref="AI106">IFERROR(_xlfn.IFS(DATE(RIGHT(B106,4),3,31)&lt;Listes_deroulantes!$F$54,IF(Z106&gt;0,Z106/AG106,"Aucun mazout"),DATE(RIGHT(B106,4),3,31)&gt;=Listes_deroulantes!$F$54,IF(AF106&gt;0,AF106/AG106,"Aucun combustible")),"")</f>
        <v/>
      </c>
      <c r="AJ106" s="284" t="str" cm="1">
        <f t="array" ref="AJ106">_xlfn.IFS(AG106=0,"",AND(AG106&gt;0,Z106=0),"Aucun mazout",AG106&gt;0,Z106/AG106)</f>
        <v/>
      </c>
      <c r="AK106" s="116" cm="1">
        <f t="array" ref="AK106">_xlfn.IFS(AG106=0,0,OR(AF106=0,ISBLANK(AF106)),"Aucun combustible",AND(AF106&gt;0,AG106&gt;0),AF106/AG106)</f>
        <v>0</v>
      </c>
      <c r="AL106" s="331" t="str" cm="1">
        <f t="array" ref="AL106">IFERROR(IF(DATE(RIGHT(B106,4),3,31)&lt;Listes_deroulantes!$F$54,VLOOKUP(L106,Listes_deroulantes!$F$3:$J$11,4,FALSE),_xlfn.IFS(DATE(RIGHT(B106,4),3,31)&lt;Avant2025,Exist2025Avant,DATE(RIGHT(B106,4),3,31)&lt;Avant2030,Exist2030Avant,DATE(RIGHT(B106,4),3,31)&gt;Après2030,Exist2031Avant)),"")</f>
        <v/>
      </c>
      <c r="AM106" s="35" t="str" cm="1">
        <f t="array" ref="AM106">_xlfn.IFS(OR(AI106="Aucun combustible",AI106="Aucun mazout"),"Oui",AND(AI106="",AL106=""),"",AND(AL106="0%",OR(AI106&lt;&gt;"Aucun combustible",AI106&lt;&gt;"Aucun mazout")),IF(AI106&lt;=0%,"Oui","Non"),AND(AL106&lt;&gt;"0%",OR(AI106&lt;&gt;"Aucun combustible",AI106&lt;&gt;"Aucun mazout")),IF(AI106&lt;=AL106,"Oui","Non"))</f>
        <v/>
      </c>
      <c r="AN106" s="130"/>
      <c r="AO106" s="350" t="str" cm="1">
        <f t="array" ref="AO106">_xlfn.IFS(AND(OR(AE106=0,ISBLANK(AE106)),AF106&gt;0),"Non disponible",AND(OR(AE106=0,ISBLANK(AE106)),W106&gt;0,OR(AF106=0,ISBLANK(AF106))),"100% Énergie renouvelable",AE106&gt;0,AE106,AND(OR(AE106=0,ISBLANK(AE106)),OR(AF106=0,ISBLANK(AF106)),OR(W106=0,ISBLANK(W106))),"s. o.")</f>
        <v>s. o.</v>
      </c>
      <c r="AP106" s="332">
        <f t="shared" si="42"/>
        <v>0</v>
      </c>
      <c r="AQ106" s="189"/>
      <c r="AR106" s="189"/>
      <c r="AS106" s="189"/>
      <c r="AT106" s="189"/>
      <c r="AU106" s="189"/>
      <c r="AV106" s="189"/>
      <c r="AW106" s="195">
        <f t="shared" si="53"/>
        <v>0</v>
      </c>
      <c r="AX106" s="189"/>
      <c r="AY106" s="196">
        <f t="shared" si="54"/>
        <v>0</v>
      </c>
      <c r="AZ106" s="189"/>
      <c r="BA106" s="196">
        <f t="shared" si="55"/>
        <v>0</v>
      </c>
      <c r="BB106" s="189"/>
      <c r="BC106" s="196">
        <f t="shared" si="56"/>
        <v>0</v>
      </c>
      <c r="BD106" s="189"/>
      <c r="BE106" s="196">
        <f t="shared" si="57"/>
        <v>0</v>
      </c>
      <c r="BF106" s="249">
        <f t="shared" si="45"/>
        <v>0</v>
      </c>
      <c r="BG106" s="195">
        <f t="shared" si="46"/>
        <v>0</v>
      </c>
      <c r="BH106" s="138" t="str">
        <f t="shared" si="59"/>
        <v/>
      </c>
      <c r="BI106" s="286" t="str" cm="1">
        <f t="array" ref="BI106">IFERROR(_xlfn.IFS(DATE(RIGHT(B106,4),3,31)&lt;Listes_deroulantes!$F$54,IF(AZ106&gt;0,AZ106/BG106,"Aucun mazout"),DATE(RIGHT(B106,4),3,31)&gt;=Listes_deroulantes!$F$54,IF(BF106&gt;0,BF106/BG106,"Aucun combustible")),"")</f>
        <v/>
      </c>
      <c r="BJ106" s="284" t="str" cm="1">
        <f t="array" ref="BJ106">_xlfn.IFS(BG106=0,"",AND(BG106&gt;0,AZ106=0),"Aucun mazout",BG106&gt;0,AZ106/BG106)</f>
        <v/>
      </c>
      <c r="BK106" s="299" t="str">
        <f t="shared" si="43"/>
        <v>Non disponible</v>
      </c>
      <c r="BL106" s="61" t="str" cm="1">
        <f t="array" ref="BL106">IFERROR(IF(DATE(RIGHT(B106,4),3,31)&lt;Listes_deroulantes!$F$54,VLOOKUP(L106,Listes_deroulantes!$F$3:$J$11,4,FALSE),_xlfn.IFS(DATE(RIGHT(B106,4),3,31)&lt;Avant2025,Exist20205Apres,DATE(RIGHT(B106,4),3,31)&lt;Avant2030,Exist2030Apres,DATE(RIGHT(B106,4),3,31)&gt;Après2030,"0%")),"")</f>
        <v/>
      </c>
      <c r="BM106" s="35" t="str" cm="1">
        <f t="array" ref="BM106">_xlfn.IFS(OR(BI106="Aucun combustible",BI106="Aucun mazout"),"Oui",AND(BI106="",BL106=""),"",AND(BL106="0%",OR(BI106&lt;&gt;"Aucun combustible",BI106&lt;&gt;"Aucun mazout")),IF(BI106&lt;=0%,"Oui","Non"),AND(BL106&lt;&gt;"0%",OR(BI106&lt;&gt;"Aucun combustible",BI106&lt;&gt;"Aucun mazout")),IF(BI106&lt;=BL106,"Oui","Non"))</f>
        <v/>
      </c>
      <c r="BN106" s="119"/>
      <c r="BO106" s="355" t="str">
        <f t="shared" si="44"/>
        <v>s. o.</v>
      </c>
      <c r="BP106" s="356" t="str" cm="1">
        <f t="array" ref="BP106">_xlfn.IFS(AND(BF106&gt;0,OR(BE106=0,ISBLANK(BE106))),"Non disponible",AND(OR(BE106=0,ISBLANK(BE106)),OR(BF106=0,ISBLANK(BF106)),AW106&gt;0),"100% Énergie renouvelable",BE106&gt;0,BE106,AND(OR(BE106=0,ISBLANK(BE106)),OR(BF106=0,ISBLANK(BF106)),OR(AW106=0,ISBLANK(AW106))),"s. o.")</f>
        <v>s. o.</v>
      </c>
      <c r="BQ106" s="357" t="str" cm="1">
        <f t="array" ref="BQ106">IFERROR(_xlfn.IFS(AND(BO106="100% Énergie renouvelable",BP106="100% Énergie renouvelable"),"Aucun GES à réduire",AND(BO106&lt;&gt;"100% Énergie renouvelable",BP106="100% Énergie renouvelable"),BO106,AND(BO106&lt;&gt;"100% Énergie renouvelable",BP106&lt;&gt;"100% Énergie renouvelable"),BO106-BP106,AND(BO106="100% Énergie renouvelable",BP106&lt;&gt;"100% Énergie renouvelable"),"Fournir une explication"),"s. o.")</f>
        <v>s. o.</v>
      </c>
      <c r="BR106" s="120"/>
    </row>
    <row r="107" spans="1:70" x14ac:dyDescent="0.25">
      <c r="A107" s="124"/>
      <c r="B107" s="33"/>
      <c r="C107" s="32"/>
      <c r="D107" s="32"/>
      <c r="E107" s="32"/>
      <c r="F107" s="32"/>
      <c r="G107" s="32"/>
      <c r="H107" s="32"/>
      <c r="I107" s="41"/>
      <c r="J107" s="32"/>
      <c r="K107" s="112"/>
      <c r="L107" s="32"/>
      <c r="M107" s="34"/>
      <c r="N107" s="339"/>
      <c r="O107" s="338"/>
      <c r="P107" s="118"/>
      <c r="Q107" s="187"/>
      <c r="R107" s="188"/>
      <c r="S107" s="189"/>
      <c r="T107" s="189"/>
      <c r="U107" s="189"/>
      <c r="V107" s="189"/>
      <c r="W107" s="256">
        <f t="shared" si="47"/>
        <v>0</v>
      </c>
      <c r="X107" s="187"/>
      <c r="Y107" s="190">
        <f t="shared" si="48"/>
        <v>0</v>
      </c>
      <c r="Z107" s="189"/>
      <c r="AA107" s="190">
        <f t="shared" si="49"/>
        <v>0</v>
      </c>
      <c r="AB107" s="189"/>
      <c r="AC107" s="190">
        <f t="shared" si="50"/>
        <v>0</v>
      </c>
      <c r="AD107" s="189"/>
      <c r="AE107" s="190">
        <f t="shared" si="41"/>
        <v>0</v>
      </c>
      <c r="AF107" s="191">
        <f t="shared" si="51"/>
        <v>0</v>
      </c>
      <c r="AG107" s="191">
        <f t="shared" si="52"/>
        <v>0</v>
      </c>
      <c r="AH107" s="137" t="str">
        <f t="shared" si="58"/>
        <v/>
      </c>
      <c r="AI107" s="286" t="str" cm="1">
        <f t="array" ref="AI107">IFERROR(_xlfn.IFS(DATE(RIGHT(B107,4),3,31)&lt;Listes_deroulantes!$F$54,IF(Z107&gt;0,Z107/AG107,"Aucun mazout"),DATE(RIGHT(B107,4),3,31)&gt;=Listes_deroulantes!$F$54,IF(AF107&gt;0,AF107/AG107,"Aucun combustible")),"")</f>
        <v/>
      </c>
      <c r="AJ107" s="284" t="str" cm="1">
        <f t="array" ref="AJ107">_xlfn.IFS(AG107=0,"",AND(AG107&gt;0,Z107=0),"Aucun mazout",AG107&gt;0,Z107/AG107)</f>
        <v/>
      </c>
      <c r="AK107" s="116" cm="1">
        <f t="array" ref="AK107">_xlfn.IFS(AG107=0,0,OR(AF107=0,ISBLANK(AF107)),"Aucun combustible",AND(AF107&gt;0,AG107&gt;0),AF107/AG107)</f>
        <v>0</v>
      </c>
      <c r="AL107" s="331" t="str" cm="1">
        <f t="array" ref="AL107">IFERROR(IF(DATE(RIGHT(B107,4),3,31)&lt;Listes_deroulantes!$F$54,VLOOKUP(L107,Listes_deroulantes!$F$3:$J$11,4,FALSE),_xlfn.IFS(DATE(RIGHT(B107,4),3,31)&lt;Avant2025,Exist2025Avant,DATE(RIGHT(B107,4),3,31)&lt;Avant2030,Exist2030Avant,DATE(RIGHT(B107,4),3,31)&gt;Après2030,Exist2031Avant)),"")</f>
        <v/>
      </c>
      <c r="AM107" s="35" t="str" cm="1">
        <f t="array" ref="AM107">_xlfn.IFS(OR(AI107="Aucun combustible",AI107="Aucun mazout"),"Oui",AND(AI107="",AL107=""),"",AND(AL107="0%",OR(AI107&lt;&gt;"Aucun combustible",AI107&lt;&gt;"Aucun mazout")),IF(AI107&lt;=0%,"Oui","Non"),AND(AL107&lt;&gt;"0%",OR(AI107&lt;&gt;"Aucun combustible",AI107&lt;&gt;"Aucun mazout")),IF(AI107&lt;=AL107,"Oui","Non"))</f>
        <v/>
      </c>
      <c r="AN107" s="130"/>
      <c r="AO107" s="350" t="str" cm="1">
        <f t="array" ref="AO107">_xlfn.IFS(AND(OR(AE107=0,ISBLANK(AE107)),AF107&gt;0),"Non disponible",AND(OR(AE107=0,ISBLANK(AE107)),W107&gt;0,OR(AF107=0,ISBLANK(AF107))),"100% Énergie renouvelable",AE107&gt;0,AE107,AND(OR(AE107=0,ISBLANK(AE107)),OR(AF107=0,ISBLANK(AF107)),OR(W107=0,ISBLANK(W107))),"s. o.")</f>
        <v>s. o.</v>
      </c>
      <c r="AP107" s="332">
        <f t="shared" si="42"/>
        <v>0</v>
      </c>
      <c r="AQ107" s="189"/>
      <c r="AR107" s="189"/>
      <c r="AS107" s="189"/>
      <c r="AT107" s="189"/>
      <c r="AU107" s="189"/>
      <c r="AV107" s="189"/>
      <c r="AW107" s="195">
        <f t="shared" si="53"/>
        <v>0</v>
      </c>
      <c r="AX107" s="189"/>
      <c r="AY107" s="196">
        <f t="shared" si="54"/>
        <v>0</v>
      </c>
      <c r="AZ107" s="189"/>
      <c r="BA107" s="196">
        <f t="shared" si="55"/>
        <v>0</v>
      </c>
      <c r="BB107" s="189"/>
      <c r="BC107" s="196">
        <f t="shared" si="56"/>
        <v>0</v>
      </c>
      <c r="BD107" s="189"/>
      <c r="BE107" s="196">
        <f t="shared" si="57"/>
        <v>0</v>
      </c>
      <c r="BF107" s="249">
        <f t="shared" si="45"/>
        <v>0</v>
      </c>
      <c r="BG107" s="195">
        <f t="shared" si="46"/>
        <v>0</v>
      </c>
      <c r="BH107" s="138" t="str">
        <f t="shared" si="59"/>
        <v/>
      </c>
      <c r="BI107" s="286" t="str" cm="1">
        <f t="array" ref="BI107">IFERROR(_xlfn.IFS(DATE(RIGHT(B107,4),3,31)&lt;Listes_deroulantes!$F$54,IF(AZ107&gt;0,AZ107/BG107,"Aucun mazout"),DATE(RIGHT(B107,4),3,31)&gt;=Listes_deroulantes!$F$54,IF(BF107&gt;0,BF107/BG107,"Aucun combustible")),"")</f>
        <v/>
      </c>
      <c r="BJ107" s="284" t="str" cm="1">
        <f t="array" ref="BJ107">_xlfn.IFS(BG107=0,"",AND(BG107&gt;0,AZ107=0),"Aucun mazout",BG107&gt;0,AZ107/BG107)</f>
        <v/>
      </c>
      <c r="BK107" s="299" t="str">
        <f t="shared" si="43"/>
        <v>Non disponible</v>
      </c>
      <c r="BL107" s="61" t="str" cm="1">
        <f t="array" ref="BL107">IFERROR(IF(DATE(RIGHT(B107,4),3,31)&lt;Listes_deroulantes!$F$54,VLOOKUP(L107,Listes_deroulantes!$F$3:$J$11,4,FALSE),_xlfn.IFS(DATE(RIGHT(B107,4),3,31)&lt;Avant2025,Exist20205Apres,DATE(RIGHT(B107,4),3,31)&lt;Avant2030,Exist2030Apres,DATE(RIGHT(B107,4),3,31)&gt;Après2030,"0%")),"")</f>
        <v/>
      </c>
      <c r="BM107" s="35" t="str" cm="1">
        <f t="array" ref="BM107">_xlfn.IFS(OR(BI107="Aucun combustible",BI107="Aucun mazout"),"Oui",AND(BI107="",BL107=""),"",AND(BL107="0%",OR(BI107&lt;&gt;"Aucun combustible",BI107&lt;&gt;"Aucun mazout")),IF(BI107&lt;=0%,"Oui","Non"),AND(BL107&lt;&gt;"0%",OR(BI107&lt;&gt;"Aucun combustible",BI107&lt;&gt;"Aucun mazout")),IF(BI107&lt;=BL107,"Oui","Non"))</f>
        <v/>
      </c>
      <c r="BN107" s="119"/>
      <c r="BO107" s="355" t="str">
        <f t="shared" si="44"/>
        <v>s. o.</v>
      </c>
      <c r="BP107" s="356" t="str" cm="1">
        <f t="array" ref="BP107">_xlfn.IFS(AND(BF107&gt;0,OR(BE107=0,ISBLANK(BE107))),"Non disponible",AND(OR(BE107=0,ISBLANK(BE107)),OR(BF107=0,ISBLANK(BF107)),AW107&gt;0),"100% Énergie renouvelable",BE107&gt;0,BE107,AND(OR(BE107=0,ISBLANK(BE107)),OR(BF107=0,ISBLANK(BF107)),OR(AW107=0,ISBLANK(AW107))),"s. o.")</f>
        <v>s. o.</v>
      </c>
      <c r="BQ107" s="357" t="str" cm="1">
        <f t="array" ref="BQ107">IFERROR(_xlfn.IFS(AND(BO107="100% Énergie renouvelable",BP107="100% Énergie renouvelable"),"Aucun GES à réduire",AND(BO107&lt;&gt;"100% Énergie renouvelable",BP107="100% Énergie renouvelable"),BO107,AND(BO107&lt;&gt;"100% Énergie renouvelable",BP107&lt;&gt;"100% Énergie renouvelable"),BO107-BP107,AND(BO107="100% Énergie renouvelable",BP107&lt;&gt;"100% Énergie renouvelable"),"Fournir une explication"),"s. o.")</f>
        <v>s. o.</v>
      </c>
      <c r="BR107" s="120"/>
    </row>
    <row r="108" spans="1:70" x14ac:dyDescent="0.25">
      <c r="A108" s="124"/>
      <c r="B108" s="33"/>
      <c r="C108" s="32"/>
      <c r="D108" s="32"/>
      <c r="E108" s="32"/>
      <c r="F108" s="32"/>
      <c r="G108" s="32"/>
      <c r="H108" s="32"/>
      <c r="I108" s="41"/>
      <c r="J108" s="32"/>
      <c r="K108" s="112"/>
      <c r="L108" s="32"/>
      <c r="M108" s="34"/>
      <c r="N108" s="339"/>
      <c r="O108" s="338"/>
      <c r="P108" s="118"/>
      <c r="Q108" s="187"/>
      <c r="R108" s="188"/>
      <c r="S108" s="189"/>
      <c r="T108" s="189"/>
      <c r="U108" s="189"/>
      <c r="V108" s="189"/>
      <c r="W108" s="256">
        <f t="shared" si="47"/>
        <v>0</v>
      </c>
      <c r="X108" s="187"/>
      <c r="Y108" s="190">
        <f t="shared" si="48"/>
        <v>0</v>
      </c>
      <c r="Z108" s="189"/>
      <c r="AA108" s="190">
        <f t="shared" si="49"/>
        <v>0</v>
      </c>
      <c r="AB108" s="189"/>
      <c r="AC108" s="190">
        <f t="shared" si="50"/>
        <v>0</v>
      </c>
      <c r="AD108" s="189"/>
      <c r="AE108" s="190">
        <f t="shared" si="41"/>
        <v>0</v>
      </c>
      <c r="AF108" s="191">
        <f t="shared" si="51"/>
        <v>0</v>
      </c>
      <c r="AG108" s="191">
        <f t="shared" si="52"/>
        <v>0</v>
      </c>
      <c r="AH108" s="137" t="str">
        <f t="shared" si="58"/>
        <v/>
      </c>
      <c r="AI108" s="286" t="str" cm="1">
        <f t="array" ref="AI108">IFERROR(_xlfn.IFS(DATE(RIGHT(B108,4),3,31)&lt;Listes_deroulantes!$F$54,IF(Z108&gt;0,Z108/AG108,"Aucun mazout"),DATE(RIGHT(B108,4),3,31)&gt;=Listes_deroulantes!$F$54,IF(AF108&gt;0,AF108/AG108,"Aucun combustible")),"")</f>
        <v/>
      </c>
      <c r="AJ108" s="284" t="str" cm="1">
        <f t="array" ref="AJ108">_xlfn.IFS(AG108=0,"",AND(AG108&gt;0,Z108=0),"Aucun mazout",AG108&gt;0,Z108/AG108)</f>
        <v/>
      </c>
      <c r="AK108" s="116" cm="1">
        <f t="array" ref="AK108">_xlfn.IFS(AG108=0,0,OR(AF108=0,ISBLANK(AF108)),"Aucun combustible",AND(AF108&gt;0,AG108&gt;0),AF108/AG108)</f>
        <v>0</v>
      </c>
      <c r="AL108" s="331" t="str" cm="1">
        <f t="array" ref="AL108">IFERROR(IF(DATE(RIGHT(B108,4),3,31)&lt;Listes_deroulantes!$F$54,VLOOKUP(L108,Listes_deroulantes!$F$3:$J$11,4,FALSE),_xlfn.IFS(DATE(RIGHT(B108,4),3,31)&lt;Avant2025,Exist2025Avant,DATE(RIGHT(B108,4),3,31)&lt;Avant2030,Exist2030Avant,DATE(RIGHT(B108,4),3,31)&gt;Après2030,Exist2031Avant)),"")</f>
        <v/>
      </c>
      <c r="AM108" s="35" t="str" cm="1">
        <f t="array" ref="AM108">_xlfn.IFS(OR(AI108="Aucun combustible",AI108="Aucun mazout"),"Oui",AND(AI108="",AL108=""),"",AND(AL108="0%",OR(AI108&lt;&gt;"Aucun combustible",AI108&lt;&gt;"Aucun mazout")),IF(AI108&lt;=0%,"Oui","Non"),AND(AL108&lt;&gt;"0%",OR(AI108&lt;&gt;"Aucun combustible",AI108&lt;&gt;"Aucun mazout")),IF(AI108&lt;=AL108,"Oui","Non"))</f>
        <v/>
      </c>
      <c r="AN108" s="130"/>
      <c r="AO108" s="350" t="str" cm="1">
        <f t="array" ref="AO108">_xlfn.IFS(AND(OR(AE108=0,ISBLANK(AE108)),AF108&gt;0),"Non disponible",AND(OR(AE108=0,ISBLANK(AE108)),W108&gt;0,OR(AF108=0,ISBLANK(AF108))),"100% Énergie renouvelable",AE108&gt;0,AE108,AND(OR(AE108=0,ISBLANK(AE108)),OR(AF108=0,ISBLANK(AF108)),OR(W108=0,ISBLANK(W108))),"s. o.")</f>
        <v>s. o.</v>
      </c>
      <c r="AP108" s="332">
        <f t="shared" si="42"/>
        <v>0</v>
      </c>
      <c r="AQ108" s="189"/>
      <c r="AR108" s="189"/>
      <c r="AS108" s="189"/>
      <c r="AT108" s="189"/>
      <c r="AU108" s="189"/>
      <c r="AV108" s="189"/>
      <c r="AW108" s="195">
        <f t="shared" si="53"/>
        <v>0</v>
      </c>
      <c r="AX108" s="189"/>
      <c r="AY108" s="196">
        <f t="shared" si="54"/>
        <v>0</v>
      </c>
      <c r="AZ108" s="189"/>
      <c r="BA108" s="196">
        <f t="shared" si="55"/>
        <v>0</v>
      </c>
      <c r="BB108" s="189"/>
      <c r="BC108" s="196">
        <f t="shared" si="56"/>
        <v>0</v>
      </c>
      <c r="BD108" s="189"/>
      <c r="BE108" s="196">
        <f t="shared" si="57"/>
        <v>0</v>
      </c>
      <c r="BF108" s="249">
        <f t="shared" si="45"/>
        <v>0</v>
      </c>
      <c r="BG108" s="195">
        <f t="shared" si="46"/>
        <v>0</v>
      </c>
      <c r="BH108" s="138" t="str">
        <f t="shared" si="59"/>
        <v/>
      </c>
      <c r="BI108" s="286" t="str" cm="1">
        <f t="array" ref="BI108">IFERROR(_xlfn.IFS(DATE(RIGHT(B108,4),3,31)&lt;Listes_deroulantes!$F$54,IF(AZ108&gt;0,AZ108/BG108,"Aucun mazout"),DATE(RIGHT(B108,4),3,31)&gt;=Listes_deroulantes!$F$54,IF(BF108&gt;0,BF108/BG108,"Aucun combustible")),"")</f>
        <v/>
      </c>
      <c r="BJ108" s="284" t="str" cm="1">
        <f t="array" ref="BJ108">_xlfn.IFS(BG108=0,"",AND(BG108&gt;0,AZ108=0),"Aucun mazout",BG108&gt;0,AZ108/BG108)</f>
        <v/>
      </c>
      <c r="BK108" s="299" t="str">
        <f t="shared" si="43"/>
        <v>Non disponible</v>
      </c>
      <c r="BL108" s="61" t="str" cm="1">
        <f t="array" ref="BL108">IFERROR(IF(DATE(RIGHT(B108,4),3,31)&lt;Listes_deroulantes!$F$54,VLOOKUP(L108,Listes_deroulantes!$F$3:$J$11,4,FALSE),_xlfn.IFS(DATE(RIGHT(B108,4),3,31)&lt;Avant2025,Exist20205Apres,DATE(RIGHT(B108,4),3,31)&lt;Avant2030,Exist2030Apres,DATE(RIGHT(B108,4),3,31)&gt;Après2030,"0%")),"")</f>
        <v/>
      </c>
      <c r="BM108" s="35" t="str" cm="1">
        <f t="array" ref="BM108">_xlfn.IFS(OR(BI108="Aucun combustible",BI108="Aucun mazout"),"Oui",AND(BI108="",BL108=""),"",AND(BL108="0%",OR(BI108&lt;&gt;"Aucun combustible",BI108&lt;&gt;"Aucun mazout")),IF(BI108&lt;=0%,"Oui","Non"),AND(BL108&lt;&gt;"0%",OR(BI108&lt;&gt;"Aucun combustible",BI108&lt;&gt;"Aucun mazout")),IF(BI108&lt;=BL108,"Oui","Non"))</f>
        <v/>
      </c>
      <c r="BN108" s="119"/>
      <c r="BO108" s="355" t="str">
        <f t="shared" si="44"/>
        <v>s. o.</v>
      </c>
      <c r="BP108" s="356" t="str" cm="1">
        <f t="array" ref="BP108">_xlfn.IFS(AND(BF108&gt;0,OR(BE108=0,ISBLANK(BE108))),"Non disponible",AND(OR(BE108=0,ISBLANK(BE108)),OR(BF108=0,ISBLANK(BF108)),AW108&gt;0),"100% Énergie renouvelable",BE108&gt;0,BE108,AND(OR(BE108=0,ISBLANK(BE108)),OR(BF108=0,ISBLANK(BF108)),OR(AW108=0,ISBLANK(AW108))),"s. o.")</f>
        <v>s. o.</v>
      </c>
      <c r="BQ108" s="357" t="str" cm="1">
        <f t="array" ref="BQ108">IFERROR(_xlfn.IFS(AND(BO108="100% Énergie renouvelable",BP108="100% Énergie renouvelable"),"Aucun GES à réduire",AND(BO108&lt;&gt;"100% Énergie renouvelable",BP108="100% Énergie renouvelable"),BO108,AND(BO108&lt;&gt;"100% Énergie renouvelable",BP108&lt;&gt;"100% Énergie renouvelable"),BO108-BP108,AND(BO108="100% Énergie renouvelable",BP108&lt;&gt;"100% Énergie renouvelable"),"Fournir une explication"),"s. o.")</f>
        <v>s. o.</v>
      </c>
      <c r="BR108" s="120"/>
    </row>
    <row r="109" spans="1:70" x14ac:dyDescent="0.25">
      <c r="A109" s="124"/>
      <c r="B109" s="33"/>
      <c r="C109" s="32"/>
      <c r="D109" s="32"/>
      <c r="E109" s="32"/>
      <c r="F109" s="32"/>
      <c r="G109" s="32"/>
      <c r="H109" s="32"/>
      <c r="I109" s="41"/>
      <c r="J109" s="32"/>
      <c r="K109" s="112"/>
      <c r="L109" s="32"/>
      <c r="M109" s="34"/>
      <c r="N109" s="339"/>
      <c r="O109" s="338"/>
      <c r="P109" s="118"/>
      <c r="Q109" s="187"/>
      <c r="R109" s="188"/>
      <c r="S109" s="189"/>
      <c r="T109" s="189"/>
      <c r="U109" s="189"/>
      <c r="V109" s="189"/>
      <c r="W109" s="256">
        <f t="shared" si="47"/>
        <v>0</v>
      </c>
      <c r="X109" s="187"/>
      <c r="Y109" s="190">
        <f t="shared" si="48"/>
        <v>0</v>
      </c>
      <c r="Z109" s="189"/>
      <c r="AA109" s="190">
        <f t="shared" si="49"/>
        <v>0</v>
      </c>
      <c r="AB109" s="189"/>
      <c r="AC109" s="190">
        <f t="shared" si="50"/>
        <v>0</v>
      </c>
      <c r="AD109" s="189"/>
      <c r="AE109" s="190">
        <f t="shared" si="41"/>
        <v>0</v>
      </c>
      <c r="AF109" s="191">
        <f t="shared" si="51"/>
        <v>0</v>
      </c>
      <c r="AG109" s="191">
        <f t="shared" si="52"/>
        <v>0</v>
      </c>
      <c r="AH109" s="137" t="str">
        <f t="shared" si="58"/>
        <v/>
      </c>
      <c r="AI109" s="286" t="str" cm="1">
        <f t="array" ref="AI109">IFERROR(_xlfn.IFS(DATE(RIGHT(B109,4),3,31)&lt;Listes_deroulantes!$F$54,IF(Z109&gt;0,Z109/AG109,"Aucun mazout"),DATE(RIGHT(B109,4),3,31)&gt;=Listes_deroulantes!$F$54,IF(AF109&gt;0,AF109/AG109,"Aucun combustible")),"")</f>
        <v/>
      </c>
      <c r="AJ109" s="284" t="str" cm="1">
        <f t="array" ref="AJ109">_xlfn.IFS(AG109=0,"",AND(AG109&gt;0,Z109=0),"Aucun mazout",AG109&gt;0,Z109/AG109)</f>
        <v/>
      </c>
      <c r="AK109" s="116" cm="1">
        <f t="array" ref="AK109">_xlfn.IFS(AG109=0,0,OR(AF109=0,ISBLANK(AF109)),"Aucun combustible",AND(AF109&gt;0,AG109&gt;0),AF109/AG109)</f>
        <v>0</v>
      </c>
      <c r="AL109" s="331" t="str" cm="1">
        <f t="array" ref="AL109">IFERROR(IF(DATE(RIGHT(B109,4),3,31)&lt;Listes_deroulantes!$F$54,VLOOKUP(L109,Listes_deroulantes!$F$3:$J$11,4,FALSE),_xlfn.IFS(DATE(RIGHT(B109,4),3,31)&lt;Avant2025,Exist2025Avant,DATE(RIGHT(B109,4),3,31)&lt;Avant2030,Exist2030Avant,DATE(RIGHT(B109,4),3,31)&gt;Après2030,Exist2031Avant)),"")</f>
        <v/>
      </c>
      <c r="AM109" s="35" t="str" cm="1">
        <f t="array" ref="AM109">_xlfn.IFS(OR(AI109="Aucun combustible",AI109="Aucun mazout"),"Oui",AND(AI109="",AL109=""),"",AND(AL109="0%",OR(AI109&lt;&gt;"Aucun combustible",AI109&lt;&gt;"Aucun mazout")),IF(AI109&lt;=0%,"Oui","Non"),AND(AL109&lt;&gt;"0%",OR(AI109&lt;&gt;"Aucun combustible",AI109&lt;&gt;"Aucun mazout")),IF(AI109&lt;=AL109,"Oui","Non"))</f>
        <v/>
      </c>
      <c r="AN109" s="130"/>
      <c r="AO109" s="350" t="str" cm="1">
        <f t="array" ref="AO109">_xlfn.IFS(AND(OR(AE109=0,ISBLANK(AE109)),AF109&gt;0),"Non disponible",AND(OR(AE109=0,ISBLANK(AE109)),W109&gt;0,OR(AF109=0,ISBLANK(AF109))),"100% Énergie renouvelable",AE109&gt;0,AE109,AND(OR(AE109=0,ISBLANK(AE109)),OR(AF109=0,ISBLANK(AF109)),OR(W109=0,ISBLANK(W109))),"s. o.")</f>
        <v>s. o.</v>
      </c>
      <c r="AP109" s="332">
        <f t="shared" si="42"/>
        <v>0</v>
      </c>
      <c r="AQ109" s="189"/>
      <c r="AR109" s="189"/>
      <c r="AS109" s="189"/>
      <c r="AT109" s="189"/>
      <c r="AU109" s="189"/>
      <c r="AV109" s="189"/>
      <c r="AW109" s="195">
        <f t="shared" si="53"/>
        <v>0</v>
      </c>
      <c r="AX109" s="189"/>
      <c r="AY109" s="196">
        <f t="shared" si="54"/>
        <v>0</v>
      </c>
      <c r="AZ109" s="189"/>
      <c r="BA109" s="196">
        <f t="shared" si="55"/>
        <v>0</v>
      </c>
      <c r="BB109" s="189"/>
      <c r="BC109" s="196">
        <f t="shared" si="56"/>
        <v>0</v>
      </c>
      <c r="BD109" s="189"/>
      <c r="BE109" s="196">
        <f t="shared" si="57"/>
        <v>0</v>
      </c>
      <c r="BF109" s="249">
        <f t="shared" si="45"/>
        <v>0</v>
      </c>
      <c r="BG109" s="195">
        <f t="shared" si="46"/>
        <v>0</v>
      </c>
      <c r="BH109" s="138" t="str">
        <f t="shared" si="59"/>
        <v/>
      </c>
      <c r="BI109" s="286" t="str" cm="1">
        <f t="array" ref="BI109">IFERROR(_xlfn.IFS(DATE(RIGHT(B109,4),3,31)&lt;Listes_deroulantes!$F$54,IF(AZ109&gt;0,AZ109/BG109,"Aucun mazout"),DATE(RIGHT(B109,4),3,31)&gt;=Listes_deroulantes!$F$54,IF(BF109&gt;0,BF109/BG109,"Aucun combustible")),"")</f>
        <v/>
      </c>
      <c r="BJ109" s="284" t="str" cm="1">
        <f t="array" ref="BJ109">_xlfn.IFS(BG109=0,"",AND(BG109&gt;0,AZ109=0),"Aucun mazout",BG109&gt;0,AZ109/BG109)</f>
        <v/>
      </c>
      <c r="BK109" s="299" t="str">
        <f t="shared" si="43"/>
        <v>Non disponible</v>
      </c>
      <c r="BL109" s="61" t="str" cm="1">
        <f t="array" ref="BL109">IFERROR(IF(DATE(RIGHT(B109,4),3,31)&lt;Listes_deroulantes!$F$54,VLOOKUP(L109,Listes_deroulantes!$F$3:$J$11,4,FALSE),_xlfn.IFS(DATE(RIGHT(B109,4),3,31)&lt;Avant2025,Exist20205Apres,DATE(RIGHT(B109,4),3,31)&lt;Avant2030,Exist2030Apres,DATE(RIGHT(B109,4),3,31)&gt;Après2030,"0%")),"")</f>
        <v/>
      </c>
      <c r="BM109" s="35" t="str" cm="1">
        <f t="array" ref="BM109">_xlfn.IFS(OR(BI109="Aucun combustible",BI109="Aucun mazout"),"Oui",AND(BI109="",BL109=""),"",AND(BL109="0%",OR(BI109&lt;&gt;"Aucun combustible",BI109&lt;&gt;"Aucun mazout")),IF(BI109&lt;=0%,"Oui","Non"),AND(BL109&lt;&gt;"0%",OR(BI109&lt;&gt;"Aucun combustible",BI109&lt;&gt;"Aucun mazout")),IF(BI109&lt;=BL109,"Oui","Non"))</f>
        <v/>
      </c>
      <c r="BN109" s="119"/>
      <c r="BO109" s="355" t="str">
        <f t="shared" si="44"/>
        <v>s. o.</v>
      </c>
      <c r="BP109" s="356" t="str" cm="1">
        <f t="array" ref="BP109">_xlfn.IFS(AND(BF109&gt;0,OR(BE109=0,ISBLANK(BE109))),"Non disponible",AND(OR(BE109=0,ISBLANK(BE109)),OR(BF109=0,ISBLANK(BF109)),AW109&gt;0),"100% Énergie renouvelable",BE109&gt;0,BE109,AND(OR(BE109=0,ISBLANK(BE109)),OR(BF109=0,ISBLANK(BF109)),OR(AW109=0,ISBLANK(AW109))),"s. o.")</f>
        <v>s. o.</v>
      </c>
      <c r="BQ109" s="357" t="str" cm="1">
        <f t="array" ref="BQ109">IFERROR(_xlfn.IFS(AND(BO109="100% Énergie renouvelable",BP109="100% Énergie renouvelable"),"Aucun GES à réduire",AND(BO109&lt;&gt;"100% Énergie renouvelable",BP109="100% Énergie renouvelable"),BO109,AND(BO109&lt;&gt;"100% Énergie renouvelable",BP109&lt;&gt;"100% Énergie renouvelable"),BO109-BP109,AND(BO109="100% Énergie renouvelable",BP109&lt;&gt;"100% Énergie renouvelable"),"Fournir une explication"),"s. o.")</f>
        <v>s. o.</v>
      </c>
      <c r="BR109" s="120"/>
    </row>
    <row r="110" spans="1:70" x14ac:dyDescent="0.25">
      <c r="A110" s="124"/>
      <c r="B110" s="33"/>
      <c r="C110" s="32"/>
      <c r="D110" s="32"/>
      <c r="E110" s="32"/>
      <c r="F110" s="32"/>
      <c r="G110" s="32"/>
      <c r="H110" s="32"/>
      <c r="I110" s="41"/>
      <c r="J110" s="32"/>
      <c r="K110" s="112"/>
      <c r="L110" s="32"/>
      <c r="M110" s="34"/>
      <c r="N110" s="339"/>
      <c r="O110" s="338"/>
      <c r="P110" s="118"/>
      <c r="Q110" s="187"/>
      <c r="R110" s="188"/>
      <c r="S110" s="189"/>
      <c r="T110" s="189"/>
      <c r="U110" s="189"/>
      <c r="V110" s="189"/>
      <c r="W110" s="256">
        <f t="shared" si="47"/>
        <v>0</v>
      </c>
      <c r="X110" s="187"/>
      <c r="Y110" s="190">
        <f t="shared" si="48"/>
        <v>0</v>
      </c>
      <c r="Z110" s="189"/>
      <c r="AA110" s="190">
        <f t="shared" si="49"/>
        <v>0</v>
      </c>
      <c r="AB110" s="189"/>
      <c r="AC110" s="190">
        <f t="shared" si="50"/>
        <v>0</v>
      </c>
      <c r="AD110" s="189"/>
      <c r="AE110" s="190">
        <f t="shared" si="41"/>
        <v>0</v>
      </c>
      <c r="AF110" s="191">
        <f t="shared" si="51"/>
        <v>0</v>
      </c>
      <c r="AG110" s="191">
        <f t="shared" si="52"/>
        <v>0</v>
      </c>
      <c r="AH110" s="137" t="str">
        <f t="shared" si="58"/>
        <v/>
      </c>
      <c r="AI110" s="286" t="str" cm="1">
        <f t="array" ref="AI110">IFERROR(_xlfn.IFS(DATE(RIGHT(B110,4),3,31)&lt;Listes_deroulantes!$F$54,IF(Z110&gt;0,Z110/AG110,"Aucun mazout"),DATE(RIGHT(B110,4),3,31)&gt;=Listes_deroulantes!$F$54,IF(AF110&gt;0,AF110/AG110,"Aucun combustible")),"")</f>
        <v/>
      </c>
      <c r="AJ110" s="284" t="str" cm="1">
        <f t="array" ref="AJ110">_xlfn.IFS(AG110=0,"",AND(AG110&gt;0,Z110=0),"Aucun mazout",AG110&gt;0,Z110/AG110)</f>
        <v/>
      </c>
      <c r="AK110" s="116" cm="1">
        <f t="array" ref="AK110">_xlfn.IFS(AG110=0,0,OR(AF110=0,ISBLANK(AF110)),"Aucun combustible",AND(AF110&gt;0,AG110&gt;0),AF110/AG110)</f>
        <v>0</v>
      </c>
      <c r="AL110" s="331" t="str" cm="1">
        <f t="array" ref="AL110">IFERROR(IF(DATE(RIGHT(B110,4),3,31)&lt;Listes_deroulantes!$F$54,VLOOKUP(L110,Listes_deroulantes!$F$3:$J$11,4,FALSE),_xlfn.IFS(DATE(RIGHT(B110,4),3,31)&lt;Avant2025,Exist2025Avant,DATE(RIGHT(B110,4),3,31)&lt;Avant2030,Exist2030Avant,DATE(RIGHT(B110,4),3,31)&gt;Après2030,Exist2031Avant)),"")</f>
        <v/>
      </c>
      <c r="AM110" s="35" t="str" cm="1">
        <f t="array" ref="AM110">_xlfn.IFS(OR(AI110="Aucun combustible",AI110="Aucun mazout"),"Oui",AND(AI110="",AL110=""),"",AND(AL110="0%",OR(AI110&lt;&gt;"Aucun combustible",AI110&lt;&gt;"Aucun mazout")),IF(AI110&lt;=0%,"Oui","Non"),AND(AL110&lt;&gt;"0%",OR(AI110&lt;&gt;"Aucun combustible",AI110&lt;&gt;"Aucun mazout")),IF(AI110&lt;=AL110,"Oui","Non"))</f>
        <v/>
      </c>
      <c r="AN110" s="130"/>
      <c r="AO110" s="350" t="str" cm="1">
        <f t="array" ref="AO110">_xlfn.IFS(AND(OR(AE110=0,ISBLANK(AE110)),AF110&gt;0),"Non disponible",AND(OR(AE110=0,ISBLANK(AE110)),W110&gt;0,OR(AF110=0,ISBLANK(AF110))),"100% Énergie renouvelable",AE110&gt;0,AE110,AND(OR(AE110=0,ISBLANK(AE110)),OR(AF110=0,ISBLANK(AF110)),OR(W110=0,ISBLANK(W110))),"s. o.")</f>
        <v>s. o.</v>
      </c>
      <c r="AP110" s="332">
        <f t="shared" si="42"/>
        <v>0</v>
      </c>
      <c r="AQ110" s="189"/>
      <c r="AR110" s="189"/>
      <c r="AS110" s="189"/>
      <c r="AT110" s="189"/>
      <c r="AU110" s="189"/>
      <c r="AV110" s="189"/>
      <c r="AW110" s="195">
        <f t="shared" si="53"/>
        <v>0</v>
      </c>
      <c r="AX110" s="189"/>
      <c r="AY110" s="196">
        <f t="shared" si="54"/>
        <v>0</v>
      </c>
      <c r="AZ110" s="189"/>
      <c r="BA110" s="196">
        <f t="shared" si="55"/>
        <v>0</v>
      </c>
      <c r="BB110" s="189"/>
      <c r="BC110" s="196">
        <f t="shared" si="56"/>
        <v>0</v>
      </c>
      <c r="BD110" s="189"/>
      <c r="BE110" s="196">
        <f t="shared" si="57"/>
        <v>0</v>
      </c>
      <c r="BF110" s="249">
        <f t="shared" si="45"/>
        <v>0</v>
      </c>
      <c r="BG110" s="195">
        <f t="shared" si="46"/>
        <v>0</v>
      </c>
      <c r="BH110" s="138" t="str">
        <f t="shared" si="59"/>
        <v/>
      </c>
      <c r="BI110" s="286" t="str" cm="1">
        <f t="array" ref="BI110">IFERROR(_xlfn.IFS(DATE(RIGHT(B110,4),3,31)&lt;Listes_deroulantes!$F$54,IF(AZ110&gt;0,AZ110/BG110,"Aucun mazout"),DATE(RIGHT(B110,4),3,31)&gt;=Listes_deroulantes!$F$54,IF(BF110&gt;0,BF110/BG110,"Aucun combustible")),"")</f>
        <v/>
      </c>
      <c r="BJ110" s="284" t="str" cm="1">
        <f t="array" ref="BJ110">_xlfn.IFS(BG110=0,"",AND(BG110&gt;0,AZ110=0),"Aucun mazout",BG110&gt;0,AZ110/BG110)</f>
        <v/>
      </c>
      <c r="BK110" s="299" t="str">
        <f t="shared" si="43"/>
        <v>Non disponible</v>
      </c>
      <c r="BL110" s="61" t="str" cm="1">
        <f t="array" ref="BL110">IFERROR(IF(DATE(RIGHT(B110,4),3,31)&lt;Listes_deroulantes!$F$54,VLOOKUP(L110,Listes_deroulantes!$F$3:$J$11,4,FALSE),_xlfn.IFS(DATE(RIGHT(B110,4),3,31)&lt;Avant2025,Exist20205Apres,DATE(RIGHT(B110,4),3,31)&lt;Avant2030,Exist2030Apres,DATE(RIGHT(B110,4),3,31)&gt;Après2030,"0%")),"")</f>
        <v/>
      </c>
      <c r="BM110" s="35" t="str" cm="1">
        <f t="array" ref="BM110">_xlfn.IFS(OR(BI110="Aucun combustible",BI110="Aucun mazout"),"Oui",AND(BI110="",BL110=""),"",AND(BL110="0%",OR(BI110&lt;&gt;"Aucun combustible",BI110&lt;&gt;"Aucun mazout")),IF(BI110&lt;=0%,"Oui","Non"),AND(BL110&lt;&gt;"0%",OR(BI110&lt;&gt;"Aucun combustible",BI110&lt;&gt;"Aucun mazout")),IF(BI110&lt;=BL110,"Oui","Non"))</f>
        <v/>
      </c>
      <c r="BN110" s="119"/>
      <c r="BO110" s="355" t="str">
        <f t="shared" si="44"/>
        <v>s. o.</v>
      </c>
      <c r="BP110" s="356" t="str" cm="1">
        <f t="array" ref="BP110">_xlfn.IFS(AND(BF110&gt;0,OR(BE110=0,ISBLANK(BE110))),"Non disponible",AND(OR(BE110=0,ISBLANK(BE110)),OR(BF110=0,ISBLANK(BF110)),AW110&gt;0),"100% Énergie renouvelable",BE110&gt;0,BE110,AND(OR(BE110=0,ISBLANK(BE110)),OR(BF110=0,ISBLANK(BF110)),OR(AW110=0,ISBLANK(AW110))),"s. o.")</f>
        <v>s. o.</v>
      </c>
      <c r="BQ110" s="357" t="str" cm="1">
        <f t="array" ref="BQ110">IFERROR(_xlfn.IFS(AND(BO110="100% Énergie renouvelable",BP110="100% Énergie renouvelable"),"Aucun GES à réduire",AND(BO110&lt;&gt;"100% Énergie renouvelable",BP110="100% Énergie renouvelable"),BO110,AND(BO110&lt;&gt;"100% Énergie renouvelable",BP110&lt;&gt;"100% Énergie renouvelable"),BO110-BP110,AND(BO110="100% Énergie renouvelable",BP110&lt;&gt;"100% Énergie renouvelable"),"Fournir une explication"),"s. o.")</f>
        <v>s. o.</v>
      </c>
      <c r="BR110" s="120"/>
    </row>
    <row r="111" spans="1:70" x14ac:dyDescent="0.25">
      <c r="A111" s="124"/>
      <c r="B111" s="33"/>
      <c r="C111" s="32"/>
      <c r="D111" s="32"/>
      <c r="E111" s="32"/>
      <c r="F111" s="32"/>
      <c r="G111" s="32"/>
      <c r="H111" s="32"/>
      <c r="I111" s="41"/>
      <c r="J111" s="32"/>
      <c r="K111" s="112"/>
      <c r="L111" s="32"/>
      <c r="M111" s="34"/>
      <c r="N111" s="339"/>
      <c r="O111" s="338"/>
      <c r="P111" s="118"/>
      <c r="Q111" s="187"/>
      <c r="R111" s="188"/>
      <c r="S111" s="189"/>
      <c r="T111" s="189"/>
      <c r="U111" s="189"/>
      <c r="V111" s="189"/>
      <c r="W111" s="256">
        <f t="shared" si="47"/>
        <v>0</v>
      </c>
      <c r="X111" s="187"/>
      <c r="Y111" s="190">
        <f t="shared" si="48"/>
        <v>0</v>
      </c>
      <c r="Z111" s="189"/>
      <c r="AA111" s="190">
        <f t="shared" si="49"/>
        <v>0</v>
      </c>
      <c r="AB111" s="189"/>
      <c r="AC111" s="190">
        <f t="shared" si="50"/>
        <v>0</v>
      </c>
      <c r="AD111" s="189"/>
      <c r="AE111" s="190">
        <f t="shared" si="41"/>
        <v>0</v>
      </c>
      <c r="AF111" s="191">
        <f t="shared" si="51"/>
        <v>0</v>
      </c>
      <c r="AG111" s="191">
        <f t="shared" si="52"/>
        <v>0</v>
      </c>
      <c r="AH111" s="137" t="str">
        <f t="shared" si="58"/>
        <v/>
      </c>
      <c r="AI111" s="286" t="str" cm="1">
        <f t="array" ref="AI111">IFERROR(_xlfn.IFS(DATE(RIGHT(B111,4),3,31)&lt;Listes_deroulantes!$F$54,IF(Z111&gt;0,Z111/AG111,"Aucun mazout"),DATE(RIGHT(B111,4),3,31)&gt;=Listes_deroulantes!$F$54,IF(AF111&gt;0,AF111/AG111,"Aucun combustible")),"")</f>
        <v/>
      </c>
      <c r="AJ111" s="284" t="str" cm="1">
        <f t="array" ref="AJ111">_xlfn.IFS(AG111=0,"",AND(AG111&gt;0,Z111=0),"Aucun mazout",AG111&gt;0,Z111/AG111)</f>
        <v/>
      </c>
      <c r="AK111" s="116" cm="1">
        <f t="array" ref="AK111">_xlfn.IFS(AG111=0,0,OR(AF111=0,ISBLANK(AF111)),"Aucun combustible",AND(AF111&gt;0,AG111&gt;0),AF111/AG111)</f>
        <v>0</v>
      </c>
      <c r="AL111" s="331" t="str" cm="1">
        <f t="array" ref="AL111">IFERROR(IF(DATE(RIGHT(B111,4),3,31)&lt;Listes_deroulantes!$F$54,VLOOKUP(L111,Listes_deroulantes!$F$3:$J$11,4,FALSE),_xlfn.IFS(DATE(RIGHT(B111,4),3,31)&lt;Avant2025,Exist2025Avant,DATE(RIGHT(B111,4),3,31)&lt;Avant2030,Exist2030Avant,DATE(RIGHT(B111,4),3,31)&gt;Après2030,Exist2031Avant)),"")</f>
        <v/>
      </c>
      <c r="AM111" s="35" t="str" cm="1">
        <f t="array" ref="AM111">_xlfn.IFS(OR(AI111="Aucun combustible",AI111="Aucun mazout"),"Oui",AND(AI111="",AL111=""),"",AND(AL111="0%",OR(AI111&lt;&gt;"Aucun combustible",AI111&lt;&gt;"Aucun mazout")),IF(AI111&lt;=0%,"Oui","Non"),AND(AL111&lt;&gt;"0%",OR(AI111&lt;&gt;"Aucun combustible",AI111&lt;&gt;"Aucun mazout")),IF(AI111&lt;=AL111,"Oui","Non"))</f>
        <v/>
      </c>
      <c r="AN111" s="130"/>
      <c r="AO111" s="350" t="str" cm="1">
        <f t="array" ref="AO111">_xlfn.IFS(AND(OR(AE111=0,ISBLANK(AE111)),AF111&gt;0),"Non disponible",AND(OR(AE111=0,ISBLANK(AE111)),W111&gt;0,OR(AF111=0,ISBLANK(AF111))),"100% Énergie renouvelable",AE111&gt;0,AE111,AND(OR(AE111=0,ISBLANK(AE111)),OR(AF111=0,ISBLANK(AF111)),OR(W111=0,ISBLANK(W111))),"s. o.")</f>
        <v>s. o.</v>
      </c>
      <c r="AP111" s="332">
        <f t="shared" si="42"/>
        <v>0</v>
      </c>
      <c r="AQ111" s="189"/>
      <c r="AR111" s="189"/>
      <c r="AS111" s="189"/>
      <c r="AT111" s="189"/>
      <c r="AU111" s="189"/>
      <c r="AV111" s="189"/>
      <c r="AW111" s="195">
        <f t="shared" si="53"/>
        <v>0</v>
      </c>
      <c r="AX111" s="189"/>
      <c r="AY111" s="196">
        <f t="shared" si="54"/>
        <v>0</v>
      </c>
      <c r="AZ111" s="189"/>
      <c r="BA111" s="196">
        <f t="shared" si="55"/>
        <v>0</v>
      </c>
      <c r="BB111" s="189"/>
      <c r="BC111" s="196">
        <f t="shared" si="56"/>
        <v>0</v>
      </c>
      <c r="BD111" s="189"/>
      <c r="BE111" s="196">
        <f t="shared" si="57"/>
        <v>0</v>
      </c>
      <c r="BF111" s="249">
        <f t="shared" si="45"/>
        <v>0</v>
      </c>
      <c r="BG111" s="195">
        <f t="shared" si="46"/>
        <v>0</v>
      </c>
      <c r="BH111" s="138" t="str">
        <f t="shared" si="59"/>
        <v/>
      </c>
      <c r="BI111" s="286" t="str" cm="1">
        <f t="array" ref="BI111">IFERROR(_xlfn.IFS(DATE(RIGHT(B111,4),3,31)&lt;Listes_deroulantes!$F$54,IF(AZ111&gt;0,AZ111/BG111,"Aucun mazout"),DATE(RIGHT(B111,4),3,31)&gt;=Listes_deroulantes!$F$54,IF(BF111&gt;0,BF111/BG111,"Aucun combustible")),"")</f>
        <v/>
      </c>
      <c r="BJ111" s="284" t="str" cm="1">
        <f t="array" ref="BJ111">_xlfn.IFS(BG111=0,"",AND(BG111&gt;0,AZ111=0),"Aucun mazout",BG111&gt;0,AZ111/BG111)</f>
        <v/>
      </c>
      <c r="BK111" s="299" t="str">
        <f t="shared" si="43"/>
        <v>Non disponible</v>
      </c>
      <c r="BL111" s="61" t="str" cm="1">
        <f t="array" ref="BL111">IFERROR(IF(DATE(RIGHT(B111,4),3,31)&lt;Listes_deroulantes!$F$54,VLOOKUP(L111,Listes_deroulantes!$F$3:$J$11,4,FALSE),_xlfn.IFS(DATE(RIGHT(B111,4),3,31)&lt;Avant2025,Exist20205Apres,DATE(RIGHT(B111,4),3,31)&lt;Avant2030,Exist2030Apres,DATE(RIGHT(B111,4),3,31)&gt;Après2030,"0%")),"")</f>
        <v/>
      </c>
      <c r="BM111" s="35" t="str" cm="1">
        <f t="array" ref="BM111">_xlfn.IFS(OR(BI111="Aucun combustible",BI111="Aucun mazout"),"Oui",AND(BI111="",BL111=""),"",AND(BL111="0%",OR(BI111&lt;&gt;"Aucun combustible",BI111&lt;&gt;"Aucun mazout")),IF(BI111&lt;=0%,"Oui","Non"),AND(BL111&lt;&gt;"0%",OR(BI111&lt;&gt;"Aucun combustible",BI111&lt;&gt;"Aucun mazout")),IF(BI111&lt;=BL111,"Oui","Non"))</f>
        <v/>
      </c>
      <c r="BN111" s="119"/>
      <c r="BO111" s="355" t="str">
        <f t="shared" si="44"/>
        <v>s. o.</v>
      </c>
      <c r="BP111" s="356" t="str" cm="1">
        <f t="array" ref="BP111">_xlfn.IFS(AND(BF111&gt;0,OR(BE111=0,ISBLANK(BE111))),"Non disponible",AND(OR(BE111=0,ISBLANK(BE111)),OR(BF111=0,ISBLANK(BF111)),AW111&gt;0),"100% Énergie renouvelable",BE111&gt;0,BE111,AND(OR(BE111=0,ISBLANK(BE111)),OR(BF111=0,ISBLANK(BF111)),OR(AW111=0,ISBLANK(AW111))),"s. o.")</f>
        <v>s. o.</v>
      </c>
      <c r="BQ111" s="357" t="str" cm="1">
        <f t="array" ref="BQ111">IFERROR(_xlfn.IFS(AND(BO111="100% Énergie renouvelable",BP111="100% Énergie renouvelable"),"Aucun GES à réduire",AND(BO111&lt;&gt;"100% Énergie renouvelable",BP111="100% Énergie renouvelable"),BO111,AND(BO111&lt;&gt;"100% Énergie renouvelable",BP111&lt;&gt;"100% Énergie renouvelable"),BO111-BP111,AND(BO111="100% Énergie renouvelable",BP111&lt;&gt;"100% Énergie renouvelable"),"Fournir une explication"),"s. o.")</f>
        <v>s. o.</v>
      </c>
      <c r="BR111" s="120"/>
    </row>
    <row r="112" spans="1:70" x14ac:dyDescent="0.25">
      <c r="A112" s="124"/>
      <c r="B112" s="33"/>
      <c r="C112" s="32"/>
      <c r="D112" s="32"/>
      <c r="E112" s="32"/>
      <c r="F112" s="32"/>
      <c r="G112" s="32"/>
      <c r="H112" s="32"/>
      <c r="I112" s="41"/>
      <c r="J112" s="32"/>
      <c r="K112" s="112"/>
      <c r="L112" s="32"/>
      <c r="M112" s="34"/>
      <c r="N112" s="339"/>
      <c r="O112" s="338"/>
      <c r="P112" s="118"/>
      <c r="Q112" s="187"/>
      <c r="R112" s="188"/>
      <c r="S112" s="189"/>
      <c r="T112" s="189"/>
      <c r="U112" s="189"/>
      <c r="V112" s="189"/>
      <c r="W112" s="256">
        <f t="shared" si="47"/>
        <v>0</v>
      </c>
      <c r="X112" s="187"/>
      <c r="Y112" s="190">
        <f t="shared" si="48"/>
        <v>0</v>
      </c>
      <c r="Z112" s="189"/>
      <c r="AA112" s="190">
        <f t="shared" si="49"/>
        <v>0</v>
      </c>
      <c r="AB112" s="189"/>
      <c r="AC112" s="190">
        <f t="shared" si="50"/>
        <v>0</v>
      </c>
      <c r="AD112" s="189"/>
      <c r="AE112" s="190">
        <f t="shared" si="41"/>
        <v>0</v>
      </c>
      <c r="AF112" s="191">
        <f t="shared" si="51"/>
        <v>0</v>
      </c>
      <c r="AG112" s="191">
        <f t="shared" si="52"/>
        <v>0</v>
      </c>
      <c r="AH112" s="137" t="str">
        <f t="shared" si="58"/>
        <v/>
      </c>
      <c r="AI112" s="286" t="str" cm="1">
        <f t="array" ref="AI112">IFERROR(_xlfn.IFS(DATE(RIGHT(B112,4),3,31)&lt;Listes_deroulantes!$F$54,IF(Z112&gt;0,Z112/AG112,"Aucun mazout"),DATE(RIGHT(B112,4),3,31)&gt;=Listes_deroulantes!$F$54,IF(AF112&gt;0,AF112/AG112,"Aucun combustible")),"")</f>
        <v/>
      </c>
      <c r="AJ112" s="284" t="str" cm="1">
        <f t="array" ref="AJ112">_xlfn.IFS(AG112=0,"",AND(AG112&gt;0,Z112=0),"Aucun mazout",AG112&gt;0,Z112/AG112)</f>
        <v/>
      </c>
      <c r="AK112" s="116" cm="1">
        <f t="array" ref="AK112">_xlfn.IFS(AG112=0,0,OR(AF112=0,ISBLANK(AF112)),"Aucun combustible",AND(AF112&gt;0,AG112&gt;0),AF112/AG112)</f>
        <v>0</v>
      </c>
      <c r="AL112" s="331" t="str" cm="1">
        <f t="array" ref="AL112">IFERROR(IF(DATE(RIGHT(B112,4),3,31)&lt;Listes_deroulantes!$F$54,VLOOKUP(L112,Listes_deroulantes!$F$3:$J$11,4,FALSE),_xlfn.IFS(DATE(RIGHT(B112,4),3,31)&lt;Avant2025,Exist2025Avant,DATE(RIGHT(B112,4),3,31)&lt;Avant2030,Exist2030Avant,DATE(RIGHT(B112,4),3,31)&gt;Après2030,Exist2031Avant)),"")</f>
        <v/>
      </c>
      <c r="AM112" s="35" t="str" cm="1">
        <f t="array" ref="AM112">_xlfn.IFS(OR(AI112="Aucun combustible",AI112="Aucun mazout"),"Oui",AND(AI112="",AL112=""),"",AND(AL112="0%",OR(AI112&lt;&gt;"Aucun combustible",AI112&lt;&gt;"Aucun mazout")),IF(AI112&lt;=0%,"Oui","Non"),AND(AL112&lt;&gt;"0%",OR(AI112&lt;&gt;"Aucun combustible",AI112&lt;&gt;"Aucun mazout")),IF(AI112&lt;=AL112,"Oui","Non"))</f>
        <v/>
      </c>
      <c r="AN112" s="130"/>
      <c r="AO112" s="350" t="str" cm="1">
        <f t="array" ref="AO112">_xlfn.IFS(AND(OR(AE112=0,ISBLANK(AE112)),AF112&gt;0),"Non disponible",AND(OR(AE112=0,ISBLANK(AE112)),W112&gt;0,OR(AF112=0,ISBLANK(AF112))),"100% Énergie renouvelable",AE112&gt;0,AE112,AND(OR(AE112=0,ISBLANK(AE112)),OR(AF112=0,ISBLANK(AF112)),OR(W112=0,ISBLANK(W112))),"s. o.")</f>
        <v>s. o.</v>
      </c>
      <c r="AP112" s="332">
        <f t="shared" si="42"/>
        <v>0</v>
      </c>
      <c r="AQ112" s="189"/>
      <c r="AR112" s="189"/>
      <c r="AS112" s="189"/>
      <c r="AT112" s="189"/>
      <c r="AU112" s="189"/>
      <c r="AV112" s="189"/>
      <c r="AW112" s="195">
        <f t="shared" si="53"/>
        <v>0</v>
      </c>
      <c r="AX112" s="189"/>
      <c r="AY112" s="196">
        <f t="shared" si="54"/>
        <v>0</v>
      </c>
      <c r="AZ112" s="189"/>
      <c r="BA112" s="196">
        <f t="shared" si="55"/>
        <v>0</v>
      </c>
      <c r="BB112" s="189"/>
      <c r="BC112" s="196">
        <f t="shared" si="56"/>
        <v>0</v>
      </c>
      <c r="BD112" s="189"/>
      <c r="BE112" s="196">
        <f t="shared" si="57"/>
        <v>0</v>
      </c>
      <c r="BF112" s="249">
        <f t="shared" si="45"/>
        <v>0</v>
      </c>
      <c r="BG112" s="195">
        <f t="shared" si="46"/>
        <v>0</v>
      </c>
      <c r="BH112" s="138" t="str">
        <f t="shared" si="59"/>
        <v/>
      </c>
      <c r="BI112" s="286" t="str" cm="1">
        <f t="array" ref="BI112">IFERROR(_xlfn.IFS(DATE(RIGHT(B112,4),3,31)&lt;Listes_deroulantes!$F$54,IF(AZ112&gt;0,AZ112/BG112,"Aucun mazout"),DATE(RIGHT(B112,4),3,31)&gt;=Listes_deroulantes!$F$54,IF(BF112&gt;0,BF112/BG112,"Aucun combustible")),"")</f>
        <v/>
      </c>
      <c r="BJ112" s="284" t="str" cm="1">
        <f t="array" ref="BJ112">_xlfn.IFS(BG112=0,"",AND(BG112&gt;0,AZ112=0),"Aucun mazout",BG112&gt;0,AZ112/BG112)</f>
        <v/>
      </c>
      <c r="BK112" s="299" t="str">
        <f t="shared" si="43"/>
        <v>Non disponible</v>
      </c>
      <c r="BL112" s="61" t="str" cm="1">
        <f t="array" ref="BL112">IFERROR(IF(DATE(RIGHT(B112,4),3,31)&lt;Listes_deroulantes!$F$54,VLOOKUP(L112,Listes_deroulantes!$F$3:$J$11,4,FALSE),_xlfn.IFS(DATE(RIGHT(B112,4),3,31)&lt;Avant2025,Exist20205Apres,DATE(RIGHT(B112,4),3,31)&lt;Avant2030,Exist2030Apres,DATE(RIGHT(B112,4),3,31)&gt;Après2030,"0%")),"")</f>
        <v/>
      </c>
      <c r="BM112" s="35" t="str" cm="1">
        <f t="array" ref="BM112">_xlfn.IFS(OR(BI112="Aucun combustible",BI112="Aucun mazout"),"Oui",AND(BI112="",BL112=""),"",AND(BL112="0%",OR(BI112&lt;&gt;"Aucun combustible",BI112&lt;&gt;"Aucun mazout")),IF(BI112&lt;=0%,"Oui","Non"),AND(BL112&lt;&gt;"0%",OR(BI112&lt;&gt;"Aucun combustible",BI112&lt;&gt;"Aucun mazout")),IF(BI112&lt;=BL112,"Oui","Non"))</f>
        <v/>
      </c>
      <c r="BN112" s="119"/>
      <c r="BO112" s="355" t="str">
        <f t="shared" si="44"/>
        <v>s. o.</v>
      </c>
      <c r="BP112" s="356" t="str" cm="1">
        <f t="array" ref="BP112">_xlfn.IFS(AND(BF112&gt;0,OR(BE112=0,ISBLANK(BE112))),"Non disponible",AND(OR(BE112=0,ISBLANK(BE112)),OR(BF112=0,ISBLANK(BF112)),AW112&gt;0),"100% Énergie renouvelable",BE112&gt;0,BE112,AND(OR(BE112=0,ISBLANK(BE112)),OR(BF112=0,ISBLANK(BF112)),OR(AW112=0,ISBLANK(AW112))),"s. o.")</f>
        <v>s. o.</v>
      </c>
      <c r="BQ112" s="357" t="str" cm="1">
        <f t="array" ref="BQ112">IFERROR(_xlfn.IFS(AND(BO112="100% Énergie renouvelable",BP112="100% Énergie renouvelable"),"Aucun GES à réduire",AND(BO112&lt;&gt;"100% Énergie renouvelable",BP112="100% Énergie renouvelable"),BO112,AND(BO112&lt;&gt;"100% Énergie renouvelable",BP112&lt;&gt;"100% Énergie renouvelable"),BO112-BP112,AND(BO112="100% Énergie renouvelable",BP112&lt;&gt;"100% Énergie renouvelable"),"Fournir une explication"),"s. o.")</f>
        <v>s. o.</v>
      </c>
      <c r="BR112" s="120"/>
    </row>
    <row r="113" spans="1:70" x14ac:dyDescent="0.25">
      <c r="A113" s="124"/>
      <c r="B113" s="33"/>
      <c r="C113" s="32"/>
      <c r="D113" s="32"/>
      <c r="E113" s="32"/>
      <c r="F113" s="32"/>
      <c r="G113" s="32"/>
      <c r="H113" s="32"/>
      <c r="I113" s="41"/>
      <c r="J113" s="32"/>
      <c r="K113" s="112"/>
      <c r="L113" s="32"/>
      <c r="M113" s="34"/>
      <c r="N113" s="339"/>
      <c r="O113" s="338"/>
      <c r="P113" s="118"/>
      <c r="Q113" s="187"/>
      <c r="R113" s="188"/>
      <c r="S113" s="189"/>
      <c r="T113" s="189"/>
      <c r="U113" s="189"/>
      <c r="V113" s="189"/>
      <c r="W113" s="256">
        <f t="shared" si="47"/>
        <v>0</v>
      </c>
      <c r="X113" s="187"/>
      <c r="Y113" s="190">
        <f t="shared" si="48"/>
        <v>0</v>
      </c>
      <c r="Z113" s="189"/>
      <c r="AA113" s="190">
        <f t="shared" si="49"/>
        <v>0</v>
      </c>
      <c r="AB113" s="189"/>
      <c r="AC113" s="190">
        <f t="shared" si="50"/>
        <v>0</v>
      </c>
      <c r="AD113" s="189"/>
      <c r="AE113" s="190">
        <f t="shared" si="41"/>
        <v>0</v>
      </c>
      <c r="AF113" s="191">
        <f t="shared" si="51"/>
        <v>0</v>
      </c>
      <c r="AG113" s="191">
        <f t="shared" si="52"/>
        <v>0</v>
      </c>
      <c r="AH113" s="137" t="str">
        <f t="shared" si="58"/>
        <v/>
      </c>
      <c r="AI113" s="286" t="str" cm="1">
        <f t="array" ref="AI113">IFERROR(_xlfn.IFS(DATE(RIGHT(B113,4),3,31)&lt;Listes_deroulantes!$F$54,IF(Z113&gt;0,Z113/AG113,"Aucun mazout"),DATE(RIGHT(B113,4),3,31)&gt;=Listes_deroulantes!$F$54,IF(AF113&gt;0,AF113/AG113,"Aucun combustible")),"")</f>
        <v/>
      </c>
      <c r="AJ113" s="284" t="str" cm="1">
        <f t="array" ref="AJ113">_xlfn.IFS(AG113=0,"",AND(AG113&gt;0,Z113=0),"Aucun mazout",AG113&gt;0,Z113/AG113)</f>
        <v/>
      </c>
      <c r="AK113" s="116" cm="1">
        <f t="array" ref="AK113">_xlfn.IFS(AG113=0,0,OR(AF113=0,ISBLANK(AF113)),"Aucun combustible",AND(AF113&gt;0,AG113&gt;0),AF113/AG113)</f>
        <v>0</v>
      </c>
      <c r="AL113" s="331" t="str" cm="1">
        <f t="array" ref="AL113">IFERROR(IF(DATE(RIGHT(B113,4),3,31)&lt;Listes_deroulantes!$F$54,VLOOKUP(L113,Listes_deroulantes!$F$3:$J$11,4,FALSE),_xlfn.IFS(DATE(RIGHT(B113,4),3,31)&lt;Avant2025,Exist2025Avant,DATE(RIGHT(B113,4),3,31)&lt;Avant2030,Exist2030Avant,DATE(RIGHT(B113,4),3,31)&gt;Après2030,Exist2031Avant)),"")</f>
        <v/>
      </c>
      <c r="AM113" s="35" t="str" cm="1">
        <f t="array" ref="AM113">_xlfn.IFS(OR(AI113="Aucun combustible",AI113="Aucun mazout"),"Oui",AND(AI113="",AL113=""),"",AND(AL113="0%",OR(AI113&lt;&gt;"Aucun combustible",AI113&lt;&gt;"Aucun mazout")),IF(AI113&lt;=0%,"Oui","Non"),AND(AL113&lt;&gt;"0%",OR(AI113&lt;&gt;"Aucun combustible",AI113&lt;&gt;"Aucun mazout")),IF(AI113&lt;=AL113,"Oui","Non"))</f>
        <v/>
      </c>
      <c r="AN113" s="130"/>
      <c r="AO113" s="350" t="str" cm="1">
        <f t="array" ref="AO113">_xlfn.IFS(AND(OR(AE113=0,ISBLANK(AE113)),AF113&gt;0),"Non disponible",AND(OR(AE113=0,ISBLANK(AE113)),W113&gt;0,OR(AF113=0,ISBLANK(AF113))),"100% Énergie renouvelable",AE113&gt;0,AE113,AND(OR(AE113=0,ISBLANK(AE113)),OR(AF113=0,ISBLANK(AF113)),OR(W113=0,ISBLANK(W113))),"s. o.")</f>
        <v>s. o.</v>
      </c>
      <c r="AP113" s="332">
        <f t="shared" si="42"/>
        <v>0</v>
      </c>
      <c r="AQ113" s="189"/>
      <c r="AR113" s="189"/>
      <c r="AS113" s="189"/>
      <c r="AT113" s="189"/>
      <c r="AU113" s="189"/>
      <c r="AV113" s="189"/>
      <c r="AW113" s="195">
        <f t="shared" si="53"/>
        <v>0</v>
      </c>
      <c r="AX113" s="189"/>
      <c r="AY113" s="196">
        <f t="shared" si="54"/>
        <v>0</v>
      </c>
      <c r="AZ113" s="189"/>
      <c r="BA113" s="196">
        <f t="shared" si="55"/>
        <v>0</v>
      </c>
      <c r="BB113" s="189"/>
      <c r="BC113" s="196">
        <f t="shared" si="56"/>
        <v>0</v>
      </c>
      <c r="BD113" s="189"/>
      <c r="BE113" s="196">
        <f t="shared" si="57"/>
        <v>0</v>
      </c>
      <c r="BF113" s="249">
        <f t="shared" si="45"/>
        <v>0</v>
      </c>
      <c r="BG113" s="195">
        <f t="shared" si="46"/>
        <v>0</v>
      </c>
      <c r="BH113" s="138" t="str">
        <f t="shared" si="59"/>
        <v/>
      </c>
      <c r="BI113" s="286" t="str" cm="1">
        <f t="array" ref="BI113">IFERROR(_xlfn.IFS(DATE(RIGHT(B113,4),3,31)&lt;Listes_deroulantes!$F$54,IF(AZ113&gt;0,AZ113/BG113,"Aucun mazout"),DATE(RIGHT(B113,4),3,31)&gt;=Listes_deroulantes!$F$54,IF(BF113&gt;0,BF113/BG113,"Aucun combustible")),"")</f>
        <v/>
      </c>
      <c r="BJ113" s="284" t="str" cm="1">
        <f t="array" ref="BJ113">_xlfn.IFS(BG113=0,"",AND(BG113&gt;0,AZ113=0),"Aucun mazout",BG113&gt;0,AZ113/BG113)</f>
        <v/>
      </c>
      <c r="BK113" s="299" t="str">
        <f t="shared" si="43"/>
        <v>Non disponible</v>
      </c>
      <c r="BL113" s="61" t="str" cm="1">
        <f t="array" ref="BL113">IFERROR(IF(DATE(RIGHT(B113,4),3,31)&lt;Listes_deroulantes!$F$54,VLOOKUP(L113,Listes_deroulantes!$F$3:$J$11,4,FALSE),_xlfn.IFS(DATE(RIGHT(B113,4),3,31)&lt;Avant2025,Exist20205Apres,DATE(RIGHT(B113,4),3,31)&lt;Avant2030,Exist2030Apres,DATE(RIGHT(B113,4),3,31)&gt;Après2030,"0%")),"")</f>
        <v/>
      </c>
      <c r="BM113" s="35" t="str" cm="1">
        <f t="array" ref="BM113">_xlfn.IFS(OR(BI113="Aucun combustible",BI113="Aucun mazout"),"Oui",AND(BI113="",BL113=""),"",AND(BL113="0%",OR(BI113&lt;&gt;"Aucun combustible",BI113&lt;&gt;"Aucun mazout")),IF(BI113&lt;=0%,"Oui","Non"),AND(BL113&lt;&gt;"0%",OR(BI113&lt;&gt;"Aucun combustible",BI113&lt;&gt;"Aucun mazout")),IF(BI113&lt;=BL113,"Oui","Non"))</f>
        <v/>
      </c>
      <c r="BN113" s="119"/>
      <c r="BO113" s="355" t="str">
        <f t="shared" si="44"/>
        <v>s. o.</v>
      </c>
      <c r="BP113" s="356" t="str" cm="1">
        <f t="array" ref="BP113">_xlfn.IFS(AND(BF113&gt;0,OR(BE113=0,ISBLANK(BE113))),"Non disponible",AND(OR(BE113=0,ISBLANK(BE113)),OR(BF113=0,ISBLANK(BF113)),AW113&gt;0),"100% Énergie renouvelable",BE113&gt;0,BE113,AND(OR(BE113=0,ISBLANK(BE113)),OR(BF113=0,ISBLANK(BF113)),OR(AW113=0,ISBLANK(AW113))),"s. o.")</f>
        <v>s. o.</v>
      </c>
      <c r="BQ113" s="357" t="str" cm="1">
        <f t="array" ref="BQ113">IFERROR(_xlfn.IFS(AND(BO113="100% Énergie renouvelable",BP113="100% Énergie renouvelable"),"Aucun GES à réduire",AND(BO113&lt;&gt;"100% Énergie renouvelable",BP113="100% Énergie renouvelable"),BO113,AND(BO113&lt;&gt;"100% Énergie renouvelable",BP113&lt;&gt;"100% Énergie renouvelable"),BO113-BP113,AND(BO113="100% Énergie renouvelable",BP113&lt;&gt;"100% Énergie renouvelable"),"Fournir une explication"),"s. o.")</f>
        <v>s. o.</v>
      </c>
      <c r="BR113" s="120"/>
    </row>
    <row r="114" spans="1:70" x14ac:dyDescent="0.25">
      <c r="A114" s="124"/>
      <c r="B114" s="33"/>
      <c r="C114" s="32"/>
      <c r="D114" s="32"/>
      <c r="E114" s="32"/>
      <c r="F114" s="32"/>
      <c r="G114" s="32"/>
      <c r="H114" s="32"/>
      <c r="I114" s="41"/>
      <c r="J114" s="32"/>
      <c r="K114" s="112"/>
      <c r="L114" s="32"/>
      <c r="M114" s="34"/>
      <c r="N114" s="339"/>
      <c r="O114" s="338"/>
      <c r="P114" s="118"/>
      <c r="Q114" s="187"/>
      <c r="R114" s="188"/>
      <c r="S114" s="189"/>
      <c r="T114" s="189"/>
      <c r="U114" s="189"/>
      <c r="V114" s="189"/>
      <c r="W114" s="256">
        <f t="shared" si="47"/>
        <v>0</v>
      </c>
      <c r="X114" s="187"/>
      <c r="Y114" s="190">
        <f t="shared" si="48"/>
        <v>0</v>
      </c>
      <c r="Z114" s="189"/>
      <c r="AA114" s="190">
        <f t="shared" si="49"/>
        <v>0</v>
      </c>
      <c r="AB114" s="189"/>
      <c r="AC114" s="190">
        <f t="shared" si="50"/>
        <v>0</v>
      </c>
      <c r="AD114" s="189"/>
      <c r="AE114" s="190">
        <f t="shared" si="41"/>
        <v>0</v>
      </c>
      <c r="AF114" s="191">
        <f t="shared" si="51"/>
        <v>0</v>
      </c>
      <c r="AG114" s="191">
        <f t="shared" si="52"/>
        <v>0</v>
      </c>
      <c r="AH114" s="137" t="str">
        <f t="shared" si="58"/>
        <v/>
      </c>
      <c r="AI114" s="286" t="str" cm="1">
        <f t="array" ref="AI114">IFERROR(_xlfn.IFS(DATE(RIGHT(B114,4),3,31)&lt;Listes_deroulantes!$F$54,IF(Z114&gt;0,Z114/AG114,"Aucun mazout"),DATE(RIGHT(B114,4),3,31)&gt;=Listes_deroulantes!$F$54,IF(AF114&gt;0,AF114/AG114,"Aucun combustible")),"")</f>
        <v/>
      </c>
      <c r="AJ114" s="284" t="str" cm="1">
        <f t="array" ref="AJ114">_xlfn.IFS(AG114=0,"",AND(AG114&gt;0,Z114=0),"Aucun mazout",AG114&gt;0,Z114/AG114)</f>
        <v/>
      </c>
      <c r="AK114" s="116" cm="1">
        <f t="array" ref="AK114">_xlfn.IFS(AG114=0,0,OR(AF114=0,ISBLANK(AF114)),"Aucun combustible",AND(AF114&gt;0,AG114&gt;0),AF114/AG114)</f>
        <v>0</v>
      </c>
      <c r="AL114" s="331" t="str" cm="1">
        <f t="array" ref="AL114">IFERROR(IF(DATE(RIGHT(B114,4),3,31)&lt;Listes_deroulantes!$F$54,VLOOKUP(L114,Listes_deroulantes!$F$3:$J$11,4,FALSE),_xlfn.IFS(DATE(RIGHT(B114,4),3,31)&lt;Avant2025,Exist2025Avant,DATE(RIGHT(B114,4),3,31)&lt;Avant2030,Exist2030Avant,DATE(RIGHT(B114,4),3,31)&gt;Après2030,Exist2031Avant)),"")</f>
        <v/>
      </c>
      <c r="AM114" s="35" t="str" cm="1">
        <f t="array" ref="AM114">_xlfn.IFS(OR(AI114="Aucun combustible",AI114="Aucun mazout"),"Oui",AND(AI114="",AL114=""),"",AND(AL114="0%",OR(AI114&lt;&gt;"Aucun combustible",AI114&lt;&gt;"Aucun mazout")),IF(AI114&lt;=0%,"Oui","Non"),AND(AL114&lt;&gt;"0%",OR(AI114&lt;&gt;"Aucun combustible",AI114&lt;&gt;"Aucun mazout")),IF(AI114&lt;=AL114,"Oui","Non"))</f>
        <v/>
      </c>
      <c r="AN114" s="130"/>
      <c r="AO114" s="350" t="str" cm="1">
        <f t="array" ref="AO114">_xlfn.IFS(AND(OR(AE114=0,ISBLANK(AE114)),AF114&gt;0),"Non disponible",AND(OR(AE114=0,ISBLANK(AE114)),W114&gt;0,OR(AF114=0,ISBLANK(AF114))),"100% Énergie renouvelable",AE114&gt;0,AE114,AND(OR(AE114=0,ISBLANK(AE114)),OR(AF114=0,ISBLANK(AF114)),OR(W114=0,ISBLANK(W114))),"s. o.")</f>
        <v>s. o.</v>
      </c>
      <c r="AP114" s="332">
        <f t="shared" si="42"/>
        <v>0</v>
      </c>
      <c r="AQ114" s="189"/>
      <c r="AR114" s="189"/>
      <c r="AS114" s="189"/>
      <c r="AT114" s="189"/>
      <c r="AU114" s="189"/>
      <c r="AV114" s="189"/>
      <c r="AW114" s="195">
        <f t="shared" si="53"/>
        <v>0</v>
      </c>
      <c r="AX114" s="189"/>
      <c r="AY114" s="196">
        <f t="shared" si="54"/>
        <v>0</v>
      </c>
      <c r="AZ114" s="189"/>
      <c r="BA114" s="196">
        <f t="shared" si="55"/>
        <v>0</v>
      </c>
      <c r="BB114" s="189"/>
      <c r="BC114" s="196">
        <f t="shared" si="56"/>
        <v>0</v>
      </c>
      <c r="BD114" s="189"/>
      <c r="BE114" s="196">
        <f t="shared" si="57"/>
        <v>0</v>
      </c>
      <c r="BF114" s="249">
        <f t="shared" si="45"/>
        <v>0</v>
      </c>
      <c r="BG114" s="195">
        <f t="shared" si="46"/>
        <v>0</v>
      </c>
      <c r="BH114" s="138" t="str">
        <f t="shared" si="59"/>
        <v/>
      </c>
      <c r="BI114" s="286" t="str" cm="1">
        <f t="array" ref="BI114">IFERROR(_xlfn.IFS(DATE(RIGHT(B114,4),3,31)&lt;Listes_deroulantes!$F$54,IF(AZ114&gt;0,AZ114/BG114,"Aucun mazout"),DATE(RIGHT(B114,4),3,31)&gt;=Listes_deroulantes!$F$54,IF(BF114&gt;0,BF114/BG114,"Aucun combustible")),"")</f>
        <v/>
      </c>
      <c r="BJ114" s="284" t="str" cm="1">
        <f t="array" ref="BJ114">_xlfn.IFS(BG114=0,"",AND(BG114&gt;0,AZ114=0),"Aucun mazout",BG114&gt;0,AZ114/BG114)</f>
        <v/>
      </c>
      <c r="BK114" s="299" t="str">
        <f t="shared" si="43"/>
        <v>Non disponible</v>
      </c>
      <c r="BL114" s="61" t="str" cm="1">
        <f t="array" ref="BL114">IFERROR(IF(DATE(RIGHT(B114,4),3,31)&lt;Listes_deroulantes!$F$54,VLOOKUP(L114,Listes_deroulantes!$F$3:$J$11,4,FALSE),_xlfn.IFS(DATE(RIGHT(B114,4),3,31)&lt;Avant2025,Exist20205Apres,DATE(RIGHT(B114,4),3,31)&lt;Avant2030,Exist2030Apres,DATE(RIGHT(B114,4),3,31)&gt;Après2030,"0%")),"")</f>
        <v/>
      </c>
      <c r="BM114" s="35" t="str" cm="1">
        <f t="array" ref="BM114">_xlfn.IFS(OR(BI114="Aucun combustible",BI114="Aucun mazout"),"Oui",AND(BI114="",BL114=""),"",AND(BL114="0%",OR(BI114&lt;&gt;"Aucun combustible",BI114&lt;&gt;"Aucun mazout")),IF(BI114&lt;=0%,"Oui","Non"),AND(BL114&lt;&gt;"0%",OR(BI114&lt;&gt;"Aucun combustible",BI114&lt;&gt;"Aucun mazout")),IF(BI114&lt;=BL114,"Oui","Non"))</f>
        <v/>
      </c>
      <c r="BN114" s="119"/>
      <c r="BO114" s="355" t="str">
        <f t="shared" si="44"/>
        <v>s. o.</v>
      </c>
      <c r="BP114" s="356" t="str" cm="1">
        <f t="array" ref="BP114">_xlfn.IFS(AND(BF114&gt;0,OR(BE114=0,ISBLANK(BE114))),"Non disponible",AND(OR(BE114=0,ISBLANK(BE114)),OR(BF114=0,ISBLANK(BF114)),AW114&gt;0),"100% Énergie renouvelable",BE114&gt;0,BE114,AND(OR(BE114=0,ISBLANK(BE114)),OR(BF114=0,ISBLANK(BF114)),OR(AW114=0,ISBLANK(AW114))),"s. o.")</f>
        <v>s. o.</v>
      </c>
      <c r="BQ114" s="357" t="str" cm="1">
        <f t="array" ref="BQ114">IFERROR(_xlfn.IFS(AND(BO114="100% Énergie renouvelable",BP114="100% Énergie renouvelable"),"Aucun GES à réduire",AND(BO114&lt;&gt;"100% Énergie renouvelable",BP114="100% Énergie renouvelable"),BO114,AND(BO114&lt;&gt;"100% Énergie renouvelable",BP114&lt;&gt;"100% Énergie renouvelable"),BO114-BP114,AND(BO114="100% Énergie renouvelable",BP114&lt;&gt;"100% Énergie renouvelable"),"Fournir une explication"),"s. o.")</f>
        <v>s. o.</v>
      </c>
      <c r="BR114" s="120"/>
    </row>
    <row r="115" spans="1:70" x14ac:dyDescent="0.25">
      <c r="A115" s="124"/>
      <c r="B115" s="33"/>
      <c r="C115" s="32"/>
      <c r="D115" s="32"/>
      <c r="E115" s="32"/>
      <c r="F115" s="32"/>
      <c r="G115" s="32"/>
      <c r="H115" s="32"/>
      <c r="I115" s="41"/>
      <c r="J115" s="32"/>
      <c r="K115" s="112"/>
      <c r="L115" s="32"/>
      <c r="M115" s="34"/>
      <c r="N115" s="339"/>
      <c r="O115" s="338"/>
      <c r="P115" s="118"/>
      <c r="Q115" s="187"/>
      <c r="R115" s="188"/>
      <c r="S115" s="189"/>
      <c r="T115" s="189"/>
      <c r="U115" s="189"/>
      <c r="V115" s="189"/>
      <c r="W115" s="256">
        <f t="shared" si="47"/>
        <v>0</v>
      </c>
      <c r="X115" s="187"/>
      <c r="Y115" s="190">
        <f t="shared" si="48"/>
        <v>0</v>
      </c>
      <c r="Z115" s="189"/>
      <c r="AA115" s="190">
        <f t="shared" si="49"/>
        <v>0</v>
      </c>
      <c r="AB115" s="189"/>
      <c r="AC115" s="190">
        <f t="shared" si="50"/>
        <v>0</v>
      </c>
      <c r="AD115" s="189"/>
      <c r="AE115" s="190">
        <f t="shared" si="41"/>
        <v>0</v>
      </c>
      <c r="AF115" s="191">
        <f t="shared" si="51"/>
        <v>0</v>
      </c>
      <c r="AG115" s="191">
        <f t="shared" si="52"/>
        <v>0</v>
      </c>
      <c r="AH115" s="137" t="str">
        <f t="shared" si="58"/>
        <v/>
      </c>
      <c r="AI115" s="286" t="str" cm="1">
        <f t="array" ref="AI115">IFERROR(_xlfn.IFS(DATE(RIGHT(B115,4),3,31)&lt;Listes_deroulantes!$F$54,IF(Z115&gt;0,Z115/AG115,"Aucun mazout"),DATE(RIGHT(B115,4),3,31)&gt;=Listes_deroulantes!$F$54,IF(AF115&gt;0,AF115/AG115,"Aucun combustible")),"")</f>
        <v/>
      </c>
      <c r="AJ115" s="284" t="str" cm="1">
        <f t="array" ref="AJ115">_xlfn.IFS(AG115=0,"",AND(AG115&gt;0,Z115=0),"Aucun mazout",AG115&gt;0,Z115/AG115)</f>
        <v/>
      </c>
      <c r="AK115" s="116" cm="1">
        <f t="array" ref="AK115">_xlfn.IFS(AG115=0,0,OR(AF115=0,ISBLANK(AF115)),"Aucun combustible",AND(AF115&gt;0,AG115&gt;0),AF115/AG115)</f>
        <v>0</v>
      </c>
      <c r="AL115" s="331" t="str" cm="1">
        <f t="array" ref="AL115">IFERROR(IF(DATE(RIGHT(B115,4),3,31)&lt;Listes_deroulantes!$F$54,VLOOKUP(L115,Listes_deroulantes!$F$3:$J$11,4,FALSE),_xlfn.IFS(DATE(RIGHT(B115,4),3,31)&lt;Avant2025,Exist2025Avant,DATE(RIGHT(B115,4),3,31)&lt;Avant2030,Exist2030Avant,DATE(RIGHT(B115,4),3,31)&gt;Après2030,Exist2031Avant)),"")</f>
        <v/>
      </c>
      <c r="AM115" s="35" t="str" cm="1">
        <f t="array" ref="AM115">_xlfn.IFS(OR(AI115="Aucun combustible",AI115="Aucun mazout"),"Oui",AND(AI115="",AL115=""),"",AND(AL115="0%",OR(AI115&lt;&gt;"Aucun combustible",AI115&lt;&gt;"Aucun mazout")),IF(AI115&lt;=0%,"Oui","Non"),AND(AL115&lt;&gt;"0%",OR(AI115&lt;&gt;"Aucun combustible",AI115&lt;&gt;"Aucun mazout")),IF(AI115&lt;=AL115,"Oui","Non"))</f>
        <v/>
      </c>
      <c r="AN115" s="130"/>
      <c r="AO115" s="350" t="str" cm="1">
        <f t="array" ref="AO115">_xlfn.IFS(AND(OR(AE115=0,ISBLANK(AE115)),AF115&gt;0),"Non disponible",AND(OR(AE115=0,ISBLANK(AE115)),W115&gt;0,OR(AF115=0,ISBLANK(AF115))),"100% Énergie renouvelable",AE115&gt;0,AE115,AND(OR(AE115=0,ISBLANK(AE115)),OR(AF115=0,ISBLANK(AF115)),OR(W115=0,ISBLANK(W115))),"s. o.")</f>
        <v>s. o.</v>
      </c>
      <c r="AP115" s="332">
        <f t="shared" si="42"/>
        <v>0</v>
      </c>
      <c r="AQ115" s="189"/>
      <c r="AR115" s="189"/>
      <c r="AS115" s="189"/>
      <c r="AT115" s="189"/>
      <c r="AU115" s="189"/>
      <c r="AV115" s="189"/>
      <c r="AW115" s="195">
        <f t="shared" si="53"/>
        <v>0</v>
      </c>
      <c r="AX115" s="189"/>
      <c r="AY115" s="196">
        <f t="shared" si="54"/>
        <v>0</v>
      </c>
      <c r="AZ115" s="189"/>
      <c r="BA115" s="196">
        <f t="shared" si="55"/>
        <v>0</v>
      </c>
      <c r="BB115" s="189"/>
      <c r="BC115" s="196">
        <f t="shared" si="56"/>
        <v>0</v>
      </c>
      <c r="BD115" s="189"/>
      <c r="BE115" s="196">
        <f t="shared" si="57"/>
        <v>0</v>
      </c>
      <c r="BF115" s="249">
        <f t="shared" si="45"/>
        <v>0</v>
      </c>
      <c r="BG115" s="195">
        <f t="shared" si="46"/>
        <v>0</v>
      </c>
      <c r="BH115" s="138" t="str">
        <f t="shared" si="59"/>
        <v/>
      </c>
      <c r="BI115" s="286" t="str" cm="1">
        <f t="array" ref="BI115">IFERROR(_xlfn.IFS(DATE(RIGHT(B115,4),3,31)&lt;Listes_deroulantes!$F$54,IF(AZ115&gt;0,AZ115/BG115,"Aucun mazout"),DATE(RIGHT(B115,4),3,31)&gt;=Listes_deroulantes!$F$54,IF(BF115&gt;0,BF115/BG115,"Aucun combustible")),"")</f>
        <v/>
      </c>
      <c r="BJ115" s="284" t="str" cm="1">
        <f t="array" ref="BJ115">_xlfn.IFS(BG115=0,"",AND(BG115&gt;0,AZ115=0),"Aucun mazout",BG115&gt;0,AZ115/BG115)</f>
        <v/>
      </c>
      <c r="BK115" s="299" t="str">
        <f t="shared" si="43"/>
        <v>Non disponible</v>
      </c>
      <c r="BL115" s="61" t="str" cm="1">
        <f t="array" ref="BL115">IFERROR(IF(DATE(RIGHT(B115,4),3,31)&lt;Listes_deroulantes!$F$54,VLOOKUP(L115,Listes_deroulantes!$F$3:$J$11,4,FALSE),_xlfn.IFS(DATE(RIGHT(B115,4),3,31)&lt;Avant2025,Exist20205Apres,DATE(RIGHT(B115,4),3,31)&lt;Avant2030,Exist2030Apres,DATE(RIGHT(B115,4),3,31)&gt;Après2030,"0%")),"")</f>
        <v/>
      </c>
      <c r="BM115" s="35" t="str" cm="1">
        <f t="array" ref="BM115">_xlfn.IFS(OR(BI115="Aucun combustible",BI115="Aucun mazout"),"Oui",AND(BI115="",BL115=""),"",AND(BL115="0%",OR(BI115&lt;&gt;"Aucun combustible",BI115&lt;&gt;"Aucun mazout")),IF(BI115&lt;=0%,"Oui","Non"),AND(BL115&lt;&gt;"0%",OR(BI115&lt;&gt;"Aucun combustible",BI115&lt;&gt;"Aucun mazout")),IF(BI115&lt;=BL115,"Oui","Non"))</f>
        <v/>
      </c>
      <c r="BN115" s="119"/>
      <c r="BO115" s="355" t="str">
        <f t="shared" si="44"/>
        <v>s. o.</v>
      </c>
      <c r="BP115" s="356" t="str" cm="1">
        <f t="array" ref="BP115">_xlfn.IFS(AND(BF115&gt;0,OR(BE115=0,ISBLANK(BE115))),"Non disponible",AND(OR(BE115=0,ISBLANK(BE115)),OR(BF115=0,ISBLANK(BF115)),AW115&gt;0),"100% Énergie renouvelable",BE115&gt;0,BE115,AND(OR(BE115=0,ISBLANK(BE115)),OR(BF115=0,ISBLANK(BF115)),OR(AW115=0,ISBLANK(AW115))),"s. o.")</f>
        <v>s. o.</v>
      </c>
      <c r="BQ115" s="357" t="str" cm="1">
        <f t="array" ref="BQ115">IFERROR(_xlfn.IFS(AND(BO115="100% Énergie renouvelable",BP115="100% Énergie renouvelable"),"Aucun GES à réduire",AND(BO115&lt;&gt;"100% Énergie renouvelable",BP115="100% Énergie renouvelable"),BO115,AND(BO115&lt;&gt;"100% Énergie renouvelable",BP115&lt;&gt;"100% Énergie renouvelable"),BO115-BP115,AND(BO115="100% Énergie renouvelable",BP115&lt;&gt;"100% Énergie renouvelable"),"Fournir une explication"),"s. o.")</f>
        <v>s. o.</v>
      </c>
      <c r="BR115" s="120"/>
    </row>
    <row r="116" spans="1:70" x14ac:dyDescent="0.25">
      <c r="A116" s="124"/>
      <c r="B116" s="33"/>
      <c r="C116" s="32"/>
      <c r="D116" s="32"/>
      <c r="E116" s="32"/>
      <c r="F116" s="32"/>
      <c r="G116" s="32"/>
      <c r="H116" s="32"/>
      <c r="I116" s="41"/>
      <c r="J116" s="32"/>
      <c r="K116" s="112"/>
      <c r="L116" s="32"/>
      <c r="M116" s="34"/>
      <c r="N116" s="339"/>
      <c r="O116" s="338"/>
      <c r="P116" s="118"/>
      <c r="Q116" s="187"/>
      <c r="R116" s="188"/>
      <c r="S116" s="189"/>
      <c r="T116" s="189"/>
      <c r="U116" s="189"/>
      <c r="V116" s="189"/>
      <c r="W116" s="256">
        <f t="shared" si="47"/>
        <v>0</v>
      </c>
      <c r="X116" s="187"/>
      <c r="Y116" s="190">
        <f t="shared" si="48"/>
        <v>0</v>
      </c>
      <c r="Z116" s="189"/>
      <c r="AA116" s="190">
        <f t="shared" si="49"/>
        <v>0</v>
      </c>
      <c r="AB116" s="189"/>
      <c r="AC116" s="190">
        <f t="shared" si="50"/>
        <v>0</v>
      </c>
      <c r="AD116" s="189"/>
      <c r="AE116" s="190">
        <f t="shared" si="41"/>
        <v>0</v>
      </c>
      <c r="AF116" s="191">
        <f t="shared" si="51"/>
        <v>0</v>
      </c>
      <c r="AG116" s="191">
        <f t="shared" si="52"/>
        <v>0</v>
      </c>
      <c r="AH116" s="137" t="str">
        <f t="shared" si="58"/>
        <v/>
      </c>
      <c r="AI116" s="286" t="str" cm="1">
        <f t="array" ref="AI116">IFERROR(_xlfn.IFS(DATE(RIGHT(B116,4),3,31)&lt;Listes_deroulantes!$F$54,IF(Z116&gt;0,Z116/AG116,"Aucun mazout"),DATE(RIGHT(B116,4),3,31)&gt;=Listes_deroulantes!$F$54,IF(AF116&gt;0,AF116/AG116,"Aucun combustible")),"")</f>
        <v/>
      </c>
      <c r="AJ116" s="284" t="str" cm="1">
        <f t="array" ref="AJ116">_xlfn.IFS(AG116=0,"",AND(AG116&gt;0,Z116=0),"Aucun mazout",AG116&gt;0,Z116/AG116)</f>
        <v/>
      </c>
      <c r="AK116" s="116" cm="1">
        <f t="array" ref="AK116">_xlfn.IFS(AG116=0,0,OR(AF116=0,ISBLANK(AF116)),"Aucun combustible",AND(AF116&gt;0,AG116&gt;0),AF116/AG116)</f>
        <v>0</v>
      </c>
      <c r="AL116" s="331" t="str" cm="1">
        <f t="array" ref="AL116">IFERROR(IF(DATE(RIGHT(B116,4),3,31)&lt;Listes_deroulantes!$F$54,VLOOKUP(L116,Listes_deroulantes!$F$3:$J$11,4,FALSE),_xlfn.IFS(DATE(RIGHT(B116,4),3,31)&lt;Avant2025,Exist2025Avant,DATE(RIGHT(B116,4),3,31)&lt;Avant2030,Exist2030Avant,DATE(RIGHT(B116,4),3,31)&gt;Après2030,Exist2031Avant)),"")</f>
        <v/>
      </c>
      <c r="AM116" s="35" t="str" cm="1">
        <f t="array" ref="AM116">_xlfn.IFS(OR(AI116="Aucun combustible",AI116="Aucun mazout"),"Oui",AND(AI116="",AL116=""),"",AND(AL116="0%",OR(AI116&lt;&gt;"Aucun combustible",AI116&lt;&gt;"Aucun mazout")),IF(AI116&lt;=0%,"Oui","Non"),AND(AL116&lt;&gt;"0%",OR(AI116&lt;&gt;"Aucun combustible",AI116&lt;&gt;"Aucun mazout")),IF(AI116&lt;=AL116,"Oui","Non"))</f>
        <v/>
      </c>
      <c r="AN116" s="130"/>
      <c r="AO116" s="350" t="str" cm="1">
        <f t="array" ref="AO116">_xlfn.IFS(AND(OR(AE116=0,ISBLANK(AE116)),AF116&gt;0),"Non disponible",AND(OR(AE116=0,ISBLANK(AE116)),W116&gt;0,OR(AF116=0,ISBLANK(AF116))),"100% Énergie renouvelable",AE116&gt;0,AE116,AND(OR(AE116=0,ISBLANK(AE116)),OR(AF116=0,ISBLANK(AF116)),OR(W116=0,ISBLANK(W116))),"s. o.")</f>
        <v>s. o.</v>
      </c>
      <c r="AP116" s="332">
        <f t="shared" si="42"/>
        <v>0</v>
      </c>
      <c r="AQ116" s="189"/>
      <c r="AR116" s="189"/>
      <c r="AS116" s="189"/>
      <c r="AT116" s="189"/>
      <c r="AU116" s="189"/>
      <c r="AV116" s="189"/>
      <c r="AW116" s="195">
        <f t="shared" si="53"/>
        <v>0</v>
      </c>
      <c r="AX116" s="189"/>
      <c r="AY116" s="196">
        <f t="shared" si="54"/>
        <v>0</v>
      </c>
      <c r="AZ116" s="189"/>
      <c r="BA116" s="196">
        <f t="shared" si="55"/>
        <v>0</v>
      </c>
      <c r="BB116" s="189"/>
      <c r="BC116" s="196">
        <f t="shared" si="56"/>
        <v>0</v>
      </c>
      <c r="BD116" s="189"/>
      <c r="BE116" s="196">
        <f t="shared" si="57"/>
        <v>0</v>
      </c>
      <c r="BF116" s="249">
        <f t="shared" si="45"/>
        <v>0</v>
      </c>
      <c r="BG116" s="195">
        <f t="shared" si="46"/>
        <v>0</v>
      </c>
      <c r="BH116" s="138" t="str">
        <f t="shared" si="59"/>
        <v/>
      </c>
      <c r="BI116" s="286" t="str" cm="1">
        <f t="array" ref="BI116">IFERROR(_xlfn.IFS(DATE(RIGHT(B116,4),3,31)&lt;Listes_deroulantes!$F$54,IF(AZ116&gt;0,AZ116/BG116,"Aucun mazout"),DATE(RIGHT(B116,4),3,31)&gt;=Listes_deroulantes!$F$54,IF(BF116&gt;0,BF116/BG116,"Aucun combustible")),"")</f>
        <v/>
      </c>
      <c r="BJ116" s="284" t="str" cm="1">
        <f t="array" ref="BJ116">_xlfn.IFS(BG116=0,"",AND(BG116&gt;0,AZ116=0),"Aucun mazout",BG116&gt;0,AZ116/BG116)</f>
        <v/>
      </c>
      <c r="BK116" s="299" t="str">
        <f t="shared" si="43"/>
        <v>Non disponible</v>
      </c>
      <c r="BL116" s="61" t="str" cm="1">
        <f t="array" ref="BL116">IFERROR(IF(DATE(RIGHT(B116,4),3,31)&lt;Listes_deroulantes!$F$54,VLOOKUP(L116,Listes_deroulantes!$F$3:$J$11,4,FALSE),_xlfn.IFS(DATE(RIGHT(B116,4),3,31)&lt;Avant2025,Exist20205Apres,DATE(RIGHT(B116,4),3,31)&lt;Avant2030,Exist2030Apres,DATE(RIGHT(B116,4),3,31)&gt;Après2030,"0%")),"")</f>
        <v/>
      </c>
      <c r="BM116" s="35" t="str" cm="1">
        <f t="array" ref="BM116">_xlfn.IFS(OR(BI116="Aucun combustible",BI116="Aucun mazout"),"Oui",AND(BI116="",BL116=""),"",AND(BL116="0%",OR(BI116&lt;&gt;"Aucun combustible",BI116&lt;&gt;"Aucun mazout")),IF(BI116&lt;=0%,"Oui","Non"),AND(BL116&lt;&gt;"0%",OR(BI116&lt;&gt;"Aucun combustible",BI116&lt;&gt;"Aucun mazout")),IF(BI116&lt;=BL116,"Oui","Non"))</f>
        <v/>
      </c>
      <c r="BN116" s="119"/>
      <c r="BO116" s="355" t="str">
        <f t="shared" si="44"/>
        <v>s. o.</v>
      </c>
      <c r="BP116" s="356" t="str" cm="1">
        <f t="array" ref="BP116">_xlfn.IFS(AND(BF116&gt;0,OR(BE116=0,ISBLANK(BE116))),"Non disponible",AND(OR(BE116=0,ISBLANK(BE116)),OR(BF116=0,ISBLANK(BF116)),AW116&gt;0),"100% Énergie renouvelable",BE116&gt;0,BE116,AND(OR(BE116=0,ISBLANK(BE116)),OR(BF116=0,ISBLANK(BF116)),OR(AW116=0,ISBLANK(AW116))),"s. o.")</f>
        <v>s. o.</v>
      </c>
      <c r="BQ116" s="357" t="str" cm="1">
        <f t="array" ref="BQ116">IFERROR(_xlfn.IFS(AND(BO116="100% Énergie renouvelable",BP116="100% Énergie renouvelable"),"Aucun GES à réduire",AND(BO116&lt;&gt;"100% Énergie renouvelable",BP116="100% Énergie renouvelable"),BO116,AND(BO116&lt;&gt;"100% Énergie renouvelable",BP116&lt;&gt;"100% Énergie renouvelable"),BO116-BP116,AND(BO116="100% Énergie renouvelable",BP116&lt;&gt;"100% Énergie renouvelable"),"Fournir une explication"),"s. o.")</f>
        <v>s. o.</v>
      </c>
      <c r="BR116" s="120"/>
    </row>
    <row r="117" spans="1:70" x14ac:dyDescent="0.25">
      <c r="A117" s="124"/>
      <c r="B117" s="33"/>
      <c r="C117" s="32"/>
      <c r="D117" s="32"/>
      <c r="E117" s="32"/>
      <c r="F117" s="32"/>
      <c r="G117" s="32"/>
      <c r="H117" s="32"/>
      <c r="I117" s="41"/>
      <c r="J117" s="32"/>
      <c r="K117" s="112"/>
      <c r="L117" s="32"/>
      <c r="M117" s="34"/>
      <c r="N117" s="339"/>
      <c r="O117" s="338"/>
      <c r="P117" s="118"/>
      <c r="Q117" s="187"/>
      <c r="R117" s="188"/>
      <c r="S117" s="189"/>
      <c r="T117" s="189"/>
      <c r="U117" s="189"/>
      <c r="V117" s="189"/>
      <c r="W117" s="256">
        <f t="shared" si="47"/>
        <v>0</v>
      </c>
      <c r="X117" s="187"/>
      <c r="Y117" s="190">
        <f t="shared" si="48"/>
        <v>0</v>
      </c>
      <c r="Z117" s="189"/>
      <c r="AA117" s="190">
        <f t="shared" si="49"/>
        <v>0</v>
      </c>
      <c r="AB117" s="189"/>
      <c r="AC117" s="190">
        <f t="shared" si="50"/>
        <v>0</v>
      </c>
      <c r="AD117" s="189"/>
      <c r="AE117" s="190">
        <f t="shared" si="41"/>
        <v>0</v>
      </c>
      <c r="AF117" s="191">
        <f t="shared" si="51"/>
        <v>0</v>
      </c>
      <c r="AG117" s="191">
        <f t="shared" si="52"/>
        <v>0</v>
      </c>
      <c r="AH117" s="137" t="str">
        <f t="shared" si="58"/>
        <v/>
      </c>
      <c r="AI117" s="286" t="str" cm="1">
        <f t="array" ref="AI117">IFERROR(_xlfn.IFS(DATE(RIGHT(B117,4),3,31)&lt;Listes_deroulantes!$F$54,IF(Z117&gt;0,Z117/AG117,"Aucun mazout"),DATE(RIGHT(B117,4),3,31)&gt;=Listes_deroulantes!$F$54,IF(AF117&gt;0,AF117/AG117,"Aucun combustible")),"")</f>
        <v/>
      </c>
      <c r="AJ117" s="284" t="str" cm="1">
        <f t="array" ref="AJ117">_xlfn.IFS(AG117=0,"",AND(AG117&gt;0,Z117=0),"Aucun mazout",AG117&gt;0,Z117/AG117)</f>
        <v/>
      </c>
      <c r="AK117" s="116" cm="1">
        <f t="array" ref="AK117">_xlfn.IFS(AG117=0,0,OR(AF117=0,ISBLANK(AF117)),"Aucun combustible",AND(AF117&gt;0,AG117&gt;0),AF117/AG117)</f>
        <v>0</v>
      </c>
      <c r="AL117" s="331" t="str" cm="1">
        <f t="array" ref="AL117">IFERROR(IF(DATE(RIGHT(B117,4),3,31)&lt;Listes_deroulantes!$F$54,VLOOKUP(L117,Listes_deroulantes!$F$3:$J$11,4,FALSE),_xlfn.IFS(DATE(RIGHT(B117,4),3,31)&lt;Avant2025,Exist2025Avant,DATE(RIGHT(B117,4),3,31)&lt;Avant2030,Exist2030Avant,DATE(RIGHT(B117,4),3,31)&gt;Après2030,Exist2031Avant)),"")</f>
        <v/>
      </c>
      <c r="AM117" s="35" t="str" cm="1">
        <f t="array" ref="AM117">_xlfn.IFS(OR(AI117="Aucun combustible",AI117="Aucun mazout"),"Oui",AND(AI117="",AL117=""),"",AND(AL117="0%",OR(AI117&lt;&gt;"Aucun combustible",AI117&lt;&gt;"Aucun mazout")),IF(AI117&lt;=0%,"Oui","Non"),AND(AL117&lt;&gt;"0%",OR(AI117&lt;&gt;"Aucun combustible",AI117&lt;&gt;"Aucun mazout")),IF(AI117&lt;=AL117,"Oui","Non"))</f>
        <v/>
      </c>
      <c r="AN117" s="130"/>
      <c r="AO117" s="350" t="str" cm="1">
        <f t="array" ref="AO117">_xlfn.IFS(AND(OR(AE117=0,ISBLANK(AE117)),AF117&gt;0),"Non disponible",AND(OR(AE117=0,ISBLANK(AE117)),W117&gt;0,OR(AF117=0,ISBLANK(AF117))),"100% Énergie renouvelable",AE117&gt;0,AE117,AND(OR(AE117=0,ISBLANK(AE117)),OR(AF117=0,ISBLANK(AF117)),OR(W117=0,ISBLANK(W117))),"s. o.")</f>
        <v>s. o.</v>
      </c>
      <c r="AP117" s="332">
        <f t="shared" si="42"/>
        <v>0</v>
      </c>
      <c r="AQ117" s="189"/>
      <c r="AR117" s="189"/>
      <c r="AS117" s="189"/>
      <c r="AT117" s="189"/>
      <c r="AU117" s="189"/>
      <c r="AV117" s="189"/>
      <c r="AW117" s="195">
        <f t="shared" si="53"/>
        <v>0</v>
      </c>
      <c r="AX117" s="189"/>
      <c r="AY117" s="196">
        <f t="shared" si="54"/>
        <v>0</v>
      </c>
      <c r="AZ117" s="189"/>
      <c r="BA117" s="196">
        <f t="shared" si="55"/>
        <v>0</v>
      </c>
      <c r="BB117" s="189"/>
      <c r="BC117" s="196">
        <f t="shared" si="56"/>
        <v>0</v>
      </c>
      <c r="BD117" s="189"/>
      <c r="BE117" s="196">
        <f t="shared" si="57"/>
        <v>0</v>
      </c>
      <c r="BF117" s="249">
        <f t="shared" si="45"/>
        <v>0</v>
      </c>
      <c r="BG117" s="195">
        <f t="shared" si="46"/>
        <v>0</v>
      </c>
      <c r="BH117" s="138" t="str">
        <f t="shared" si="59"/>
        <v/>
      </c>
      <c r="BI117" s="286" t="str" cm="1">
        <f t="array" ref="BI117">IFERROR(_xlfn.IFS(DATE(RIGHT(B117,4),3,31)&lt;Listes_deroulantes!$F$54,IF(AZ117&gt;0,AZ117/BG117,"Aucun mazout"),DATE(RIGHT(B117,4),3,31)&gt;=Listes_deroulantes!$F$54,IF(BF117&gt;0,BF117/BG117,"Aucun combustible")),"")</f>
        <v/>
      </c>
      <c r="BJ117" s="284" t="str" cm="1">
        <f t="array" ref="BJ117">_xlfn.IFS(BG117=0,"",AND(BG117&gt;0,AZ117=0),"Aucun mazout",BG117&gt;0,AZ117/BG117)</f>
        <v/>
      </c>
      <c r="BK117" s="299" t="str">
        <f t="shared" si="43"/>
        <v>Non disponible</v>
      </c>
      <c r="BL117" s="61" t="str" cm="1">
        <f t="array" ref="BL117">IFERROR(IF(DATE(RIGHT(B117,4),3,31)&lt;Listes_deroulantes!$F$54,VLOOKUP(L117,Listes_deroulantes!$F$3:$J$11,4,FALSE),_xlfn.IFS(DATE(RIGHT(B117,4),3,31)&lt;Avant2025,Exist20205Apres,DATE(RIGHT(B117,4),3,31)&lt;Avant2030,Exist2030Apres,DATE(RIGHT(B117,4),3,31)&gt;Après2030,"0%")),"")</f>
        <v/>
      </c>
      <c r="BM117" s="35" t="str" cm="1">
        <f t="array" ref="BM117">_xlfn.IFS(OR(BI117="Aucun combustible",BI117="Aucun mazout"),"Oui",AND(BI117="",BL117=""),"",AND(BL117="0%",OR(BI117&lt;&gt;"Aucun combustible",BI117&lt;&gt;"Aucun mazout")),IF(BI117&lt;=0%,"Oui","Non"),AND(BL117&lt;&gt;"0%",OR(BI117&lt;&gt;"Aucun combustible",BI117&lt;&gt;"Aucun mazout")),IF(BI117&lt;=BL117,"Oui","Non"))</f>
        <v/>
      </c>
      <c r="BN117" s="119"/>
      <c r="BO117" s="355" t="str">
        <f t="shared" si="44"/>
        <v>s. o.</v>
      </c>
      <c r="BP117" s="356" t="str" cm="1">
        <f t="array" ref="BP117">_xlfn.IFS(AND(BF117&gt;0,OR(BE117=0,ISBLANK(BE117))),"Non disponible",AND(OR(BE117=0,ISBLANK(BE117)),OR(BF117=0,ISBLANK(BF117)),AW117&gt;0),"100% Énergie renouvelable",BE117&gt;0,BE117,AND(OR(BE117=0,ISBLANK(BE117)),OR(BF117=0,ISBLANK(BF117)),OR(AW117=0,ISBLANK(AW117))),"s. o.")</f>
        <v>s. o.</v>
      </c>
      <c r="BQ117" s="357" t="str" cm="1">
        <f t="array" ref="BQ117">IFERROR(_xlfn.IFS(AND(BO117="100% Énergie renouvelable",BP117="100% Énergie renouvelable"),"Aucun GES à réduire",AND(BO117&lt;&gt;"100% Énergie renouvelable",BP117="100% Énergie renouvelable"),BO117,AND(BO117&lt;&gt;"100% Énergie renouvelable",BP117&lt;&gt;"100% Énergie renouvelable"),BO117-BP117,AND(BO117="100% Énergie renouvelable",BP117&lt;&gt;"100% Énergie renouvelable"),"Fournir une explication"),"s. o.")</f>
        <v>s. o.</v>
      </c>
      <c r="BR117" s="120"/>
    </row>
    <row r="118" spans="1:70" x14ac:dyDescent="0.25">
      <c r="A118" s="124"/>
      <c r="B118" s="33"/>
      <c r="C118" s="32"/>
      <c r="D118" s="32"/>
      <c r="E118" s="32"/>
      <c r="F118" s="32"/>
      <c r="G118" s="32"/>
      <c r="H118" s="32"/>
      <c r="I118" s="41"/>
      <c r="J118" s="32"/>
      <c r="K118" s="112"/>
      <c r="L118" s="32"/>
      <c r="M118" s="34"/>
      <c r="N118" s="339"/>
      <c r="O118" s="338"/>
      <c r="P118" s="118"/>
      <c r="Q118" s="187"/>
      <c r="R118" s="188"/>
      <c r="S118" s="189"/>
      <c r="T118" s="189"/>
      <c r="U118" s="189"/>
      <c r="V118" s="189"/>
      <c r="W118" s="256">
        <f t="shared" si="47"/>
        <v>0</v>
      </c>
      <c r="X118" s="187"/>
      <c r="Y118" s="190">
        <f t="shared" si="48"/>
        <v>0</v>
      </c>
      <c r="Z118" s="189"/>
      <c r="AA118" s="190">
        <f t="shared" si="49"/>
        <v>0</v>
      </c>
      <c r="AB118" s="189"/>
      <c r="AC118" s="190">
        <f t="shared" si="50"/>
        <v>0</v>
      </c>
      <c r="AD118" s="189"/>
      <c r="AE118" s="190">
        <f t="shared" si="41"/>
        <v>0</v>
      </c>
      <c r="AF118" s="191">
        <f t="shared" si="51"/>
        <v>0</v>
      </c>
      <c r="AG118" s="191">
        <f t="shared" si="52"/>
        <v>0</v>
      </c>
      <c r="AH118" s="137" t="str">
        <f t="shared" si="58"/>
        <v/>
      </c>
      <c r="AI118" s="286" t="str" cm="1">
        <f t="array" ref="AI118">IFERROR(_xlfn.IFS(DATE(RIGHT(B118,4),3,31)&lt;Listes_deroulantes!$F$54,IF(Z118&gt;0,Z118/AG118,"Aucun mazout"),DATE(RIGHT(B118,4),3,31)&gt;=Listes_deroulantes!$F$54,IF(AF118&gt;0,AF118/AG118,"Aucun combustible")),"")</f>
        <v/>
      </c>
      <c r="AJ118" s="284" t="str" cm="1">
        <f t="array" ref="AJ118">_xlfn.IFS(AG118=0,"",AND(AG118&gt;0,Z118=0),"Aucun mazout",AG118&gt;0,Z118/AG118)</f>
        <v/>
      </c>
      <c r="AK118" s="116" cm="1">
        <f t="array" ref="AK118">_xlfn.IFS(AG118=0,0,OR(AF118=0,ISBLANK(AF118)),"Aucun combustible",AND(AF118&gt;0,AG118&gt;0),AF118/AG118)</f>
        <v>0</v>
      </c>
      <c r="AL118" s="331" t="str" cm="1">
        <f t="array" ref="AL118">IFERROR(IF(DATE(RIGHT(B118,4),3,31)&lt;Listes_deroulantes!$F$54,VLOOKUP(L118,Listes_deroulantes!$F$3:$J$11,4,FALSE),_xlfn.IFS(DATE(RIGHT(B118,4),3,31)&lt;Avant2025,Exist2025Avant,DATE(RIGHT(B118,4),3,31)&lt;Avant2030,Exist2030Avant,DATE(RIGHT(B118,4),3,31)&gt;Après2030,Exist2031Avant)),"")</f>
        <v/>
      </c>
      <c r="AM118" s="35" t="str" cm="1">
        <f t="array" ref="AM118">_xlfn.IFS(OR(AI118="Aucun combustible",AI118="Aucun mazout"),"Oui",AND(AI118="",AL118=""),"",AND(AL118="0%",OR(AI118&lt;&gt;"Aucun combustible",AI118&lt;&gt;"Aucun mazout")),IF(AI118&lt;=0%,"Oui","Non"),AND(AL118&lt;&gt;"0%",OR(AI118&lt;&gt;"Aucun combustible",AI118&lt;&gt;"Aucun mazout")),IF(AI118&lt;=AL118,"Oui","Non"))</f>
        <v/>
      </c>
      <c r="AN118" s="130"/>
      <c r="AO118" s="350" t="str" cm="1">
        <f t="array" ref="AO118">_xlfn.IFS(AND(OR(AE118=0,ISBLANK(AE118)),AF118&gt;0),"Non disponible",AND(OR(AE118=0,ISBLANK(AE118)),W118&gt;0,OR(AF118=0,ISBLANK(AF118))),"100% Énergie renouvelable",AE118&gt;0,AE118,AND(OR(AE118=0,ISBLANK(AE118)),OR(AF118=0,ISBLANK(AF118)),OR(W118=0,ISBLANK(W118))),"s. o.")</f>
        <v>s. o.</v>
      </c>
      <c r="AP118" s="332">
        <f t="shared" si="42"/>
        <v>0</v>
      </c>
      <c r="AQ118" s="189"/>
      <c r="AR118" s="189"/>
      <c r="AS118" s="189"/>
      <c r="AT118" s="189"/>
      <c r="AU118" s="189"/>
      <c r="AV118" s="189"/>
      <c r="AW118" s="195">
        <f t="shared" si="53"/>
        <v>0</v>
      </c>
      <c r="AX118" s="189"/>
      <c r="AY118" s="196">
        <f t="shared" si="54"/>
        <v>0</v>
      </c>
      <c r="AZ118" s="189"/>
      <c r="BA118" s="196">
        <f t="shared" si="55"/>
        <v>0</v>
      </c>
      <c r="BB118" s="189"/>
      <c r="BC118" s="196">
        <f t="shared" si="56"/>
        <v>0</v>
      </c>
      <c r="BD118" s="189"/>
      <c r="BE118" s="196">
        <f t="shared" si="57"/>
        <v>0</v>
      </c>
      <c r="BF118" s="249">
        <f t="shared" si="45"/>
        <v>0</v>
      </c>
      <c r="BG118" s="195">
        <f t="shared" si="46"/>
        <v>0</v>
      </c>
      <c r="BH118" s="138" t="str">
        <f t="shared" si="59"/>
        <v/>
      </c>
      <c r="BI118" s="286" t="str" cm="1">
        <f t="array" ref="BI118">IFERROR(_xlfn.IFS(DATE(RIGHT(B118,4),3,31)&lt;Listes_deroulantes!$F$54,IF(AZ118&gt;0,AZ118/BG118,"Aucun mazout"),DATE(RIGHT(B118,4),3,31)&gt;=Listes_deroulantes!$F$54,IF(BF118&gt;0,BF118/BG118,"Aucun combustible")),"")</f>
        <v/>
      </c>
      <c r="BJ118" s="284" t="str" cm="1">
        <f t="array" ref="BJ118">_xlfn.IFS(BG118=0,"",AND(BG118&gt;0,AZ118=0),"Aucun mazout",BG118&gt;0,AZ118/BG118)</f>
        <v/>
      </c>
      <c r="BK118" s="299" t="str">
        <f t="shared" si="43"/>
        <v>Non disponible</v>
      </c>
      <c r="BL118" s="61" t="str" cm="1">
        <f t="array" ref="BL118">IFERROR(IF(DATE(RIGHT(B118,4),3,31)&lt;Listes_deroulantes!$F$54,VLOOKUP(L118,Listes_deroulantes!$F$3:$J$11,4,FALSE),_xlfn.IFS(DATE(RIGHT(B118,4),3,31)&lt;Avant2025,Exist20205Apres,DATE(RIGHT(B118,4),3,31)&lt;Avant2030,Exist2030Apres,DATE(RIGHT(B118,4),3,31)&gt;Après2030,"0%")),"")</f>
        <v/>
      </c>
      <c r="BM118" s="35" t="str" cm="1">
        <f t="array" ref="BM118">_xlfn.IFS(OR(BI118="Aucun combustible",BI118="Aucun mazout"),"Oui",AND(BI118="",BL118=""),"",AND(BL118="0%",OR(BI118&lt;&gt;"Aucun combustible",BI118&lt;&gt;"Aucun mazout")),IF(BI118&lt;=0%,"Oui","Non"),AND(BL118&lt;&gt;"0%",OR(BI118&lt;&gt;"Aucun combustible",BI118&lt;&gt;"Aucun mazout")),IF(BI118&lt;=BL118,"Oui","Non"))</f>
        <v/>
      </c>
      <c r="BN118" s="119"/>
      <c r="BO118" s="355" t="str">
        <f t="shared" si="44"/>
        <v>s. o.</v>
      </c>
      <c r="BP118" s="356" t="str" cm="1">
        <f t="array" ref="BP118">_xlfn.IFS(AND(BF118&gt;0,OR(BE118=0,ISBLANK(BE118))),"Non disponible",AND(OR(BE118=0,ISBLANK(BE118)),OR(BF118=0,ISBLANK(BF118)),AW118&gt;0),"100% Énergie renouvelable",BE118&gt;0,BE118,AND(OR(BE118=0,ISBLANK(BE118)),OR(BF118=0,ISBLANK(BF118)),OR(AW118=0,ISBLANK(AW118))),"s. o.")</f>
        <v>s. o.</v>
      </c>
      <c r="BQ118" s="357" t="str" cm="1">
        <f t="array" ref="BQ118">IFERROR(_xlfn.IFS(AND(BO118="100% Énergie renouvelable",BP118="100% Énergie renouvelable"),"Aucun GES à réduire",AND(BO118&lt;&gt;"100% Énergie renouvelable",BP118="100% Énergie renouvelable"),BO118,AND(BO118&lt;&gt;"100% Énergie renouvelable",BP118&lt;&gt;"100% Énergie renouvelable"),BO118-BP118,AND(BO118="100% Énergie renouvelable",BP118&lt;&gt;"100% Énergie renouvelable"),"Fournir une explication"),"s. o.")</f>
        <v>s. o.</v>
      </c>
      <c r="BR118" s="120"/>
    </row>
    <row r="119" spans="1:70" x14ac:dyDescent="0.25">
      <c r="A119" s="124"/>
      <c r="B119" s="33"/>
      <c r="C119" s="32"/>
      <c r="D119" s="32"/>
      <c r="E119" s="32"/>
      <c r="F119" s="32"/>
      <c r="G119" s="32"/>
      <c r="H119" s="32"/>
      <c r="I119" s="41"/>
      <c r="J119" s="32"/>
      <c r="K119" s="112"/>
      <c r="L119" s="32"/>
      <c r="M119" s="34"/>
      <c r="N119" s="339"/>
      <c r="O119" s="338"/>
      <c r="P119" s="118"/>
      <c r="Q119" s="187"/>
      <c r="R119" s="188"/>
      <c r="S119" s="189"/>
      <c r="T119" s="189"/>
      <c r="U119" s="189"/>
      <c r="V119" s="189"/>
      <c r="W119" s="256">
        <f t="shared" si="47"/>
        <v>0</v>
      </c>
      <c r="X119" s="187"/>
      <c r="Y119" s="190">
        <f t="shared" si="48"/>
        <v>0</v>
      </c>
      <c r="Z119" s="189"/>
      <c r="AA119" s="190">
        <f t="shared" si="49"/>
        <v>0</v>
      </c>
      <c r="AB119" s="189"/>
      <c r="AC119" s="190">
        <f t="shared" si="50"/>
        <v>0</v>
      </c>
      <c r="AD119" s="189"/>
      <c r="AE119" s="190">
        <f t="shared" si="41"/>
        <v>0</v>
      </c>
      <c r="AF119" s="191">
        <f t="shared" si="51"/>
        <v>0</v>
      </c>
      <c r="AG119" s="191">
        <f t="shared" si="52"/>
        <v>0</v>
      </c>
      <c r="AH119" s="137" t="str">
        <f t="shared" si="58"/>
        <v/>
      </c>
      <c r="AI119" s="286" t="str" cm="1">
        <f t="array" ref="AI119">IFERROR(_xlfn.IFS(DATE(RIGHT(B119,4),3,31)&lt;Listes_deroulantes!$F$54,IF(Z119&gt;0,Z119/AG119,"Aucun mazout"),DATE(RIGHT(B119,4),3,31)&gt;=Listes_deroulantes!$F$54,IF(AF119&gt;0,AF119/AG119,"Aucun combustible")),"")</f>
        <v/>
      </c>
      <c r="AJ119" s="284" t="str" cm="1">
        <f t="array" ref="AJ119">_xlfn.IFS(AG119=0,"",AND(AG119&gt;0,Z119=0),"Aucun mazout",AG119&gt;0,Z119/AG119)</f>
        <v/>
      </c>
      <c r="AK119" s="116" cm="1">
        <f t="array" ref="AK119">_xlfn.IFS(AG119=0,0,OR(AF119=0,ISBLANK(AF119)),"Aucun combustible",AND(AF119&gt;0,AG119&gt;0),AF119/AG119)</f>
        <v>0</v>
      </c>
      <c r="AL119" s="331" t="str" cm="1">
        <f t="array" ref="AL119">IFERROR(IF(DATE(RIGHT(B119,4),3,31)&lt;Listes_deroulantes!$F$54,VLOOKUP(L119,Listes_deroulantes!$F$3:$J$11,4,FALSE),_xlfn.IFS(DATE(RIGHT(B119,4),3,31)&lt;Avant2025,Exist2025Avant,DATE(RIGHT(B119,4),3,31)&lt;Avant2030,Exist2030Avant,DATE(RIGHT(B119,4),3,31)&gt;Après2030,Exist2031Avant)),"")</f>
        <v/>
      </c>
      <c r="AM119" s="35" t="str" cm="1">
        <f t="array" ref="AM119">_xlfn.IFS(OR(AI119="Aucun combustible",AI119="Aucun mazout"),"Oui",AND(AI119="",AL119=""),"",AND(AL119="0%",OR(AI119&lt;&gt;"Aucun combustible",AI119&lt;&gt;"Aucun mazout")),IF(AI119&lt;=0%,"Oui","Non"),AND(AL119&lt;&gt;"0%",OR(AI119&lt;&gt;"Aucun combustible",AI119&lt;&gt;"Aucun mazout")),IF(AI119&lt;=AL119,"Oui","Non"))</f>
        <v/>
      </c>
      <c r="AN119" s="130"/>
      <c r="AO119" s="350" t="str" cm="1">
        <f t="array" ref="AO119">_xlfn.IFS(AND(OR(AE119=0,ISBLANK(AE119)),AF119&gt;0),"Non disponible",AND(OR(AE119=0,ISBLANK(AE119)),W119&gt;0,OR(AF119=0,ISBLANK(AF119))),"100% Énergie renouvelable",AE119&gt;0,AE119,AND(OR(AE119=0,ISBLANK(AE119)),OR(AF119=0,ISBLANK(AF119)),OR(W119=0,ISBLANK(W119))),"s. o.")</f>
        <v>s. o.</v>
      </c>
      <c r="AP119" s="332">
        <f t="shared" si="42"/>
        <v>0</v>
      </c>
      <c r="AQ119" s="189"/>
      <c r="AR119" s="189"/>
      <c r="AS119" s="189"/>
      <c r="AT119" s="189"/>
      <c r="AU119" s="189"/>
      <c r="AV119" s="189"/>
      <c r="AW119" s="195">
        <f t="shared" si="53"/>
        <v>0</v>
      </c>
      <c r="AX119" s="189"/>
      <c r="AY119" s="196">
        <f t="shared" si="54"/>
        <v>0</v>
      </c>
      <c r="AZ119" s="189"/>
      <c r="BA119" s="196">
        <f t="shared" si="55"/>
        <v>0</v>
      </c>
      <c r="BB119" s="189"/>
      <c r="BC119" s="196">
        <f t="shared" si="56"/>
        <v>0</v>
      </c>
      <c r="BD119" s="189"/>
      <c r="BE119" s="196">
        <f t="shared" si="57"/>
        <v>0</v>
      </c>
      <c r="BF119" s="249">
        <f t="shared" si="45"/>
        <v>0</v>
      </c>
      <c r="BG119" s="195">
        <f t="shared" si="46"/>
        <v>0</v>
      </c>
      <c r="BH119" s="138" t="str">
        <f t="shared" si="59"/>
        <v/>
      </c>
      <c r="BI119" s="286" t="str" cm="1">
        <f t="array" ref="BI119">IFERROR(_xlfn.IFS(DATE(RIGHT(B119,4),3,31)&lt;Listes_deroulantes!$F$54,IF(AZ119&gt;0,AZ119/BG119,"Aucun mazout"),DATE(RIGHT(B119,4),3,31)&gt;=Listes_deroulantes!$F$54,IF(BF119&gt;0,BF119/BG119,"Aucun combustible")),"")</f>
        <v/>
      </c>
      <c r="BJ119" s="284" t="str" cm="1">
        <f t="array" ref="BJ119">_xlfn.IFS(BG119=0,"",AND(BG119&gt;0,AZ119=0),"Aucun mazout",BG119&gt;0,AZ119/BG119)</f>
        <v/>
      </c>
      <c r="BK119" s="299" t="str">
        <f t="shared" si="43"/>
        <v>Non disponible</v>
      </c>
      <c r="BL119" s="61" t="str" cm="1">
        <f t="array" ref="BL119">IFERROR(IF(DATE(RIGHT(B119,4),3,31)&lt;Listes_deroulantes!$F$54,VLOOKUP(L119,Listes_deroulantes!$F$3:$J$11,4,FALSE),_xlfn.IFS(DATE(RIGHT(B119,4),3,31)&lt;Avant2025,Exist20205Apres,DATE(RIGHT(B119,4),3,31)&lt;Avant2030,Exist2030Apres,DATE(RIGHT(B119,4),3,31)&gt;Après2030,"0%")),"")</f>
        <v/>
      </c>
      <c r="BM119" s="35" t="str" cm="1">
        <f t="array" ref="BM119">_xlfn.IFS(OR(BI119="Aucun combustible",BI119="Aucun mazout"),"Oui",AND(BI119="",BL119=""),"",AND(BL119="0%",OR(BI119&lt;&gt;"Aucun combustible",BI119&lt;&gt;"Aucun mazout")),IF(BI119&lt;=0%,"Oui","Non"),AND(BL119&lt;&gt;"0%",OR(BI119&lt;&gt;"Aucun combustible",BI119&lt;&gt;"Aucun mazout")),IF(BI119&lt;=BL119,"Oui","Non"))</f>
        <v/>
      </c>
      <c r="BN119" s="119"/>
      <c r="BO119" s="355" t="str">
        <f t="shared" si="44"/>
        <v>s. o.</v>
      </c>
      <c r="BP119" s="356" t="str" cm="1">
        <f t="array" ref="BP119">_xlfn.IFS(AND(BF119&gt;0,OR(BE119=0,ISBLANK(BE119))),"Non disponible",AND(OR(BE119=0,ISBLANK(BE119)),OR(BF119=0,ISBLANK(BF119)),AW119&gt;0),"100% Énergie renouvelable",BE119&gt;0,BE119,AND(OR(BE119=0,ISBLANK(BE119)),OR(BF119=0,ISBLANK(BF119)),OR(AW119=0,ISBLANK(AW119))),"s. o.")</f>
        <v>s. o.</v>
      </c>
      <c r="BQ119" s="357" t="str" cm="1">
        <f t="array" ref="BQ119">IFERROR(_xlfn.IFS(AND(BO119="100% Énergie renouvelable",BP119="100% Énergie renouvelable"),"Aucun GES à réduire",AND(BO119&lt;&gt;"100% Énergie renouvelable",BP119="100% Énergie renouvelable"),BO119,AND(BO119&lt;&gt;"100% Énergie renouvelable",BP119&lt;&gt;"100% Énergie renouvelable"),BO119-BP119,AND(BO119="100% Énergie renouvelable",BP119&lt;&gt;"100% Énergie renouvelable"),"Fournir une explication"),"s. o.")</f>
        <v>s. o.</v>
      </c>
      <c r="BR119" s="120"/>
    </row>
    <row r="120" spans="1:70" x14ac:dyDescent="0.25">
      <c r="A120" s="124"/>
      <c r="B120" s="33"/>
      <c r="C120" s="32"/>
      <c r="D120" s="32"/>
      <c r="E120" s="32"/>
      <c r="F120" s="32"/>
      <c r="G120" s="32"/>
      <c r="H120" s="32"/>
      <c r="I120" s="41"/>
      <c r="J120" s="32"/>
      <c r="K120" s="112"/>
      <c r="L120" s="32"/>
      <c r="M120" s="34"/>
      <c r="N120" s="339"/>
      <c r="O120" s="338"/>
      <c r="P120" s="118"/>
      <c r="Q120" s="187"/>
      <c r="R120" s="188"/>
      <c r="S120" s="189"/>
      <c r="T120" s="189"/>
      <c r="U120" s="189"/>
      <c r="V120" s="189"/>
      <c r="W120" s="256">
        <f t="shared" si="47"/>
        <v>0</v>
      </c>
      <c r="X120" s="187"/>
      <c r="Y120" s="190">
        <f t="shared" si="48"/>
        <v>0</v>
      </c>
      <c r="Z120" s="189"/>
      <c r="AA120" s="190">
        <f t="shared" si="49"/>
        <v>0</v>
      </c>
      <c r="AB120" s="189"/>
      <c r="AC120" s="190">
        <f t="shared" si="50"/>
        <v>0</v>
      </c>
      <c r="AD120" s="189"/>
      <c r="AE120" s="190">
        <f t="shared" si="41"/>
        <v>0</v>
      </c>
      <c r="AF120" s="191">
        <f t="shared" si="51"/>
        <v>0</v>
      </c>
      <c r="AG120" s="191">
        <f t="shared" si="52"/>
        <v>0</v>
      </c>
      <c r="AH120" s="137" t="str">
        <f t="shared" si="58"/>
        <v/>
      </c>
      <c r="AI120" s="286" t="str" cm="1">
        <f t="array" ref="AI120">IFERROR(_xlfn.IFS(DATE(RIGHT(B120,4),3,31)&lt;Listes_deroulantes!$F$54,IF(Z120&gt;0,Z120/AG120,"Aucun mazout"),DATE(RIGHT(B120,4),3,31)&gt;=Listes_deroulantes!$F$54,IF(AF120&gt;0,AF120/AG120,"Aucun combustible")),"")</f>
        <v/>
      </c>
      <c r="AJ120" s="284" t="str" cm="1">
        <f t="array" ref="AJ120">_xlfn.IFS(AG120=0,"",AND(AG120&gt;0,Z120=0),"Aucun mazout",AG120&gt;0,Z120/AG120)</f>
        <v/>
      </c>
      <c r="AK120" s="116" cm="1">
        <f t="array" ref="AK120">_xlfn.IFS(AG120=0,0,OR(AF120=0,ISBLANK(AF120)),"Aucun combustible",AND(AF120&gt;0,AG120&gt;0),AF120/AG120)</f>
        <v>0</v>
      </c>
      <c r="AL120" s="331" t="str" cm="1">
        <f t="array" ref="AL120">IFERROR(IF(DATE(RIGHT(B120,4),3,31)&lt;Listes_deroulantes!$F$54,VLOOKUP(L120,Listes_deroulantes!$F$3:$J$11,4,FALSE),_xlfn.IFS(DATE(RIGHT(B120,4),3,31)&lt;Avant2025,Exist2025Avant,DATE(RIGHT(B120,4),3,31)&lt;Avant2030,Exist2030Avant,DATE(RIGHT(B120,4),3,31)&gt;Après2030,Exist2031Avant)),"")</f>
        <v/>
      </c>
      <c r="AM120" s="35" t="str" cm="1">
        <f t="array" ref="AM120">_xlfn.IFS(OR(AI120="Aucun combustible",AI120="Aucun mazout"),"Oui",AND(AI120="",AL120=""),"",AND(AL120="0%",OR(AI120&lt;&gt;"Aucun combustible",AI120&lt;&gt;"Aucun mazout")),IF(AI120&lt;=0%,"Oui","Non"),AND(AL120&lt;&gt;"0%",OR(AI120&lt;&gt;"Aucun combustible",AI120&lt;&gt;"Aucun mazout")),IF(AI120&lt;=AL120,"Oui","Non"))</f>
        <v/>
      </c>
      <c r="AN120" s="130"/>
      <c r="AO120" s="350" t="str" cm="1">
        <f t="array" ref="AO120">_xlfn.IFS(AND(OR(AE120=0,ISBLANK(AE120)),AF120&gt;0),"Non disponible",AND(OR(AE120=0,ISBLANK(AE120)),W120&gt;0,OR(AF120=0,ISBLANK(AF120))),"100% Énergie renouvelable",AE120&gt;0,AE120,AND(OR(AE120=0,ISBLANK(AE120)),OR(AF120=0,ISBLANK(AF120)),OR(W120=0,ISBLANK(W120))),"s. o.")</f>
        <v>s. o.</v>
      </c>
      <c r="AP120" s="332">
        <f t="shared" si="42"/>
        <v>0</v>
      </c>
      <c r="AQ120" s="189"/>
      <c r="AR120" s="189"/>
      <c r="AS120" s="189"/>
      <c r="AT120" s="189"/>
      <c r="AU120" s="189"/>
      <c r="AV120" s="189"/>
      <c r="AW120" s="195">
        <f t="shared" si="53"/>
        <v>0</v>
      </c>
      <c r="AX120" s="189"/>
      <c r="AY120" s="196">
        <f t="shared" si="54"/>
        <v>0</v>
      </c>
      <c r="AZ120" s="189"/>
      <c r="BA120" s="196">
        <f t="shared" si="55"/>
        <v>0</v>
      </c>
      <c r="BB120" s="189"/>
      <c r="BC120" s="196">
        <f t="shared" si="56"/>
        <v>0</v>
      </c>
      <c r="BD120" s="189"/>
      <c r="BE120" s="196">
        <f t="shared" si="57"/>
        <v>0</v>
      </c>
      <c r="BF120" s="249">
        <f t="shared" si="45"/>
        <v>0</v>
      </c>
      <c r="BG120" s="195">
        <f t="shared" si="46"/>
        <v>0</v>
      </c>
      <c r="BH120" s="138" t="str">
        <f t="shared" si="59"/>
        <v/>
      </c>
      <c r="BI120" s="286" t="str" cm="1">
        <f t="array" ref="BI120">IFERROR(_xlfn.IFS(DATE(RIGHT(B120,4),3,31)&lt;Listes_deroulantes!$F$54,IF(AZ120&gt;0,AZ120/BG120,"Aucun mazout"),DATE(RIGHT(B120,4),3,31)&gt;=Listes_deroulantes!$F$54,IF(BF120&gt;0,BF120/BG120,"Aucun combustible")),"")</f>
        <v/>
      </c>
      <c r="BJ120" s="284" t="str" cm="1">
        <f t="array" ref="BJ120">_xlfn.IFS(BG120=0,"",AND(BG120&gt;0,AZ120=0),"Aucun mazout",BG120&gt;0,AZ120/BG120)</f>
        <v/>
      </c>
      <c r="BK120" s="299" t="str">
        <f t="shared" si="43"/>
        <v>Non disponible</v>
      </c>
      <c r="BL120" s="61" t="str" cm="1">
        <f t="array" ref="BL120">IFERROR(IF(DATE(RIGHT(B120,4),3,31)&lt;Listes_deroulantes!$F$54,VLOOKUP(L120,Listes_deroulantes!$F$3:$J$11,4,FALSE),_xlfn.IFS(DATE(RIGHT(B120,4),3,31)&lt;Avant2025,Exist20205Apres,DATE(RIGHT(B120,4),3,31)&lt;Avant2030,Exist2030Apres,DATE(RIGHT(B120,4),3,31)&gt;Après2030,"0%")),"")</f>
        <v/>
      </c>
      <c r="BM120" s="35" t="str" cm="1">
        <f t="array" ref="BM120">_xlfn.IFS(OR(BI120="Aucun combustible",BI120="Aucun mazout"),"Oui",AND(BI120="",BL120=""),"",AND(BL120="0%",OR(BI120&lt;&gt;"Aucun combustible",BI120&lt;&gt;"Aucun mazout")),IF(BI120&lt;=0%,"Oui","Non"),AND(BL120&lt;&gt;"0%",OR(BI120&lt;&gt;"Aucun combustible",BI120&lt;&gt;"Aucun mazout")),IF(BI120&lt;=BL120,"Oui","Non"))</f>
        <v/>
      </c>
      <c r="BN120" s="119"/>
      <c r="BO120" s="355" t="str">
        <f t="shared" si="44"/>
        <v>s. o.</v>
      </c>
      <c r="BP120" s="356" t="str" cm="1">
        <f t="array" ref="BP120">_xlfn.IFS(AND(BF120&gt;0,OR(BE120=0,ISBLANK(BE120))),"Non disponible",AND(OR(BE120=0,ISBLANK(BE120)),OR(BF120=0,ISBLANK(BF120)),AW120&gt;0),"100% Énergie renouvelable",BE120&gt;0,BE120,AND(OR(BE120=0,ISBLANK(BE120)),OR(BF120=0,ISBLANK(BF120)),OR(AW120=0,ISBLANK(AW120))),"s. o.")</f>
        <v>s. o.</v>
      </c>
      <c r="BQ120" s="357" t="str" cm="1">
        <f t="array" ref="BQ120">IFERROR(_xlfn.IFS(AND(BO120="100% Énergie renouvelable",BP120="100% Énergie renouvelable"),"Aucun GES à réduire",AND(BO120&lt;&gt;"100% Énergie renouvelable",BP120="100% Énergie renouvelable"),BO120,AND(BO120&lt;&gt;"100% Énergie renouvelable",BP120&lt;&gt;"100% Énergie renouvelable"),BO120-BP120,AND(BO120="100% Énergie renouvelable",BP120&lt;&gt;"100% Énergie renouvelable"),"Fournir une explication"),"s. o.")</f>
        <v>s. o.</v>
      </c>
      <c r="BR120" s="120"/>
    </row>
    <row r="121" spans="1:70" x14ac:dyDescent="0.25">
      <c r="A121" s="124"/>
      <c r="B121" s="33"/>
      <c r="C121" s="32"/>
      <c r="D121" s="32"/>
      <c r="E121" s="32"/>
      <c r="F121" s="32"/>
      <c r="G121" s="32"/>
      <c r="H121" s="32"/>
      <c r="I121" s="41"/>
      <c r="J121" s="32"/>
      <c r="K121" s="112"/>
      <c r="L121" s="32"/>
      <c r="M121" s="34"/>
      <c r="N121" s="339"/>
      <c r="O121" s="338"/>
      <c r="P121" s="118"/>
      <c r="Q121" s="187"/>
      <c r="R121" s="188"/>
      <c r="S121" s="189"/>
      <c r="T121" s="189"/>
      <c r="U121" s="189"/>
      <c r="V121" s="189"/>
      <c r="W121" s="256">
        <f t="shared" si="47"/>
        <v>0</v>
      </c>
      <c r="X121" s="187"/>
      <c r="Y121" s="190">
        <f t="shared" si="48"/>
        <v>0</v>
      </c>
      <c r="Z121" s="189"/>
      <c r="AA121" s="190">
        <f t="shared" si="49"/>
        <v>0</v>
      </c>
      <c r="AB121" s="189"/>
      <c r="AC121" s="190">
        <f t="shared" si="50"/>
        <v>0</v>
      </c>
      <c r="AD121" s="189"/>
      <c r="AE121" s="190">
        <f t="shared" si="41"/>
        <v>0</v>
      </c>
      <c r="AF121" s="191">
        <f t="shared" si="51"/>
        <v>0</v>
      </c>
      <c r="AG121" s="191">
        <f t="shared" si="52"/>
        <v>0</v>
      </c>
      <c r="AH121" s="137" t="str">
        <f t="shared" si="58"/>
        <v/>
      </c>
      <c r="AI121" s="286" t="str" cm="1">
        <f t="array" ref="AI121">IFERROR(_xlfn.IFS(DATE(RIGHT(B121,4),3,31)&lt;Listes_deroulantes!$F$54,IF(Z121&gt;0,Z121/AG121,"Aucun mazout"),DATE(RIGHT(B121,4),3,31)&gt;=Listes_deroulantes!$F$54,IF(AF121&gt;0,AF121/AG121,"Aucun combustible")),"")</f>
        <v/>
      </c>
      <c r="AJ121" s="284" t="str" cm="1">
        <f t="array" ref="AJ121">_xlfn.IFS(AG121=0,"",AND(AG121&gt;0,Z121=0),"Aucun mazout",AG121&gt;0,Z121/AG121)</f>
        <v/>
      </c>
      <c r="AK121" s="116" cm="1">
        <f t="array" ref="AK121">_xlfn.IFS(AG121=0,0,OR(AF121=0,ISBLANK(AF121)),"Aucun combustible",AND(AF121&gt;0,AG121&gt;0),AF121/AG121)</f>
        <v>0</v>
      </c>
      <c r="AL121" s="331" t="str" cm="1">
        <f t="array" ref="AL121">IFERROR(IF(DATE(RIGHT(B121,4),3,31)&lt;Listes_deroulantes!$F$54,VLOOKUP(L121,Listes_deroulantes!$F$3:$J$11,4,FALSE),_xlfn.IFS(DATE(RIGHT(B121,4),3,31)&lt;Avant2025,Exist2025Avant,DATE(RIGHT(B121,4),3,31)&lt;Avant2030,Exist2030Avant,DATE(RIGHT(B121,4),3,31)&gt;Après2030,Exist2031Avant)),"")</f>
        <v/>
      </c>
      <c r="AM121" s="35" t="str" cm="1">
        <f t="array" ref="AM121">_xlfn.IFS(OR(AI121="Aucun combustible",AI121="Aucun mazout"),"Oui",AND(AI121="",AL121=""),"",AND(AL121="0%",OR(AI121&lt;&gt;"Aucun combustible",AI121&lt;&gt;"Aucun mazout")),IF(AI121&lt;=0%,"Oui","Non"),AND(AL121&lt;&gt;"0%",OR(AI121&lt;&gt;"Aucun combustible",AI121&lt;&gt;"Aucun mazout")),IF(AI121&lt;=AL121,"Oui","Non"))</f>
        <v/>
      </c>
      <c r="AN121" s="130"/>
      <c r="AO121" s="350" t="str" cm="1">
        <f t="array" ref="AO121">_xlfn.IFS(AND(OR(AE121=0,ISBLANK(AE121)),AF121&gt;0),"Non disponible",AND(OR(AE121=0,ISBLANK(AE121)),W121&gt;0,OR(AF121=0,ISBLANK(AF121))),"100% Énergie renouvelable",AE121&gt;0,AE121,AND(OR(AE121=0,ISBLANK(AE121)),OR(AF121=0,ISBLANK(AF121)),OR(W121=0,ISBLANK(W121))),"s. o.")</f>
        <v>s. o.</v>
      </c>
      <c r="AP121" s="332">
        <f t="shared" si="42"/>
        <v>0</v>
      </c>
      <c r="AQ121" s="189"/>
      <c r="AR121" s="189"/>
      <c r="AS121" s="189"/>
      <c r="AT121" s="189"/>
      <c r="AU121" s="189"/>
      <c r="AV121" s="189"/>
      <c r="AW121" s="195">
        <f t="shared" si="53"/>
        <v>0</v>
      </c>
      <c r="AX121" s="189"/>
      <c r="AY121" s="196">
        <f t="shared" si="54"/>
        <v>0</v>
      </c>
      <c r="AZ121" s="189"/>
      <c r="BA121" s="196">
        <f t="shared" si="55"/>
        <v>0</v>
      </c>
      <c r="BB121" s="189"/>
      <c r="BC121" s="196">
        <f t="shared" si="56"/>
        <v>0</v>
      </c>
      <c r="BD121" s="189"/>
      <c r="BE121" s="196">
        <f t="shared" si="57"/>
        <v>0</v>
      </c>
      <c r="BF121" s="249">
        <f t="shared" si="45"/>
        <v>0</v>
      </c>
      <c r="BG121" s="195">
        <f t="shared" si="46"/>
        <v>0</v>
      </c>
      <c r="BH121" s="138" t="str">
        <f t="shared" si="59"/>
        <v/>
      </c>
      <c r="BI121" s="286" t="str" cm="1">
        <f t="array" ref="BI121">IFERROR(_xlfn.IFS(DATE(RIGHT(B121,4),3,31)&lt;Listes_deroulantes!$F$54,IF(AZ121&gt;0,AZ121/BG121,"Aucun mazout"),DATE(RIGHT(B121,4),3,31)&gt;=Listes_deroulantes!$F$54,IF(BF121&gt;0,BF121/BG121,"Aucun combustible")),"")</f>
        <v/>
      </c>
      <c r="BJ121" s="284" t="str" cm="1">
        <f t="array" ref="BJ121">_xlfn.IFS(BG121=0,"",AND(BG121&gt;0,AZ121=0),"Aucun mazout",BG121&gt;0,AZ121/BG121)</f>
        <v/>
      </c>
      <c r="BK121" s="299" t="str">
        <f t="shared" si="43"/>
        <v>Non disponible</v>
      </c>
      <c r="BL121" s="61" t="str" cm="1">
        <f t="array" ref="BL121">IFERROR(IF(DATE(RIGHT(B121,4),3,31)&lt;Listes_deroulantes!$F$54,VLOOKUP(L121,Listes_deroulantes!$F$3:$J$11,4,FALSE),_xlfn.IFS(DATE(RIGHT(B121,4),3,31)&lt;Avant2025,Exist20205Apres,DATE(RIGHT(B121,4),3,31)&lt;Avant2030,Exist2030Apres,DATE(RIGHT(B121,4),3,31)&gt;Après2030,"0%")),"")</f>
        <v/>
      </c>
      <c r="BM121" s="35" t="str" cm="1">
        <f t="array" ref="BM121">_xlfn.IFS(OR(BI121="Aucun combustible",BI121="Aucun mazout"),"Oui",AND(BI121="",BL121=""),"",AND(BL121="0%",OR(BI121&lt;&gt;"Aucun combustible",BI121&lt;&gt;"Aucun mazout")),IF(BI121&lt;=0%,"Oui","Non"),AND(BL121&lt;&gt;"0%",OR(BI121&lt;&gt;"Aucun combustible",BI121&lt;&gt;"Aucun mazout")),IF(BI121&lt;=BL121,"Oui","Non"))</f>
        <v/>
      </c>
      <c r="BN121" s="119"/>
      <c r="BO121" s="355" t="str">
        <f t="shared" si="44"/>
        <v>s. o.</v>
      </c>
      <c r="BP121" s="356" t="str" cm="1">
        <f t="array" ref="BP121">_xlfn.IFS(AND(BF121&gt;0,OR(BE121=0,ISBLANK(BE121))),"Non disponible",AND(OR(BE121=0,ISBLANK(BE121)),OR(BF121=0,ISBLANK(BF121)),AW121&gt;0),"100% Énergie renouvelable",BE121&gt;0,BE121,AND(OR(BE121=0,ISBLANK(BE121)),OR(BF121=0,ISBLANK(BF121)),OR(AW121=0,ISBLANK(AW121))),"s. o.")</f>
        <v>s. o.</v>
      </c>
      <c r="BQ121" s="357" t="str" cm="1">
        <f t="array" ref="BQ121">IFERROR(_xlfn.IFS(AND(BO121="100% Énergie renouvelable",BP121="100% Énergie renouvelable"),"Aucun GES à réduire",AND(BO121&lt;&gt;"100% Énergie renouvelable",BP121="100% Énergie renouvelable"),BO121,AND(BO121&lt;&gt;"100% Énergie renouvelable",BP121&lt;&gt;"100% Énergie renouvelable"),BO121-BP121,AND(BO121="100% Énergie renouvelable",BP121&lt;&gt;"100% Énergie renouvelable"),"Fournir une explication"),"s. o.")</f>
        <v>s. o.</v>
      </c>
      <c r="BR121" s="120"/>
    </row>
    <row r="122" spans="1:70" x14ac:dyDescent="0.25">
      <c r="A122" s="124"/>
      <c r="B122" s="33"/>
      <c r="C122" s="32"/>
      <c r="D122" s="32"/>
      <c r="E122" s="32"/>
      <c r="F122" s="32"/>
      <c r="G122" s="32"/>
      <c r="H122" s="32"/>
      <c r="I122" s="41"/>
      <c r="J122" s="32"/>
      <c r="K122" s="112"/>
      <c r="L122" s="32"/>
      <c r="M122" s="34"/>
      <c r="N122" s="339"/>
      <c r="O122" s="338"/>
      <c r="P122" s="118"/>
      <c r="Q122" s="187"/>
      <c r="R122" s="188"/>
      <c r="S122" s="189"/>
      <c r="T122" s="189"/>
      <c r="U122" s="189"/>
      <c r="V122" s="189"/>
      <c r="W122" s="256">
        <f t="shared" si="47"/>
        <v>0</v>
      </c>
      <c r="X122" s="187"/>
      <c r="Y122" s="190">
        <f t="shared" si="48"/>
        <v>0</v>
      </c>
      <c r="Z122" s="189"/>
      <c r="AA122" s="190">
        <f t="shared" si="49"/>
        <v>0</v>
      </c>
      <c r="AB122" s="189"/>
      <c r="AC122" s="190">
        <f t="shared" si="50"/>
        <v>0</v>
      </c>
      <c r="AD122" s="189"/>
      <c r="AE122" s="190">
        <f t="shared" si="41"/>
        <v>0</v>
      </c>
      <c r="AF122" s="191">
        <f t="shared" si="51"/>
        <v>0</v>
      </c>
      <c r="AG122" s="191">
        <f t="shared" si="52"/>
        <v>0</v>
      </c>
      <c r="AH122" s="137" t="str">
        <f t="shared" si="58"/>
        <v/>
      </c>
      <c r="AI122" s="286" t="str" cm="1">
        <f t="array" ref="AI122">IFERROR(_xlfn.IFS(DATE(RIGHT(B122,4),3,31)&lt;Listes_deroulantes!$F$54,IF(Z122&gt;0,Z122/AG122,"Aucun mazout"),DATE(RIGHT(B122,4),3,31)&gt;=Listes_deroulantes!$F$54,IF(AF122&gt;0,AF122/AG122,"Aucun combustible")),"")</f>
        <v/>
      </c>
      <c r="AJ122" s="284" t="str" cm="1">
        <f t="array" ref="AJ122">_xlfn.IFS(AG122=0,"",AND(AG122&gt;0,Z122=0),"Aucun mazout",AG122&gt;0,Z122/AG122)</f>
        <v/>
      </c>
      <c r="AK122" s="116" cm="1">
        <f t="array" ref="AK122">_xlfn.IFS(AG122=0,0,OR(AF122=0,ISBLANK(AF122)),"Aucun combustible",AND(AF122&gt;0,AG122&gt;0),AF122/AG122)</f>
        <v>0</v>
      </c>
      <c r="AL122" s="331" t="str" cm="1">
        <f t="array" ref="AL122">IFERROR(IF(DATE(RIGHT(B122,4),3,31)&lt;Listes_deroulantes!$F$54,VLOOKUP(L122,Listes_deroulantes!$F$3:$J$11,4,FALSE),_xlfn.IFS(DATE(RIGHT(B122,4),3,31)&lt;Avant2025,Exist2025Avant,DATE(RIGHT(B122,4),3,31)&lt;Avant2030,Exist2030Avant,DATE(RIGHT(B122,4),3,31)&gt;Après2030,Exist2031Avant)),"")</f>
        <v/>
      </c>
      <c r="AM122" s="35" t="str" cm="1">
        <f t="array" ref="AM122">_xlfn.IFS(OR(AI122="Aucun combustible",AI122="Aucun mazout"),"Oui",AND(AI122="",AL122=""),"",AND(AL122="0%",OR(AI122&lt;&gt;"Aucun combustible",AI122&lt;&gt;"Aucun mazout")),IF(AI122&lt;=0%,"Oui","Non"),AND(AL122&lt;&gt;"0%",OR(AI122&lt;&gt;"Aucun combustible",AI122&lt;&gt;"Aucun mazout")),IF(AI122&lt;=AL122,"Oui","Non"))</f>
        <v/>
      </c>
      <c r="AN122" s="130"/>
      <c r="AO122" s="350" t="str" cm="1">
        <f t="array" ref="AO122">_xlfn.IFS(AND(OR(AE122=0,ISBLANK(AE122)),AF122&gt;0),"Non disponible",AND(OR(AE122=0,ISBLANK(AE122)),W122&gt;0,OR(AF122=0,ISBLANK(AF122))),"100% Énergie renouvelable",AE122&gt;0,AE122,AND(OR(AE122=0,ISBLANK(AE122)),OR(AF122=0,ISBLANK(AF122)),OR(W122=0,ISBLANK(W122))),"s. o.")</f>
        <v>s. o.</v>
      </c>
      <c r="AP122" s="332">
        <f t="shared" si="42"/>
        <v>0</v>
      </c>
      <c r="AQ122" s="189"/>
      <c r="AR122" s="189"/>
      <c r="AS122" s="189"/>
      <c r="AT122" s="189"/>
      <c r="AU122" s="189"/>
      <c r="AV122" s="189"/>
      <c r="AW122" s="195">
        <f t="shared" si="53"/>
        <v>0</v>
      </c>
      <c r="AX122" s="189"/>
      <c r="AY122" s="196">
        <f t="shared" si="54"/>
        <v>0</v>
      </c>
      <c r="AZ122" s="189"/>
      <c r="BA122" s="196">
        <f t="shared" si="55"/>
        <v>0</v>
      </c>
      <c r="BB122" s="189"/>
      <c r="BC122" s="196">
        <f t="shared" si="56"/>
        <v>0</v>
      </c>
      <c r="BD122" s="189"/>
      <c r="BE122" s="196">
        <f t="shared" si="57"/>
        <v>0</v>
      </c>
      <c r="BF122" s="249">
        <f t="shared" si="45"/>
        <v>0</v>
      </c>
      <c r="BG122" s="195">
        <f t="shared" si="46"/>
        <v>0</v>
      </c>
      <c r="BH122" s="138" t="str">
        <f t="shared" si="59"/>
        <v/>
      </c>
      <c r="BI122" s="286" t="str" cm="1">
        <f t="array" ref="BI122">IFERROR(_xlfn.IFS(DATE(RIGHT(B122,4),3,31)&lt;Listes_deroulantes!$F$54,IF(AZ122&gt;0,AZ122/BG122,"Aucun mazout"),DATE(RIGHT(B122,4),3,31)&gt;=Listes_deroulantes!$F$54,IF(BF122&gt;0,BF122/BG122,"Aucun combustible")),"")</f>
        <v/>
      </c>
      <c r="BJ122" s="284" t="str" cm="1">
        <f t="array" ref="BJ122">_xlfn.IFS(BG122=0,"",AND(BG122&gt;0,AZ122=0),"Aucun mazout",BG122&gt;0,AZ122/BG122)</f>
        <v/>
      </c>
      <c r="BK122" s="299" t="str">
        <f t="shared" si="43"/>
        <v>Non disponible</v>
      </c>
      <c r="BL122" s="61" t="str" cm="1">
        <f t="array" ref="BL122">IFERROR(IF(DATE(RIGHT(B122,4),3,31)&lt;Listes_deroulantes!$F$54,VLOOKUP(L122,Listes_deroulantes!$F$3:$J$11,4,FALSE),_xlfn.IFS(DATE(RIGHT(B122,4),3,31)&lt;Avant2025,Exist20205Apres,DATE(RIGHT(B122,4),3,31)&lt;Avant2030,Exist2030Apres,DATE(RIGHT(B122,4),3,31)&gt;Après2030,"0%")),"")</f>
        <v/>
      </c>
      <c r="BM122" s="35" t="str" cm="1">
        <f t="array" ref="BM122">_xlfn.IFS(OR(BI122="Aucun combustible",BI122="Aucun mazout"),"Oui",AND(BI122="",BL122=""),"",AND(BL122="0%",OR(BI122&lt;&gt;"Aucun combustible",BI122&lt;&gt;"Aucun mazout")),IF(BI122&lt;=0%,"Oui","Non"),AND(BL122&lt;&gt;"0%",OR(BI122&lt;&gt;"Aucun combustible",BI122&lt;&gt;"Aucun mazout")),IF(BI122&lt;=BL122,"Oui","Non"))</f>
        <v/>
      </c>
      <c r="BN122" s="119"/>
      <c r="BO122" s="355" t="str">
        <f t="shared" si="44"/>
        <v>s. o.</v>
      </c>
      <c r="BP122" s="356" t="str" cm="1">
        <f t="array" ref="BP122">_xlfn.IFS(AND(BF122&gt;0,OR(BE122=0,ISBLANK(BE122))),"Non disponible",AND(OR(BE122=0,ISBLANK(BE122)),OR(BF122=0,ISBLANK(BF122)),AW122&gt;0),"100% Énergie renouvelable",BE122&gt;0,BE122,AND(OR(BE122=0,ISBLANK(BE122)),OR(BF122=0,ISBLANK(BF122)),OR(AW122=0,ISBLANK(AW122))),"s. o.")</f>
        <v>s. o.</v>
      </c>
      <c r="BQ122" s="357" t="str" cm="1">
        <f t="array" ref="BQ122">IFERROR(_xlfn.IFS(AND(BO122="100% Énergie renouvelable",BP122="100% Énergie renouvelable"),"Aucun GES à réduire",AND(BO122&lt;&gt;"100% Énergie renouvelable",BP122="100% Énergie renouvelable"),BO122,AND(BO122&lt;&gt;"100% Énergie renouvelable",BP122&lt;&gt;"100% Énergie renouvelable"),BO122-BP122,AND(BO122="100% Énergie renouvelable",BP122&lt;&gt;"100% Énergie renouvelable"),"Fournir une explication"),"s. o.")</f>
        <v>s. o.</v>
      </c>
      <c r="BR122" s="120"/>
    </row>
    <row r="123" spans="1:70" x14ac:dyDescent="0.25">
      <c r="A123" s="124"/>
      <c r="B123" s="33"/>
      <c r="C123" s="32"/>
      <c r="D123" s="32"/>
      <c r="E123" s="32"/>
      <c r="F123" s="32"/>
      <c r="G123" s="32"/>
      <c r="H123" s="32"/>
      <c r="I123" s="41"/>
      <c r="J123" s="32"/>
      <c r="K123" s="112"/>
      <c r="L123" s="32"/>
      <c r="M123" s="34"/>
      <c r="N123" s="339"/>
      <c r="O123" s="338"/>
      <c r="P123" s="118"/>
      <c r="Q123" s="187"/>
      <c r="R123" s="188"/>
      <c r="S123" s="189"/>
      <c r="T123" s="189"/>
      <c r="U123" s="189"/>
      <c r="V123" s="189"/>
      <c r="W123" s="256">
        <f t="shared" si="47"/>
        <v>0</v>
      </c>
      <c r="X123" s="187"/>
      <c r="Y123" s="190">
        <f t="shared" si="48"/>
        <v>0</v>
      </c>
      <c r="Z123" s="189"/>
      <c r="AA123" s="190">
        <f t="shared" si="49"/>
        <v>0</v>
      </c>
      <c r="AB123" s="189"/>
      <c r="AC123" s="190">
        <f t="shared" si="50"/>
        <v>0</v>
      </c>
      <c r="AD123" s="189"/>
      <c r="AE123" s="190">
        <f t="shared" si="41"/>
        <v>0</v>
      </c>
      <c r="AF123" s="191">
        <f t="shared" si="51"/>
        <v>0</v>
      </c>
      <c r="AG123" s="191">
        <f t="shared" si="52"/>
        <v>0</v>
      </c>
      <c r="AH123" s="137" t="str">
        <f t="shared" si="58"/>
        <v/>
      </c>
      <c r="AI123" s="286" t="str" cm="1">
        <f t="array" ref="AI123">IFERROR(_xlfn.IFS(DATE(RIGHT(B123,4),3,31)&lt;Listes_deroulantes!$F$54,IF(Z123&gt;0,Z123/AG123,"Aucun mazout"),DATE(RIGHT(B123,4),3,31)&gt;=Listes_deroulantes!$F$54,IF(AF123&gt;0,AF123/AG123,"Aucun combustible")),"")</f>
        <v/>
      </c>
      <c r="AJ123" s="284" t="str" cm="1">
        <f t="array" ref="AJ123">_xlfn.IFS(AG123=0,"",AND(AG123&gt;0,Z123=0),"Aucun mazout",AG123&gt;0,Z123/AG123)</f>
        <v/>
      </c>
      <c r="AK123" s="116" cm="1">
        <f t="array" ref="AK123">_xlfn.IFS(AG123=0,0,OR(AF123=0,ISBLANK(AF123)),"Aucun combustible",AND(AF123&gt;0,AG123&gt;0),AF123/AG123)</f>
        <v>0</v>
      </c>
      <c r="AL123" s="331" t="str" cm="1">
        <f t="array" ref="AL123">IFERROR(IF(DATE(RIGHT(B123,4),3,31)&lt;Listes_deroulantes!$F$54,VLOOKUP(L123,Listes_deroulantes!$F$3:$J$11,4,FALSE),_xlfn.IFS(DATE(RIGHT(B123,4),3,31)&lt;Avant2025,Exist2025Avant,DATE(RIGHT(B123,4),3,31)&lt;Avant2030,Exist2030Avant,DATE(RIGHT(B123,4),3,31)&gt;Après2030,Exist2031Avant)),"")</f>
        <v/>
      </c>
      <c r="AM123" s="35" t="str" cm="1">
        <f t="array" ref="AM123">_xlfn.IFS(OR(AI123="Aucun combustible",AI123="Aucun mazout"),"Oui",AND(AI123="",AL123=""),"",AND(AL123="0%",OR(AI123&lt;&gt;"Aucun combustible",AI123&lt;&gt;"Aucun mazout")),IF(AI123&lt;=0%,"Oui","Non"),AND(AL123&lt;&gt;"0%",OR(AI123&lt;&gt;"Aucun combustible",AI123&lt;&gt;"Aucun mazout")),IF(AI123&lt;=AL123,"Oui","Non"))</f>
        <v/>
      </c>
      <c r="AN123" s="130"/>
      <c r="AO123" s="350" t="str" cm="1">
        <f t="array" ref="AO123">_xlfn.IFS(AND(OR(AE123=0,ISBLANK(AE123)),AF123&gt;0),"Non disponible",AND(OR(AE123=0,ISBLANK(AE123)),W123&gt;0,OR(AF123=0,ISBLANK(AF123))),"100% Énergie renouvelable",AE123&gt;0,AE123,AND(OR(AE123=0,ISBLANK(AE123)),OR(AF123=0,ISBLANK(AF123)),OR(W123=0,ISBLANK(W123))),"s. o.")</f>
        <v>s. o.</v>
      </c>
      <c r="AP123" s="332">
        <f t="shared" si="42"/>
        <v>0</v>
      </c>
      <c r="AQ123" s="189"/>
      <c r="AR123" s="189"/>
      <c r="AS123" s="189"/>
      <c r="AT123" s="189"/>
      <c r="AU123" s="189"/>
      <c r="AV123" s="189"/>
      <c r="AW123" s="195">
        <f t="shared" si="53"/>
        <v>0</v>
      </c>
      <c r="AX123" s="189"/>
      <c r="AY123" s="196">
        <f t="shared" si="54"/>
        <v>0</v>
      </c>
      <c r="AZ123" s="189"/>
      <c r="BA123" s="196">
        <f t="shared" si="55"/>
        <v>0</v>
      </c>
      <c r="BB123" s="189"/>
      <c r="BC123" s="196">
        <f t="shared" si="56"/>
        <v>0</v>
      </c>
      <c r="BD123" s="189"/>
      <c r="BE123" s="196">
        <f t="shared" si="57"/>
        <v>0</v>
      </c>
      <c r="BF123" s="249">
        <f t="shared" si="45"/>
        <v>0</v>
      </c>
      <c r="BG123" s="195">
        <f t="shared" si="46"/>
        <v>0</v>
      </c>
      <c r="BH123" s="138" t="str">
        <f t="shared" si="59"/>
        <v/>
      </c>
      <c r="BI123" s="286" t="str" cm="1">
        <f t="array" ref="BI123">IFERROR(_xlfn.IFS(DATE(RIGHT(B123,4),3,31)&lt;Listes_deroulantes!$F$54,IF(AZ123&gt;0,AZ123/BG123,"Aucun mazout"),DATE(RIGHT(B123,4),3,31)&gt;=Listes_deroulantes!$F$54,IF(BF123&gt;0,BF123/BG123,"Aucun combustible")),"")</f>
        <v/>
      </c>
      <c r="BJ123" s="284" t="str" cm="1">
        <f t="array" ref="BJ123">_xlfn.IFS(BG123=0,"",AND(BG123&gt;0,AZ123=0),"Aucun mazout",BG123&gt;0,AZ123/BG123)</f>
        <v/>
      </c>
      <c r="BK123" s="299" t="str">
        <f t="shared" si="43"/>
        <v>Non disponible</v>
      </c>
      <c r="BL123" s="61" t="str" cm="1">
        <f t="array" ref="BL123">IFERROR(IF(DATE(RIGHT(B123,4),3,31)&lt;Listes_deroulantes!$F$54,VLOOKUP(L123,Listes_deroulantes!$F$3:$J$11,4,FALSE),_xlfn.IFS(DATE(RIGHT(B123,4),3,31)&lt;Avant2025,Exist20205Apres,DATE(RIGHT(B123,4),3,31)&lt;Avant2030,Exist2030Apres,DATE(RIGHT(B123,4),3,31)&gt;Après2030,"0%")),"")</f>
        <v/>
      </c>
      <c r="BM123" s="35" t="str" cm="1">
        <f t="array" ref="BM123">_xlfn.IFS(OR(BI123="Aucun combustible",BI123="Aucun mazout"),"Oui",AND(BI123="",BL123=""),"",AND(BL123="0%",OR(BI123&lt;&gt;"Aucun combustible",BI123&lt;&gt;"Aucun mazout")),IF(BI123&lt;=0%,"Oui","Non"),AND(BL123&lt;&gt;"0%",OR(BI123&lt;&gt;"Aucun combustible",BI123&lt;&gt;"Aucun mazout")),IF(BI123&lt;=BL123,"Oui","Non"))</f>
        <v/>
      </c>
      <c r="BN123" s="119"/>
      <c r="BO123" s="355" t="str">
        <f t="shared" si="44"/>
        <v>s. o.</v>
      </c>
      <c r="BP123" s="356" t="str" cm="1">
        <f t="array" ref="BP123">_xlfn.IFS(AND(BF123&gt;0,OR(BE123=0,ISBLANK(BE123))),"Non disponible",AND(OR(BE123=0,ISBLANK(BE123)),OR(BF123=0,ISBLANK(BF123)),AW123&gt;0),"100% Énergie renouvelable",BE123&gt;0,BE123,AND(OR(BE123=0,ISBLANK(BE123)),OR(BF123=0,ISBLANK(BF123)),OR(AW123=0,ISBLANK(AW123))),"s. o.")</f>
        <v>s. o.</v>
      </c>
      <c r="BQ123" s="357" t="str" cm="1">
        <f t="array" ref="BQ123">IFERROR(_xlfn.IFS(AND(BO123="100% Énergie renouvelable",BP123="100% Énergie renouvelable"),"Aucun GES à réduire",AND(BO123&lt;&gt;"100% Énergie renouvelable",BP123="100% Énergie renouvelable"),BO123,AND(BO123&lt;&gt;"100% Énergie renouvelable",BP123&lt;&gt;"100% Énergie renouvelable"),BO123-BP123,AND(BO123="100% Énergie renouvelable",BP123&lt;&gt;"100% Énergie renouvelable"),"Fournir une explication"),"s. o.")</f>
        <v>s. o.</v>
      </c>
      <c r="BR123" s="120"/>
    </row>
    <row r="124" spans="1:70" x14ac:dyDescent="0.25">
      <c r="A124" s="124"/>
      <c r="B124" s="33"/>
      <c r="C124" s="32"/>
      <c r="D124" s="32"/>
      <c r="E124" s="32"/>
      <c r="F124" s="32"/>
      <c r="G124" s="32"/>
      <c r="H124" s="32"/>
      <c r="I124" s="41"/>
      <c r="J124" s="32"/>
      <c r="K124" s="112"/>
      <c r="L124" s="32"/>
      <c r="M124" s="34"/>
      <c r="N124" s="339"/>
      <c r="O124" s="338"/>
      <c r="P124" s="118"/>
      <c r="Q124" s="187"/>
      <c r="R124" s="188"/>
      <c r="S124" s="189"/>
      <c r="T124" s="189"/>
      <c r="U124" s="189"/>
      <c r="V124" s="189"/>
      <c r="W124" s="256">
        <f t="shared" si="47"/>
        <v>0</v>
      </c>
      <c r="X124" s="187"/>
      <c r="Y124" s="190">
        <f t="shared" si="48"/>
        <v>0</v>
      </c>
      <c r="Z124" s="189"/>
      <c r="AA124" s="190">
        <f t="shared" si="49"/>
        <v>0</v>
      </c>
      <c r="AB124" s="189"/>
      <c r="AC124" s="190">
        <f t="shared" si="50"/>
        <v>0</v>
      </c>
      <c r="AD124" s="189"/>
      <c r="AE124" s="190">
        <f t="shared" si="41"/>
        <v>0</v>
      </c>
      <c r="AF124" s="191">
        <f t="shared" si="51"/>
        <v>0</v>
      </c>
      <c r="AG124" s="191">
        <f t="shared" si="52"/>
        <v>0</v>
      </c>
      <c r="AH124" s="137" t="str">
        <f t="shared" si="58"/>
        <v/>
      </c>
      <c r="AI124" s="286" t="str" cm="1">
        <f t="array" ref="AI124">IFERROR(_xlfn.IFS(DATE(RIGHT(B124,4),3,31)&lt;Listes_deroulantes!$F$54,IF(Z124&gt;0,Z124/AG124,"Aucun mazout"),DATE(RIGHT(B124,4),3,31)&gt;=Listes_deroulantes!$F$54,IF(AF124&gt;0,AF124/AG124,"Aucun combustible")),"")</f>
        <v/>
      </c>
      <c r="AJ124" s="284" t="str" cm="1">
        <f t="array" ref="AJ124">_xlfn.IFS(AG124=0,"",AND(AG124&gt;0,Z124=0),"Aucun mazout",AG124&gt;0,Z124/AG124)</f>
        <v/>
      </c>
      <c r="AK124" s="116" cm="1">
        <f t="array" ref="AK124">_xlfn.IFS(AG124=0,0,OR(AF124=0,ISBLANK(AF124)),"Aucun combustible",AND(AF124&gt;0,AG124&gt;0),AF124/AG124)</f>
        <v>0</v>
      </c>
      <c r="AL124" s="331" t="str" cm="1">
        <f t="array" ref="AL124">IFERROR(IF(DATE(RIGHT(B124,4),3,31)&lt;Listes_deroulantes!$F$54,VLOOKUP(L124,Listes_deroulantes!$F$3:$J$11,4,FALSE),_xlfn.IFS(DATE(RIGHT(B124,4),3,31)&lt;Avant2025,Exist2025Avant,DATE(RIGHT(B124,4),3,31)&lt;Avant2030,Exist2030Avant,DATE(RIGHT(B124,4),3,31)&gt;Après2030,Exist2031Avant)),"")</f>
        <v/>
      </c>
      <c r="AM124" s="35" t="str" cm="1">
        <f t="array" ref="AM124">_xlfn.IFS(OR(AI124="Aucun combustible",AI124="Aucun mazout"),"Oui",AND(AI124="",AL124=""),"",AND(AL124="0%",OR(AI124&lt;&gt;"Aucun combustible",AI124&lt;&gt;"Aucun mazout")),IF(AI124&lt;=0%,"Oui","Non"),AND(AL124&lt;&gt;"0%",OR(AI124&lt;&gt;"Aucun combustible",AI124&lt;&gt;"Aucun mazout")),IF(AI124&lt;=AL124,"Oui","Non"))</f>
        <v/>
      </c>
      <c r="AN124" s="130"/>
      <c r="AO124" s="350" t="str" cm="1">
        <f t="array" ref="AO124">_xlfn.IFS(AND(OR(AE124=0,ISBLANK(AE124)),AF124&gt;0),"Non disponible",AND(OR(AE124=0,ISBLANK(AE124)),W124&gt;0,OR(AF124=0,ISBLANK(AF124))),"100% Énergie renouvelable",AE124&gt;0,AE124,AND(OR(AE124=0,ISBLANK(AE124)),OR(AF124=0,ISBLANK(AF124)),OR(W124=0,ISBLANK(W124))),"s. o.")</f>
        <v>s. o.</v>
      </c>
      <c r="AP124" s="332">
        <f t="shared" si="42"/>
        <v>0</v>
      </c>
      <c r="AQ124" s="189"/>
      <c r="AR124" s="189"/>
      <c r="AS124" s="189"/>
      <c r="AT124" s="189"/>
      <c r="AU124" s="189"/>
      <c r="AV124" s="189"/>
      <c r="AW124" s="195">
        <f t="shared" si="53"/>
        <v>0</v>
      </c>
      <c r="AX124" s="189"/>
      <c r="AY124" s="196">
        <f t="shared" si="54"/>
        <v>0</v>
      </c>
      <c r="AZ124" s="189"/>
      <c r="BA124" s="196">
        <f t="shared" si="55"/>
        <v>0</v>
      </c>
      <c r="BB124" s="189"/>
      <c r="BC124" s="196">
        <f t="shared" si="56"/>
        <v>0</v>
      </c>
      <c r="BD124" s="189"/>
      <c r="BE124" s="196">
        <f t="shared" si="57"/>
        <v>0</v>
      </c>
      <c r="BF124" s="249">
        <f t="shared" si="45"/>
        <v>0</v>
      </c>
      <c r="BG124" s="195">
        <f t="shared" si="46"/>
        <v>0</v>
      </c>
      <c r="BH124" s="138" t="str">
        <f t="shared" si="59"/>
        <v/>
      </c>
      <c r="BI124" s="286" t="str" cm="1">
        <f t="array" ref="BI124">IFERROR(_xlfn.IFS(DATE(RIGHT(B124,4),3,31)&lt;Listes_deroulantes!$F$54,IF(AZ124&gt;0,AZ124/BG124,"Aucun mazout"),DATE(RIGHT(B124,4),3,31)&gt;=Listes_deroulantes!$F$54,IF(BF124&gt;0,BF124/BG124,"Aucun combustible")),"")</f>
        <v/>
      </c>
      <c r="BJ124" s="284" t="str" cm="1">
        <f t="array" ref="BJ124">_xlfn.IFS(BG124=0,"",AND(BG124&gt;0,AZ124=0),"Aucun mazout",BG124&gt;0,AZ124/BG124)</f>
        <v/>
      </c>
      <c r="BK124" s="299" t="str">
        <f t="shared" si="43"/>
        <v>Non disponible</v>
      </c>
      <c r="BL124" s="61" t="str" cm="1">
        <f t="array" ref="BL124">IFERROR(IF(DATE(RIGHT(B124,4),3,31)&lt;Listes_deroulantes!$F$54,VLOOKUP(L124,Listes_deroulantes!$F$3:$J$11,4,FALSE),_xlfn.IFS(DATE(RIGHT(B124,4),3,31)&lt;Avant2025,Exist20205Apres,DATE(RIGHT(B124,4),3,31)&lt;Avant2030,Exist2030Apres,DATE(RIGHT(B124,4),3,31)&gt;Après2030,"0%")),"")</f>
        <v/>
      </c>
      <c r="BM124" s="35" t="str" cm="1">
        <f t="array" ref="BM124">_xlfn.IFS(OR(BI124="Aucun combustible",BI124="Aucun mazout"),"Oui",AND(BI124="",BL124=""),"",AND(BL124="0%",OR(BI124&lt;&gt;"Aucun combustible",BI124&lt;&gt;"Aucun mazout")),IF(BI124&lt;=0%,"Oui","Non"),AND(BL124&lt;&gt;"0%",OR(BI124&lt;&gt;"Aucun combustible",BI124&lt;&gt;"Aucun mazout")),IF(BI124&lt;=BL124,"Oui","Non"))</f>
        <v/>
      </c>
      <c r="BN124" s="119"/>
      <c r="BO124" s="355" t="str">
        <f t="shared" si="44"/>
        <v>s. o.</v>
      </c>
      <c r="BP124" s="356" t="str" cm="1">
        <f t="array" ref="BP124">_xlfn.IFS(AND(BF124&gt;0,OR(BE124=0,ISBLANK(BE124))),"Non disponible",AND(OR(BE124=0,ISBLANK(BE124)),OR(BF124=0,ISBLANK(BF124)),AW124&gt;0),"100% Énergie renouvelable",BE124&gt;0,BE124,AND(OR(BE124=0,ISBLANK(BE124)),OR(BF124=0,ISBLANK(BF124)),OR(AW124=0,ISBLANK(AW124))),"s. o.")</f>
        <v>s. o.</v>
      </c>
      <c r="BQ124" s="357" t="str" cm="1">
        <f t="array" ref="BQ124">IFERROR(_xlfn.IFS(AND(BO124="100% Énergie renouvelable",BP124="100% Énergie renouvelable"),"Aucun GES à réduire",AND(BO124&lt;&gt;"100% Énergie renouvelable",BP124="100% Énergie renouvelable"),BO124,AND(BO124&lt;&gt;"100% Énergie renouvelable",BP124&lt;&gt;"100% Énergie renouvelable"),BO124-BP124,AND(BO124="100% Énergie renouvelable",BP124&lt;&gt;"100% Énergie renouvelable"),"Fournir une explication"),"s. o.")</f>
        <v>s. o.</v>
      </c>
      <c r="BR124" s="120"/>
    </row>
    <row r="125" spans="1:70" x14ac:dyDescent="0.25">
      <c r="A125" s="124"/>
      <c r="B125" s="33"/>
      <c r="C125" s="32"/>
      <c r="D125" s="32"/>
      <c r="E125" s="32"/>
      <c r="F125" s="32"/>
      <c r="G125" s="32"/>
      <c r="H125" s="32"/>
      <c r="I125" s="41"/>
      <c r="J125" s="32"/>
      <c r="K125" s="112"/>
      <c r="L125" s="32"/>
      <c r="M125" s="34"/>
      <c r="N125" s="339"/>
      <c r="O125" s="338"/>
      <c r="P125" s="118"/>
      <c r="Q125" s="187"/>
      <c r="R125" s="188"/>
      <c r="S125" s="189"/>
      <c r="T125" s="189"/>
      <c r="U125" s="189"/>
      <c r="V125" s="189"/>
      <c r="W125" s="256">
        <f t="shared" si="47"/>
        <v>0</v>
      </c>
      <c r="X125" s="187"/>
      <c r="Y125" s="190">
        <f t="shared" si="48"/>
        <v>0</v>
      </c>
      <c r="Z125" s="189"/>
      <c r="AA125" s="190">
        <f t="shared" si="49"/>
        <v>0</v>
      </c>
      <c r="AB125" s="189"/>
      <c r="AC125" s="190">
        <f t="shared" si="50"/>
        <v>0</v>
      </c>
      <c r="AD125" s="189"/>
      <c r="AE125" s="190">
        <f t="shared" si="41"/>
        <v>0</v>
      </c>
      <c r="AF125" s="191">
        <f t="shared" si="51"/>
        <v>0</v>
      </c>
      <c r="AG125" s="191">
        <f t="shared" si="52"/>
        <v>0</v>
      </c>
      <c r="AH125" s="137" t="str">
        <f t="shared" si="58"/>
        <v/>
      </c>
      <c r="AI125" s="286" t="str" cm="1">
        <f t="array" ref="AI125">IFERROR(_xlfn.IFS(DATE(RIGHT(B125,4),3,31)&lt;Listes_deroulantes!$F$54,IF(Z125&gt;0,Z125/AG125,"Aucun mazout"),DATE(RIGHT(B125,4),3,31)&gt;=Listes_deroulantes!$F$54,IF(AF125&gt;0,AF125/AG125,"Aucun combustible")),"")</f>
        <v/>
      </c>
      <c r="AJ125" s="284" t="str" cm="1">
        <f t="array" ref="AJ125">_xlfn.IFS(AG125=0,"",AND(AG125&gt;0,Z125=0),"Aucun mazout",AG125&gt;0,Z125/AG125)</f>
        <v/>
      </c>
      <c r="AK125" s="116" cm="1">
        <f t="array" ref="AK125">_xlfn.IFS(AG125=0,0,OR(AF125=0,ISBLANK(AF125)),"Aucun combustible",AND(AF125&gt;0,AG125&gt;0),AF125/AG125)</f>
        <v>0</v>
      </c>
      <c r="AL125" s="331" t="str" cm="1">
        <f t="array" ref="AL125">IFERROR(IF(DATE(RIGHT(B125,4),3,31)&lt;Listes_deroulantes!$F$54,VLOOKUP(L125,Listes_deroulantes!$F$3:$J$11,4,FALSE),_xlfn.IFS(DATE(RIGHT(B125,4),3,31)&lt;Avant2025,Exist2025Avant,DATE(RIGHT(B125,4),3,31)&lt;Avant2030,Exist2030Avant,DATE(RIGHT(B125,4),3,31)&gt;Après2030,Exist2031Avant)),"")</f>
        <v/>
      </c>
      <c r="AM125" s="35" t="str" cm="1">
        <f t="array" ref="AM125">_xlfn.IFS(OR(AI125="Aucun combustible",AI125="Aucun mazout"),"Oui",AND(AI125="",AL125=""),"",AND(AL125="0%",OR(AI125&lt;&gt;"Aucun combustible",AI125&lt;&gt;"Aucun mazout")),IF(AI125&lt;=0%,"Oui","Non"),AND(AL125&lt;&gt;"0%",OR(AI125&lt;&gt;"Aucun combustible",AI125&lt;&gt;"Aucun mazout")),IF(AI125&lt;=AL125,"Oui","Non"))</f>
        <v/>
      </c>
      <c r="AN125" s="130"/>
      <c r="AO125" s="350" t="str" cm="1">
        <f t="array" ref="AO125">_xlfn.IFS(AND(OR(AE125=0,ISBLANK(AE125)),AF125&gt;0),"Non disponible",AND(OR(AE125=0,ISBLANK(AE125)),W125&gt;0,OR(AF125=0,ISBLANK(AF125))),"100% Énergie renouvelable",AE125&gt;0,AE125,AND(OR(AE125=0,ISBLANK(AE125)),OR(AF125=0,ISBLANK(AF125)),OR(W125=0,ISBLANK(W125))),"s. o.")</f>
        <v>s. o.</v>
      </c>
      <c r="AP125" s="332">
        <f t="shared" si="42"/>
        <v>0</v>
      </c>
      <c r="AQ125" s="189"/>
      <c r="AR125" s="189"/>
      <c r="AS125" s="189"/>
      <c r="AT125" s="189"/>
      <c r="AU125" s="189"/>
      <c r="AV125" s="189"/>
      <c r="AW125" s="195">
        <f t="shared" si="53"/>
        <v>0</v>
      </c>
      <c r="AX125" s="189"/>
      <c r="AY125" s="196">
        <f t="shared" si="54"/>
        <v>0</v>
      </c>
      <c r="AZ125" s="189"/>
      <c r="BA125" s="196">
        <f t="shared" si="55"/>
        <v>0</v>
      </c>
      <c r="BB125" s="189"/>
      <c r="BC125" s="196">
        <f t="shared" si="56"/>
        <v>0</v>
      </c>
      <c r="BD125" s="189"/>
      <c r="BE125" s="196">
        <f t="shared" si="57"/>
        <v>0</v>
      </c>
      <c r="BF125" s="249">
        <f t="shared" si="45"/>
        <v>0</v>
      </c>
      <c r="BG125" s="195">
        <f t="shared" si="46"/>
        <v>0</v>
      </c>
      <c r="BH125" s="138" t="str">
        <f t="shared" si="59"/>
        <v/>
      </c>
      <c r="BI125" s="286" t="str" cm="1">
        <f t="array" ref="BI125">IFERROR(_xlfn.IFS(DATE(RIGHT(B125,4),3,31)&lt;Listes_deroulantes!$F$54,IF(AZ125&gt;0,AZ125/BG125,"Aucun mazout"),DATE(RIGHT(B125,4),3,31)&gt;=Listes_deroulantes!$F$54,IF(BF125&gt;0,BF125/BG125,"Aucun combustible")),"")</f>
        <v/>
      </c>
      <c r="BJ125" s="284" t="str" cm="1">
        <f t="array" ref="BJ125">_xlfn.IFS(BG125=0,"",AND(BG125&gt;0,AZ125=0),"Aucun mazout",BG125&gt;0,AZ125/BG125)</f>
        <v/>
      </c>
      <c r="BK125" s="299" t="str">
        <f t="shared" si="43"/>
        <v>Non disponible</v>
      </c>
      <c r="BL125" s="61" t="str" cm="1">
        <f t="array" ref="BL125">IFERROR(IF(DATE(RIGHT(B125,4),3,31)&lt;Listes_deroulantes!$F$54,VLOOKUP(L125,Listes_deroulantes!$F$3:$J$11,4,FALSE),_xlfn.IFS(DATE(RIGHT(B125,4),3,31)&lt;Avant2025,Exist20205Apres,DATE(RIGHT(B125,4),3,31)&lt;Avant2030,Exist2030Apres,DATE(RIGHT(B125,4),3,31)&gt;Après2030,"0%")),"")</f>
        <v/>
      </c>
      <c r="BM125" s="35" t="str" cm="1">
        <f t="array" ref="BM125">_xlfn.IFS(OR(BI125="Aucun combustible",BI125="Aucun mazout"),"Oui",AND(BI125="",BL125=""),"",AND(BL125="0%",OR(BI125&lt;&gt;"Aucun combustible",BI125&lt;&gt;"Aucun mazout")),IF(BI125&lt;=0%,"Oui","Non"),AND(BL125&lt;&gt;"0%",OR(BI125&lt;&gt;"Aucun combustible",BI125&lt;&gt;"Aucun mazout")),IF(BI125&lt;=BL125,"Oui","Non"))</f>
        <v/>
      </c>
      <c r="BN125" s="119"/>
      <c r="BO125" s="355" t="str">
        <f t="shared" si="44"/>
        <v>s. o.</v>
      </c>
      <c r="BP125" s="356" t="str" cm="1">
        <f t="array" ref="BP125">_xlfn.IFS(AND(BF125&gt;0,OR(BE125=0,ISBLANK(BE125))),"Non disponible",AND(OR(BE125=0,ISBLANK(BE125)),OR(BF125=0,ISBLANK(BF125)),AW125&gt;0),"100% Énergie renouvelable",BE125&gt;0,BE125,AND(OR(BE125=0,ISBLANK(BE125)),OR(BF125=0,ISBLANK(BF125)),OR(AW125=0,ISBLANK(AW125))),"s. o.")</f>
        <v>s. o.</v>
      </c>
      <c r="BQ125" s="357" t="str" cm="1">
        <f t="array" ref="BQ125">IFERROR(_xlfn.IFS(AND(BO125="100% Énergie renouvelable",BP125="100% Énergie renouvelable"),"Aucun GES à réduire",AND(BO125&lt;&gt;"100% Énergie renouvelable",BP125="100% Énergie renouvelable"),BO125,AND(BO125&lt;&gt;"100% Énergie renouvelable",BP125&lt;&gt;"100% Énergie renouvelable"),BO125-BP125,AND(BO125="100% Énergie renouvelable",BP125&lt;&gt;"100% Énergie renouvelable"),"Fournir une explication"),"s. o.")</f>
        <v>s. o.</v>
      </c>
      <c r="BR125" s="120"/>
    </row>
    <row r="126" spans="1:70" x14ac:dyDescent="0.25">
      <c r="A126" s="124"/>
      <c r="B126" s="33"/>
      <c r="C126" s="32"/>
      <c r="D126" s="32"/>
      <c r="E126" s="32"/>
      <c r="F126" s="32"/>
      <c r="G126" s="32"/>
      <c r="H126" s="32"/>
      <c r="I126" s="41"/>
      <c r="J126" s="32"/>
      <c r="K126" s="112"/>
      <c r="L126" s="32"/>
      <c r="M126" s="34"/>
      <c r="N126" s="339"/>
      <c r="O126" s="338"/>
      <c r="P126" s="118"/>
      <c r="Q126" s="187"/>
      <c r="R126" s="188"/>
      <c r="S126" s="189"/>
      <c r="T126" s="189"/>
      <c r="U126" s="189"/>
      <c r="V126" s="189"/>
      <c r="W126" s="256">
        <f t="shared" si="47"/>
        <v>0</v>
      </c>
      <c r="X126" s="187"/>
      <c r="Y126" s="190">
        <f t="shared" si="48"/>
        <v>0</v>
      </c>
      <c r="Z126" s="189"/>
      <c r="AA126" s="190">
        <f t="shared" si="49"/>
        <v>0</v>
      </c>
      <c r="AB126" s="189"/>
      <c r="AC126" s="190">
        <f t="shared" si="50"/>
        <v>0</v>
      </c>
      <c r="AD126" s="189"/>
      <c r="AE126" s="190">
        <f t="shared" si="41"/>
        <v>0</v>
      </c>
      <c r="AF126" s="191">
        <f t="shared" si="51"/>
        <v>0</v>
      </c>
      <c r="AG126" s="191">
        <f t="shared" si="52"/>
        <v>0</v>
      </c>
      <c r="AH126" s="137" t="str">
        <f t="shared" si="58"/>
        <v/>
      </c>
      <c r="AI126" s="286" t="str" cm="1">
        <f t="array" ref="AI126">IFERROR(_xlfn.IFS(DATE(RIGHT(B126,4),3,31)&lt;Listes_deroulantes!$F$54,IF(Z126&gt;0,Z126/AG126,"Aucun mazout"),DATE(RIGHT(B126,4),3,31)&gt;=Listes_deroulantes!$F$54,IF(AF126&gt;0,AF126/AG126,"Aucun combustible")),"")</f>
        <v/>
      </c>
      <c r="AJ126" s="284" t="str" cm="1">
        <f t="array" ref="AJ126">_xlfn.IFS(AG126=0,"",AND(AG126&gt;0,Z126=0),"Aucun mazout",AG126&gt;0,Z126/AG126)</f>
        <v/>
      </c>
      <c r="AK126" s="116" cm="1">
        <f t="array" ref="AK126">_xlfn.IFS(AG126=0,0,OR(AF126=0,ISBLANK(AF126)),"Aucun combustible",AND(AF126&gt;0,AG126&gt;0),AF126/AG126)</f>
        <v>0</v>
      </c>
      <c r="AL126" s="331" t="str" cm="1">
        <f t="array" ref="AL126">IFERROR(IF(DATE(RIGHT(B126,4),3,31)&lt;Listes_deroulantes!$F$54,VLOOKUP(L126,Listes_deroulantes!$F$3:$J$11,4,FALSE),_xlfn.IFS(DATE(RIGHT(B126,4),3,31)&lt;Avant2025,Exist2025Avant,DATE(RIGHT(B126,4),3,31)&lt;Avant2030,Exist2030Avant,DATE(RIGHT(B126,4),3,31)&gt;Après2030,Exist2031Avant)),"")</f>
        <v/>
      </c>
      <c r="AM126" s="35" t="str" cm="1">
        <f t="array" ref="AM126">_xlfn.IFS(OR(AI126="Aucun combustible",AI126="Aucun mazout"),"Oui",AND(AI126="",AL126=""),"",AND(AL126="0%",OR(AI126&lt;&gt;"Aucun combustible",AI126&lt;&gt;"Aucun mazout")),IF(AI126&lt;=0%,"Oui","Non"),AND(AL126&lt;&gt;"0%",OR(AI126&lt;&gt;"Aucun combustible",AI126&lt;&gt;"Aucun mazout")),IF(AI126&lt;=AL126,"Oui","Non"))</f>
        <v/>
      </c>
      <c r="AN126" s="130"/>
      <c r="AO126" s="350" t="str" cm="1">
        <f t="array" ref="AO126">_xlfn.IFS(AND(OR(AE126=0,ISBLANK(AE126)),AF126&gt;0),"Non disponible",AND(OR(AE126=0,ISBLANK(AE126)),W126&gt;0,OR(AF126=0,ISBLANK(AF126))),"100% Énergie renouvelable",AE126&gt;0,AE126,AND(OR(AE126=0,ISBLANK(AE126)),OR(AF126=0,ISBLANK(AF126)),OR(W126=0,ISBLANK(W126))),"s. o.")</f>
        <v>s. o.</v>
      </c>
      <c r="AP126" s="332">
        <f t="shared" si="42"/>
        <v>0</v>
      </c>
      <c r="AQ126" s="189"/>
      <c r="AR126" s="189"/>
      <c r="AS126" s="189"/>
      <c r="AT126" s="189"/>
      <c r="AU126" s="189"/>
      <c r="AV126" s="189"/>
      <c r="AW126" s="195">
        <f t="shared" si="53"/>
        <v>0</v>
      </c>
      <c r="AX126" s="189"/>
      <c r="AY126" s="196">
        <f t="shared" si="54"/>
        <v>0</v>
      </c>
      <c r="AZ126" s="189"/>
      <c r="BA126" s="196">
        <f t="shared" si="55"/>
        <v>0</v>
      </c>
      <c r="BB126" s="189"/>
      <c r="BC126" s="196">
        <f t="shared" si="56"/>
        <v>0</v>
      </c>
      <c r="BD126" s="189"/>
      <c r="BE126" s="196">
        <f t="shared" si="57"/>
        <v>0</v>
      </c>
      <c r="BF126" s="249">
        <f t="shared" si="45"/>
        <v>0</v>
      </c>
      <c r="BG126" s="195">
        <f t="shared" si="46"/>
        <v>0</v>
      </c>
      <c r="BH126" s="138" t="str">
        <f t="shared" si="59"/>
        <v/>
      </c>
      <c r="BI126" s="286" t="str" cm="1">
        <f t="array" ref="BI126">IFERROR(_xlfn.IFS(DATE(RIGHT(B126,4),3,31)&lt;Listes_deroulantes!$F$54,IF(AZ126&gt;0,AZ126/BG126,"Aucun mazout"),DATE(RIGHT(B126,4),3,31)&gt;=Listes_deroulantes!$F$54,IF(BF126&gt;0,BF126/BG126,"Aucun combustible")),"")</f>
        <v/>
      </c>
      <c r="BJ126" s="284" t="str" cm="1">
        <f t="array" ref="BJ126">_xlfn.IFS(BG126=0,"",AND(BG126&gt;0,AZ126=0),"Aucun mazout",BG126&gt;0,AZ126/BG126)</f>
        <v/>
      </c>
      <c r="BK126" s="299" t="str">
        <f t="shared" si="43"/>
        <v>Non disponible</v>
      </c>
      <c r="BL126" s="61" t="str" cm="1">
        <f t="array" ref="BL126">IFERROR(IF(DATE(RIGHT(B126,4),3,31)&lt;Listes_deroulantes!$F$54,VLOOKUP(L126,Listes_deroulantes!$F$3:$J$11,4,FALSE),_xlfn.IFS(DATE(RIGHT(B126,4),3,31)&lt;Avant2025,Exist20205Apres,DATE(RIGHT(B126,4),3,31)&lt;Avant2030,Exist2030Apres,DATE(RIGHT(B126,4),3,31)&gt;Après2030,"0%")),"")</f>
        <v/>
      </c>
      <c r="BM126" s="35" t="str" cm="1">
        <f t="array" ref="BM126">_xlfn.IFS(OR(BI126="Aucun combustible",BI126="Aucun mazout"),"Oui",AND(BI126="",BL126=""),"",AND(BL126="0%",OR(BI126&lt;&gt;"Aucun combustible",BI126&lt;&gt;"Aucun mazout")),IF(BI126&lt;=0%,"Oui","Non"),AND(BL126&lt;&gt;"0%",OR(BI126&lt;&gt;"Aucun combustible",BI126&lt;&gt;"Aucun mazout")),IF(BI126&lt;=BL126,"Oui","Non"))</f>
        <v/>
      </c>
      <c r="BN126" s="119"/>
      <c r="BO126" s="355" t="str">
        <f t="shared" si="44"/>
        <v>s. o.</v>
      </c>
      <c r="BP126" s="356" t="str" cm="1">
        <f t="array" ref="BP126">_xlfn.IFS(AND(BF126&gt;0,OR(BE126=0,ISBLANK(BE126))),"Non disponible",AND(OR(BE126=0,ISBLANK(BE126)),OR(BF126=0,ISBLANK(BF126)),AW126&gt;0),"100% Énergie renouvelable",BE126&gt;0,BE126,AND(OR(BE126=0,ISBLANK(BE126)),OR(BF126=0,ISBLANK(BF126)),OR(AW126=0,ISBLANK(AW126))),"s. o.")</f>
        <v>s. o.</v>
      </c>
      <c r="BQ126" s="357" t="str" cm="1">
        <f t="array" ref="BQ126">IFERROR(_xlfn.IFS(AND(BO126="100% Énergie renouvelable",BP126="100% Énergie renouvelable"),"Aucun GES à réduire",AND(BO126&lt;&gt;"100% Énergie renouvelable",BP126="100% Énergie renouvelable"),BO126,AND(BO126&lt;&gt;"100% Énergie renouvelable",BP126&lt;&gt;"100% Énergie renouvelable"),BO126-BP126,AND(BO126="100% Énergie renouvelable",BP126&lt;&gt;"100% Énergie renouvelable"),"Fournir une explication"),"s. o.")</f>
        <v>s. o.</v>
      </c>
      <c r="BR126" s="120"/>
    </row>
    <row r="127" spans="1:70" x14ac:dyDescent="0.25">
      <c r="A127" s="124"/>
      <c r="B127" s="33"/>
      <c r="C127" s="32"/>
      <c r="D127" s="32"/>
      <c r="E127" s="32"/>
      <c r="F127" s="32"/>
      <c r="G127" s="32"/>
      <c r="H127" s="32"/>
      <c r="I127" s="41"/>
      <c r="J127" s="32"/>
      <c r="K127" s="112"/>
      <c r="L127" s="32"/>
      <c r="M127" s="34"/>
      <c r="N127" s="339"/>
      <c r="O127" s="338"/>
      <c r="P127" s="118"/>
      <c r="Q127" s="187"/>
      <c r="R127" s="188"/>
      <c r="S127" s="189"/>
      <c r="T127" s="189"/>
      <c r="U127" s="189"/>
      <c r="V127" s="189"/>
      <c r="W127" s="256">
        <f t="shared" si="47"/>
        <v>0</v>
      </c>
      <c r="X127" s="187"/>
      <c r="Y127" s="190">
        <f t="shared" si="48"/>
        <v>0</v>
      </c>
      <c r="Z127" s="189"/>
      <c r="AA127" s="190">
        <f t="shared" si="49"/>
        <v>0</v>
      </c>
      <c r="AB127" s="189"/>
      <c r="AC127" s="190">
        <f t="shared" si="50"/>
        <v>0</v>
      </c>
      <c r="AD127" s="189"/>
      <c r="AE127" s="190">
        <f t="shared" si="41"/>
        <v>0</v>
      </c>
      <c r="AF127" s="191">
        <f t="shared" si="51"/>
        <v>0</v>
      </c>
      <c r="AG127" s="191">
        <f t="shared" si="52"/>
        <v>0</v>
      </c>
      <c r="AH127" s="137" t="str">
        <f t="shared" si="58"/>
        <v/>
      </c>
      <c r="AI127" s="286" t="str" cm="1">
        <f t="array" ref="AI127">IFERROR(_xlfn.IFS(DATE(RIGHT(B127,4),3,31)&lt;Listes_deroulantes!$F$54,IF(Z127&gt;0,Z127/AG127,"Aucun mazout"),DATE(RIGHT(B127,4),3,31)&gt;=Listes_deroulantes!$F$54,IF(AF127&gt;0,AF127/AG127,"Aucun combustible")),"")</f>
        <v/>
      </c>
      <c r="AJ127" s="284" t="str" cm="1">
        <f t="array" ref="AJ127">_xlfn.IFS(AG127=0,"",AND(AG127&gt;0,Z127=0),"Aucun mazout",AG127&gt;0,Z127/AG127)</f>
        <v/>
      </c>
      <c r="AK127" s="116" cm="1">
        <f t="array" ref="AK127">_xlfn.IFS(AG127=0,0,OR(AF127=0,ISBLANK(AF127)),"Aucun combustible",AND(AF127&gt;0,AG127&gt;0),AF127/AG127)</f>
        <v>0</v>
      </c>
      <c r="AL127" s="331" t="str" cm="1">
        <f t="array" ref="AL127">IFERROR(IF(DATE(RIGHT(B127,4),3,31)&lt;Listes_deroulantes!$F$54,VLOOKUP(L127,Listes_deroulantes!$F$3:$J$11,4,FALSE),_xlfn.IFS(DATE(RIGHT(B127,4),3,31)&lt;Avant2025,Exist2025Avant,DATE(RIGHT(B127,4),3,31)&lt;Avant2030,Exist2030Avant,DATE(RIGHT(B127,4),3,31)&gt;Après2030,Exist2031Avant)),"")</f>
        <v/>
      </c>
      <c r="AM127" s="35" t="str" cm="1">
        <f t="array" ref="AM127">_xlfn.IFS(OR(AI127="Aucun combustible",AI127="Aucun mazout"),"Oui",AND(AI127="",AL127=""),"",AND(AL127="0%",OR(AI127&lt;&gt;"Aucun combustible",AI127&lt;&gt;"Aucun mazout")),IF(AI127&lt;=0%,"Oui","Non"),AND(AL127&lt;&gt;"0%",OR(AI127&lt;&gt;"Aucun combustible",AI127&lt;&gt;"Aucun mazout")),IF(AI127&lt;=AL127,"Oui","Non"))</f>
        <v/>
      </c>
      <c r="AN127" s="130"/>
      <c r="AO127" s="350" t="str" cm="1">
        <f t="array" ref="AO127">_xlfn.IFS(AND(OR(AE127=0,ISBLANK(AE127)),AF127&gt;0),"Non disponible",AND(OR(AE127=0,ISBLANK(AE127)),W127&gt;0,OR(AF127=0,ISBLANK(AF127))),"100% Énergie renouvelable",AE127&gt;0,AE127,AND(OR(AE127=0,ISBLANK(AE127)),OR(AF127=0,ISBLANK(AF127)),OR(W127=0,ISBLANK(W127))),"s. o.")</f>
        <v>s. o.</v>
      </c>
      <c r="AP127" s="332">
        <f t="shared" si="42"/>
        <v>0</v>
      </c>
      <c r="AQ127" s="189"/>
      <c r="AR127" s="189"/>
      <c r="AS127" s="189"/>
      <c r="AT127" s="189"/>
      <c r="AU127" s="189"/>
      <c r="AV127" s="189"/>
      <c r="AW127" s="195">
        <f t="shared" si="53"/>
        <v>0</v>
      </c>
      <c r="AX127" s="189"/>
      <c r="AY127" s="196">
        <f t="shared" si="54"/>
        <v>0</v>
      </c>
      <c r="AZ127" s="189"/>
      <c r="BA127" s="196">
        <f t="shared" si="55"/>
        <v>0</v>
      </c>
      <c r="BB127" s="189"/>
      <c r="BC127" s="196">
        <f t="shared" si="56"/>
        <v>0</v>
      </c>
      <c r="BD127" s="189"/>
      <c r="BE127" s="196">
        <f t="shared" si="57"/>
        <v>0</v>
      </c>
      <c r="BF127" s="249">
        <f t="shared" si="45"/>
        <v>0</v>
      </c>
      <c r="BG127" s="195">
        <f t="shared" si="46"/>
        <v>0</v>
      </c>
      <c r="BH127" s="138" t="str">
        <f t="shared" si="59"/>
        <v/>
      </c>
      <c r="BI127" s="286" t="str" cm="1">
        <f t="array" ref="BI127">IFERROR(_xlfn.IFS(DATE(RIGHT(B127,4),3,31)&lt;Listes_deroulantes!$F$54,IF(AZ127&gt;0,AZ127/BG127,"Aucun mazout"),DATE(RIGHT(B127,4),3,31)&gt;=Listes_deroulantes!$F$54,IF(BF127&gt;0,BF127/BG127,"Aucun combustible")),"")</f>
        <v/>
      </c>
      <c r="BJ127" s="284" t="str" cm="1">
        <f t="array" ref="BJ127">_xlfn.IFS(BG127=0,"",AND(BG127&gt;0,AZ127=0),"Aucun mazout",BG127&gt;0,AZ127/BG127)</f>
        <v/>
      </c>
      <c r="BK127" s="299" t="str">
        <f t="shared" si="43"/>
        <v>Non disponible</v>
      </c>
      <c r="BL127" s="61" t="str" cm="1">
        <f t="array" ref="BL127">IFERROR(IF(DATE(RIGHT(B127,4),3,31)&lt;Listes_deroulantes!$F$54,VLOOKUP(L127,Listes_deroulantes!$F$3:$J$11,4,FALSE),_xlfn.IFS(DATE(RIGHT(B127,4),3,31)&lt;Avant2025,Exist20205Apres,DATE(RIGHT(B127,4),3,31)&lt;Avant2030,Exist2030Apres,DATE(RIGHT(B127,4),3,31)&gt;Après2030,"0%")),"")</f>
        <v/>
      </c>
      <c r="BM127" s="35" t="str" cm="1">
        <f t="array" ref="BM127">_xlfn.IFS(OR(BI127="Aucun combustible",BI127="Aucun mazout"),"Oui",AND(BI127="",BL127=""),"",AND(BL127="0%",OR(BI127&lt;&gt;"Aucun combustible",BI127&lt;&gt;"Aucun mazout")),IF(BI127&lt;=0%,"Oui","Non"),AND(BL127&lt;&gt;"0%",OR(BI127&lt;&gt;"Aucun combustible",BI127&lt;&gt;"Aucun mazout")),IF(BI127&lt;=BL127,"Oui","Non"))</f>
        <v/>
      </c>
      <c r="BN127" s="119"/>
      <c r="BO127" s="355" t="str">
        <f t="shared" si="44"/>
        <v>s. o.</v>
      </c>
      <c r="BP127" s="356" t="str" cm="1">
        <f t="array" ref="BP127">_xlfn.IFS(AND(BF127&gt;0,OR(BE127=0,ISBLANK(BE127))),"Non disponible",AND(OR(BE127=0,ISBLANK(BE127)),OR(BF127=0,ISBLANK(BF127)),AW127&gt;0),"100% Énergie renouvelable",BE127&gt;0,BE127,AND(OR(BE127=0,ISBLANK(BE127)),OR(BF127=0,ISBLANK(BF127)),OR(AW127=0,ISBLANK(AW127))),"s. o.")</f>
        <v>s. o.</v>
      </c>
      <c r="BQ127" s="357" t="str" cm="1">
        <f t="array" ref="BQ127">IFERROR(_xlfn.IFS(AND(BO127="100% Énergie renouvelable",BP127="100% Énergie renouvelable"),"Aucun GES à réduire",AND(BO127&lt;&gt;"100% Énergie renouvelable",BP127="100% Énergie renouvelable"),BO127,AND(BO127&lt;&gt;"100% Énergie renouvelable",BP127&lt;&gt;"100% Énergie renouvelable"),BO127-BP127,AND(BO127="100% Énergie renouvelable",BP127&lt;&gt;"100% Énergie renouvelable"),"Fournir une explication"),"s. o.")</f>
        <v>s. o.</v>
      </c>
      <c r="BR127" s="120"/>
    </row>
    <row r="128" spans="1:70" x14ac:dyDescent="0.25">
      <c r="A128" s="124"/>
      <c r="B128" s="33"/>
      <c r="C128" s="32"/>
      <c r="D128" s="32"/>
      <c r="E128" s="32"/>
      <c r="F128" s="32"/>
      <c r="G128" s="32"/>
      <c r="H128" s="32"/>
      <c r="I128" s="41"/>
      <c r="J128" s="32"/>
      <c r="K128" s="112"/>
      <c r="L128" s="32"/>
      <c r="M128" s="34"/>
      <c r="N128" s="339"/>
      <c r="O128" s="338"/>
      <c r="P128" s="118"/>
      <c r="Q128" s="187"/>
      <c r="R128" s="188"/>
      <c r="S128" s="189"/>
      <c r="T128" s="189"/>
      <c r="U128" s="189"/>
      <c r="V128" s="189"/>
      <c r="W128" s="256">
        <f t="shared" si="47"/>
        <v>0</v>
      </c>
      <c r="X128" s="187"/>
      <c r="Y128" s="190">
        <f t="shared" si="48"/>
        <v>0</v>
      </c>
      <c r="Z128" s="189"/>
      <c r="AA128" s="190">
        <f t="shared" si="49"/>
        <v>0</v>
      </c>
      <c r="AB128" s="189"/>
      <c r="AC128" s="190">
        <f t="shared" si="50"/>
        <v>0</v>
      </c>
      <c r="AD128" s="189"/>
      <c r="AE128" s="190">
        <f t="shared" si="41"/>
        <v>0</v>
      </c>
      <c r="AF128" s="191">
        <f t="shared" si="51"/>
        <v>0</v>
      </c>
      <c r="AG128" s="191">
        <f t="shared" si="52"/>
        <v>0</v>
      </c>
      <c r="AH128" s="137" t="str">
        <f t="shared" si="58"/>
        <v/>
      </c>
      <c r="AI128" s="286" t="str" cm="1">
        <f t="array" ref="AI128">IFERROR(_xlfn.IFS(DATE(RIGHT(B128,4),3,31)&lt;Listes_deroulantes!$F$54,IF(Z128&gt;0,Z128/AG128,"Aucun mazout"),DATE(RIGHT(B128,4),3,31)&gt;=Listes_deroulantes!$F$54,IF(AF128&gt;0,AF128/AG128,"Aucun combustible")),"")</f>
        <v/>
      </c>
      <c r="AJ128" s="284" t="str" cm="1">
        <f t="array" ref="AJ128">_xlfn.IFS(AG128=0,"",AND(AG128&gt;0,Z128=0),"Aucun mazout",AG128&gt;0,Z128/AG128)</f>
        <v/>
      </c>
      <c r="AK128" s="116" cm="1">
        <f t="array" ref="AK128">_xlfn.IFS(AG128=0,0,OR(AF128=0,ISBLANK(AF128)),"Aucun combustible",AND(AF128&gt;0,AG128&gt;0),AF128/AG128)</f>
        <v>0</v>
      </c>
      <c r="AL128" s="331" t="str" cm="1">
        <f t="array" ref="AL128">IFERROR(IF(DATE(RIGHT(B128,4),3,31)&lt;Listes_deroulantes!$F$54,VLOOKUP(L128,Listes_deroulantes!$F$3:$J$11,4,FALSE),_xlfn.IFS(DATE(RIGHT(B128,4),3,31)&lt;Avant2025,Exist2025Avant,DATE(RIGHT(B128,4),3,31)&lt;Avant2030,Exist2030Avant,DATE(RIGHT(B128,4),3,31)&gt;Après2030,Exist2031Avant)),"")</f>
        <v/>
      </c>
      <c r="AM128" s="35" t="str" cm="1">
        <f t="array" ref="AM128">_xlfn.IFS(OR(AI128="Aucun combustible",AI128="Aucun mazout"),"Oui",AND(AI128="",AL128=""),"",AND(AL128="0%",OR(AI128&lt;&gt;"Aucun combustible",AI128&lt;&gt;"Aucun mazout")),IF(AI128&lt;=0%,"Oui","Non"),AND(AL128&lt;&gt;"0%",OR(AI128&lt;&gt;"Aucun combustible",AI128&lt;&gt;"Aucun mazout")),IF(AI128&lt;=AL128,"Oui","Non"))</f>
        <v/>
      </c>
      <c r="AN128" s="130"/>
      <c r="AO128" s="350" t="str" cm="1">
        <f t="array" ref="AO128">_xlfn.IFS(AND(OR(AE128=0,ISBLANK(AE128)),AF128&gt;0),"Non disponible",AND(OR(AE128=0,ISBLANK(AE128)),W128&gt;0,OR(AF128=0,ISBLANK(AF128))),"100% Énergie renouvelable",AE128&gt;0,AE128,AND(OR(AE128=0,ISBLANK(AE128)),OR(AF128=0,ISBLANK(AF128)),OR(W128=0,ISBLANK(W128))),"s. o.")</f>
        <v>s. o.</v>
      </c>
      <c r="AP128" s="332">
        <f t="shared" si="42"/>
        <v>0</v>
      </c>
      <c r="AQ128" s="189"/>
      <c r="AR128" s="189"/>
      <c r="AS128" s="189"/>
      <c r="AT128" s="189"/>
      <c r="AU128" s="189"/>
      <c r="AV128" s="189"/>
      <c r="AW128" s="195">
        <f t="shared" si="53"/>
        <v>0</v>
      </c>
      <c r="AX128" s="189"/>
      <c r="AY128" s="196">
        <f t="shared" si="54"/>
        <v>0</v>
      </c>
      <c r="AZ128" s="189"/>
      <c r="BA128" s="196">
        <f t="shared" si="55"/>
        <v>0</v>
      </c>
      <c r="BB128" s="189"/>
      <c r="BC128" s="196">
        <f t="shared" si="56"/>
        <v>0</v>
      </c>
      <c r="BD128" s="189"/>
      <c r="BE128" s="196">
        <f t="shared" si="57"/>
        <v>0</v>
      </c>
      <c r="BF128" s="249">
        <f t="shared" si="45"/>
        <v>0</v>
      </c>
      <c r="BG128" s="195">
        <f t="shared" si="46"/>
        <v>0</v>
      </c>
      <c r="BH128" s="138" t="str">
        <f t="shared" si="59"/>
        <v/>
      </c>
      <c r="BI128" s="286" t="str" cm="1">
        <f t="array" ref="BI128">IFERROR(_xlfn.IFS(DATE(RIGHT(B128,4),3,31)&lt;Listes_deroulantes!$F$54,IF(AZ128&gt;0,AZ128/BG128,"Aucun mazout"),DATE(RIGHT(B128,4),3,31)&gt;=Listes_deroulantes!$F$54,IF(BF128&gt;0,BF128/BG128,"Aucun combustible")),"")</f>
        <v/>
      </c>
      <c r="BJ128" s="284" t="str" cm="1">
        <f t="array" ref="BJ128">_xlfn.IFS(BG128=0,"",AND(BG128&gt;0,AZ128=0),"Aucun mazout",BG128&gt;0,AZ128/BG128)</f>
        <v/>
      </c>
      <c r="BK128" s="299" t="str">
        <f t="shared" si="43"/>
        <v>Non disponible</v>
      </c>
      <c r="BL128" s="61" t="str" cm="1">
        <f t="array" ref="BL128">IFERROR(IF(DATE(RIGHT(B128,4),3,31)&lt;Listes_deroulantes!$F$54,VLOOKUP(L128,Listes_deroulantes!$F$3:$J$11,4,FALSE),_xlfn.IFS(DATE(RIGHT(B128,4),3,31)&lt;Avant2025,Exist20205Apres,DATE(RIGHT(B128,4),3,31)&lt;Avant2030,Exist2030Apres,DATE(RIGHT(B128,4),3,31)&gt;Après2030,"0%")),"")</f>
        <v/>
      </c>
      <c r="BM128" s="35" t="str" cm="1">
        <f t="array" ref="BM128">_xlfn.IFS(OR(BI128="Aucun combustible",BI128="Aucun mazout"),"Oui",AND(BI128="",BL128=""),"",AND(BL128="0%",OR(BI128&lt;&gt;"Aucun combustible",BI128&lt;&gt;"Aucun mazout")),IF(BI128&lt;=0%,"Oui","Non"),AND(BL128&lt;&gt;"0%",OR(BI128&lt;&gt;"Aucun combustible",BI128&lt;&gt;"Aucun mazout")),IF(BI128&lt;=BL128,"Oui","Non"))</f>
        <v/>
      </c>
      <c r="BN128" s="119"/>
      <c r="BO128" s="355" t="str">
        <f t="shared" si="44"/>
        <v>s. o.</v>
      </c>
      <c r="BP128" s="356" t="str" cm="1">
        <f t="array" ref="BP128">_xlfn.IFS(AND(BF128&gt;0,OR(BE128=0,ISBLANK(BE128))),"Non disponible",AND(OR(BE128=0,ISBLANK(BE128)),OR(BF128=0,ISBLANK(BF128)),AW128&gt;0),"100% Énergie renouvelable",BE128&gt;0,BE128,AND(OR(BE128=0,ISBLANK(BE128)),OR(BF128=0,ISBLANK(BF128)),OR(AW128=0,ISBLANK(AW128))),"s. o.")</f>
        <v>s. o.</v>
      </c>
      <c r="BQ128" s="357" t="str" cm="1">
        <f t="array" ref="BQ128">IFERROR(_xlfn.IFS(AND(BO128="100% Énergie renouvelable",BP128="100% Énergie renouvelable"),"Aucun GES à réduire",AND(BO128&lt;&gt;"100% Énergie renouvelable",BP128="100% Énergie renouvelable"),BO128,AND(BO128&lt;&gt;"100% Énergie renouvelable",BP128&lt;&gt;"100% Énergie renouvelable"),BO128-BP128,AND(BO128="100% Énergie renouvelable",BP128&lt;&gt;"100% Énergie renouvelable"),"Fournir une explication"),"s. o.")</f>
        <v>s. o.</v>
      </c>
      <c r="BR128" s="120"/>
    </row>
    <row r="129" spans="1:70" x14ac:dyDescent="0.25">
      <c r="A129" s="124"/>
      <c r="B129" s="33"/>
      <c r="C129" s="32"/>
      <c r="D129" s="32"/>
      <c r="E129" s="32"/>
      <c r="F129" s="32"/>
      <c r="G129" s="32"/>
      <c r="H129" s="32"/>
      <c r="I129" s="41"/>
      <c r="J129" s="32"/>
      <c r="K129" s="112"/>
      <c r="L129" s="32"/>
      <c r="M129" s="34"/>
      <c r="N129" s="339"/>
      <c r="O129" s="338"/>
      <c r="P129" s="118"/>
      <c r="Q129" s="187"/>
      <c r="R129" s="188"/>
      <c r="S129" s="189"/>
      <c r="T129" s="189"/>
      <c r="U129" s="189"/>
      <c r="V129" s="189"/>
      <c r="W129" s="256">
        <f t="shared" si="47"/>
        <v>0</v>
      </c>
      <c r="X129" s="187"/>
      <c r="Y129" s="190">
        <f t="shared" si="48"/>
        <v>0</v>
      </c>
      <c r="Z129" s="189"/>
      <c r="AA129" s="190">
        <f t="shared" si="49"/>
        <v>0</v>
      </c>
      <c r="AB129" s="189"/>
      <c r="AC129" s="190">
        <f t="shared" si="50"/>
        <v>0</v>
      </c>
      <c r="AD129" s="189"/>
      <c r="AE129" s="190">
        <f t="shared" si="41"/>
        <v>0</v>
      </c>
      <c r="AF129" s="191">
        <f t="shared" si="51"/>
        <v>0</v>
      </c>
      <c r="AG129" s="191">
        <f t="shared" si="52"/>
        <v>0</v>
      </c>
      <c r="AH129" s="137" t="str">
        <f t="shared" si="58"/>
        <v/>
      </c>
      <c r="AI129" s="286" t="str" cm="1">
        <f t="array" ref="AI129">IFERROR(_xlfn.IFS(DATE(RIGHT(B129,4),3,31)&lt;Listes_deroulantes!$F$54,IF(Z129&gt;0,Z129/AG129,"Aucun mazout"),DATE(RIGHT(B129,4),3,31)&gt;=Listes_deroulantes!$F$54,IF(AF129&gt;0,AF129/AG129,"Aucun combustible")),"")</f>
        <v/>
      </c>
      <c r="AJ129" s="284" t="str" cm="1">
        <f t="array" ref="AJ129">_xlfn.IFS(AG129=0,"",AND(AG129&gt;0,Z129=0),"Aucun mazout",AG129&gt;0,Z129/AG129)</f>
        <v/>
      </c>
      <c r="AK129" s="116" cm="1">
        <f t="array" ref="AK129">_xlfn.IFS(AG129=0,0,OR(AF129=0,ISBLANK(AF129)),"Aucun combustible",AND(AF129&gt;0,AG129&gt;0),AF129/AG129)</f>
        <v>0</v>
      </c>
      <c r="AL129" s="331" t="str" cm="1">
        <f t="array" ref="AL129">IFERROR(IF(DATE(RIGHT(B129,4),3,31)&lt;Listes_deroulantes!$F$54,VLOOKUP(L129,Listes_deroulantes!$F$3:$J$11,4,FALSE),_xlfn.IFS(DATE(RIGHT(B129,4),3,31)&lt;Avant2025,Exist2025Avant,DATE(RIGHT(B129,4),3,31)&lt;Avant2030,Exist2030Avant,DATE(RIGHT(B129,4),3,31)&gt;Après2030,Exist2031Avant)),"")</f>
        <v/>
      </c>
      <c r="AM129" s="35" t="str" cm="1">
        <f t="array" ref="AM129">_xlfn.IFS(OR(AI129="Aucun combustible",AI129="Aucun mazout"),"Oui",AND(AI129="",AL129=""),"",AND(AL129="0%",OR(AI129&lt;&gt;"Aucun combustible",AI129&lt;&gt;"Aucun mazout")),IF(AI129&lt;=0%,"Oui","Non"),AND(AL129&lt;&gt;"0%",OR(AI129&lt;&gt;"Aucun combustible",AI129&lt;&gt;"Aucun mazout")),IF(AI129&lt;=AL129,"Oui","Non"))</f>
        <v/>
      </c>
      <c r="AN129" s="130"/>
      <c r="AO129" s="350" t="str" cm="1">
        <f t="array" ref="AO129">_xlfn.IFS(AND(OR(AE129=0,ISBLANK(AE129)),AF129&gt;0),"Non disponible",AND(OR(AE129=0,ISBLANK(AE129)),W129&gt;0,OR(AF129=0,ISBLANK(AF129))),"100% Énergie renouvelable",AE129&gt;0,AE129,AND(OR(AE129=0,ISBLANK(AE129)),OR(AF129=0,ISBLANK(AF129)),OR(W129=0,ISBLANK(W129))),"s. o.")</f>
        <v>s. o.</v>
      </c>
      <c r="AP129" s="332">
        <f t="shared" si="42"/>
        <v>0</v>
      </c>
      <c r="AQ129" s="189"/>
      <c r="AR129" s="189"/>
      <c r="AS129" s="189"/>
      <c r="AT129" s="189"/>
      <c r="AU129" s="189"/>
      <c r="AV129" s="189"/>
      <c r="AW129" s="195">
        <f t="shared" si="53"/>
        <v>0</v>
      </c>
      <c r="AX129" s="189"/>
      <c r="AY129" s="196">
        <f t="shared" si="54"/>
        <v>0</v>
      </c>
      <c r="AZ129" s="189"/>
      <c r="BA129" s="196">
        <f t="shared" si="55"/>
        <v>0</v>
      </c>
      <c r="BB129" s="189"/>
      <c r="BC129" s="196">
        <f t="shared" si="56"/>
        <v>0</v>
      </c>
      <c r="BD129" s="189"/>
      <c r="BE129" s="196">
        <f t="shared" si="57"/>
        <v>0</v>
      </c>
      <c r="BF129" s="249">
        <f t="shared" si="45"/>
        <v>0</v>
      </c>
      <c r="BG129" s="195">
        <f t="shared" si="46"/>
        <v>0</v>
      </c>
      <c r="BH129" s="138" t="str">
        <f t="shared" si="59"/>
        <v/>
      </c>
      <c r="BI129" s="286" t="str" cm="1">
        <f t="array" ref="BI129">IFERROR(_xlfn.IFS(DATE(RIGHT(B129,4),3,31)&lt;Listes_deroulantes!$F$54,IF(AZ129&gt;0,AZ129/BG129,"Aucun mazout"),DATE(RIGHT(B129,4),3,31)&gt;=Listes_deroulantes!$F$54,IF(BF129&gt;0,BF129/BG129,"Aucun combustible")),"")</f>
        <v/>
      </c>
      <c r="BJ129" s="284" t="str" cm="1">
        <f t="array" ref="BJ129">_xlfn.IFS(BG129=0,"",AND(BG129&gt;0,AZ129=0),"Aucun mazout",BG129&gt;0,AZ129/BG129)</f>
        <v/>
      </c>
      <c r="BK129" s="299" t="str">
        <f t="shared" si="43"/>
        <v>Non disponible</v>
      </c>
      <c r="BL129" s="61" t="str" cm="1">
        <f t="array" ref="BL129">IFERROR(IF(DATE(RIGHT(B129,4),3,31)&lt;Listes_deroulantes!$F$54,VLOOKUP(L129,Listes_deroulantes!$F$3:$J$11,4,FALSE),_xlfn.IFS(DATE(RIGHT(B129,4),3,31)&lt;Avant2025,Exist20205Apres,DATE(RIGHT(B129,4),3,31)&lt;Avant2030,Exist2030Apres,DATE(RIGHT(B129,4),3,31)&gt;Après2030,"0%")),"")</f>
        <v/>
      </c>
      <c r="BM129" s="35" t="str" cm="1">
        <f t="array" ref="BM129">_xlfn.IFS(OR(BI129="Aucun combustible",BI129="Aucun mazout"),"Oui",AND(BI129="",BL129=""),"",AND(BL129="0%",OR(BI129&lt;&gt;"Aucun combustible",BI129&lt;&gt;"Aucun mazout")),IF(BI129&lt;=0%,"Oui","Non"),AND(BL129&lt;&gt;"0%",OR(BI129&lt;&gt;"Aucun combustible",BI129&lt;&gt;"Aucun mazout")),IF(BI129&lt;=BL129,"Oui","Non"))</f>
        <v/>
      </c>
      <c r="BN129" s="119"/>
      <c r="BO129" s="355" t="str">
        <f t="shared" si="44"/>
        <v>s. o.</v>
      </c>
      <c r="BP129" s="356" t="str" cm="1">
        <f t="array" ref="BP129">_xlfn.IFS(AND(BF129&gt;0,OR(BE129=0,ISBLANK(BE129))),"Non disponible",AND(OR(BE129=0,ISBLANK(BE129)),OR(BF129=0,ISBLANK(BF129)),AW129&gt;0),"100% Énergie renouvelable",BE129&gt;0,BE129,AND(OR(BE129=0,ISBLANK(BE129)),OR(BF129=0,ISBLANK(BF129)),OR(AW129=0,ISBLANK(AW129))),"s. o.")</f>
        <v>s. o.</v>
      </c>
      <c r="BQ129" s="357" t="str" cm="1">
        <f t="array" ref="BQ129">IFERROR(_xlfn.IFS(AND(BO129="100% Énergie renouvelable",BP129="100% Énergie renouvelable"),"Aucun GES à réduire",AND(BO129&lt;&gt;"100% Énergie renouvelable",BP129="100% Énergie renouvelable"),BO129,AND(BO129&lt;&gt;"100% Énergie renouvelable",BP129&lt;&gt;"100% Énergie renouvelable"),BO129-BP129,AND(BO129="100% Énergie renouvelable",BP129&lt;&gt;"100% Énergie renouvelable"),"Fournir une explication"),"s. o.")</f>
        <v>s. o.</v>
      </c>
      <c r="BR129" s="120"/>
    </row>
    <row r="130" spans="1:70" x14ac:dyDescent="0.25">
      <c r="A130" s="124"/>
      <c r="B130" s="33"/>
      <c r="C130" s="32"/>
      <c r="D130" s="32"/>
      <c r="E130" s="32"/>
      <c r="F130" s="32"/>
      <c r="G130" s="32"/>
      <c r="H130" s="32"/>
      <c r="I130" s="41"/>
      <c r="J130" s="32"/>
      <c r="K130" s="112"/>
      <c r="L130" s="32"/>
      <c r="M130" s="34"/>
      <c r="N130" s="339"/>
      <c r="O130" s="338"/>
      <c r="P130" s="118"/>
      <c r="Q130" s="187"/>
      <c r="R130" s="188"/>
      <c r="S130" s="189"/>
      <c r="T130" s="189"/>
      <c r="U130" s="189"/>
      <c r="V130" s="189"/>
      <c r="W130" s="256">
        <f t="shared" si="47"/>
        <v>0</v>
      </c>
      <c r="X130" s="187"/>
      <c r="Y130" s="190">
        <f t="shared" si="48"/>
        <v>0</v>
      </c>
      <c r="Z130" s="189"/>
      <c r="AA130" s="190">
        <f t="shared" si="49"/>
        <v>0</v>
      </c>
      <c r="AB130" s="189"/>
      <c r="AC130" s="190">
        <f t="shared" si="50"/>
        <v>0</v>
      </c>
      <c r="AD130" s="189"/>
      <c r="AE130" s="190">
        <f t="shared" si="41"/>
        <v>0</v>
      </c>
      <c r="AF130" s="191">
        <f t="shared" si="51"/>
        <v>0</v>
      </c>
      <c r="AG130" s="191">
        <f t="shared" si="52"/>
        <v>0</v>
      </c>
      <c r="AH130" s="137" t="str">
        <f t="shared" si="58"/>
        <v/>
      </c>
      <c r="AI130" s="286" t="str" cm="1">
        <f t="array" ref="AI130">IFERROR(_xlfn.IFS(DATE(RIGHT(B130,4),3,31)&lt;Listes_deroulantes!$F$54,IF(Z130&gt;0,Z130/AG130,"Aucun mazout"),DATE(RIGHT(B130,4),3,31)&gt;=Listes_deroulantes!$F$54,IF(AF130&gt;0,AF130/AG130,"Aucun combustible")),"")</f>
        <v/>
      </c>
      <c r="AJ130" s="284" t="str" cm="1">
        <f t="array" ref="AJ130">_xlfn.IFS(AG130=0,"",AND(AG130&gt;0,Z130=0),"Aucun mazout",AG130&gt;0,Z130/AG130)</f>
        <v/>
      </c>
      <c r="AK130" s="116" cm="1">
        <f t="array" ref="AK130">_xlfn.IFS(AG130=0,0,OR(AF130=0,ISBLANK(AF130)),"Aucun combustible",AND(AF130&gt;0,AG130&gt;0),AF130/AG130)</f>
        <v>0</v>
      </c>
      <c r="AL130" s="331" t="str" cm="1">
        <f t="array" ref="AL130">IFERROR(IF(DATE(RIGHT(B130,4),3,31)&lt;Listes_deroulantes!$F$54,VLOOKUP(L130,Listes_deroulantes!$F$3:$J$11,4,FALSE),_xlfn.IFS(DATE(RIGHT(B130,4),3,31)&lt;Avant2025,Exist2025Avant,DATE(RIGHT(B130,4),3,31)&lt;Avant2030,Exist2030Avant,DATE(RIGHT(B130,4),3,31)&gt;Après2030,Exist2031Avant)),"")</f>
        <v/>
      </c>
      <c r="AM130" s="35" t="str" cm="1">
        <f t="array" ref="AM130">_xlfn.IFS(OR(AI130="Aucun combustible",AI130="Aucun mazout"),"Oui",AND(AI130="",AL130=""),"",AND(AL130="0%",OR(AI130&lt;&gt;"Aucun combustible",AI130&lt;&gt;"Aucun mazout")),IF(AI130&lt;=0%,"Oui","Non"),AND(AL130&lt;&gt;"0%",OR(AI130&lt;&gt;"Aucun combustible",AI130&lt;&gt;"Aucun mazout")),IF(AI130&lt;=AL130,"Oui","Non"))</f>
        <v/>
      </c>
      <c r="AN130" s="130"/>
      <c r="AO130" s="350" t="str" cm="1">
        <f t="array" ref="AO130">_xlfn.IFS(AND(OR(AE130=0,ISBLANK(AE130)),AF130&gt;0),"Non disponible",AND(OR(AE130=0,ISBLANK(AE130)),W130&gt;0,OR(AF130=0,ISBLANK(AF130))),"100% Énergie renouvelable",AE130&gt;0,AE130,AND(OR(AE130=0,ISBLANK(AE130)),OR(AF130=0,ISBLANK(AF130)),OR(W130=0,ISBLANK(W130))),"s. o.")</f>
        <v>s. o.</v>
      </c>
      <c r="AP130" s="332">
        <f t="shared" si="42"/>
        <v>0</v>
      </c>
      <c r="AQ130" s="189"/>
      <c r="AR130" s="189"/>
      <c r="AS130" s="189"/>
      <c r="AT130" s="189"/>
      <c r="AU130" s="189"/>
      <c r="AV130" s="189"/>
      <c r="AW130" s="195">
        <f t="shared" si="53"/>
        <v>0</v>
      </c>
      <c r="AX130" s="189"/>
      <c r="AY130" s="196">
        <f t="shared" si="54"/>
        <v>0</v>
      </c>
      <c r="AZ130" s="189"/>
      <c r="BA130" s="196">
        <f t="shared" si="55"/>
        <v>0</v>
      </c>
      <c r="BB130" s="189"/>
      <c r="BC130" s="196">
        <f t="shared" si="56"/>
        <v>0</v>
      </c>
      <c r="BD130" s="189"/>
      <c r="BE130" s="196">
        <f t="shared" si="57"/>
        <v>0</v>
      </c>
      <c r="BF130" s="249">
        <f t="shared" si="45"/>
        <v>0</v>
      </c>
      <c r="BG130" s="195">
        <f t="shared" si="46"/>
        <v>0</v>
      </c>
      <c r="BH130" s="138" t="str">
        <f t="shared" si="59"/>
        <v/>
      </c>
      <c r="BI130" s="286" t="str" cm="1">
        <f t="array" ref="BI130">IFERROR(_xlfn.IFS(DATE(RIGHT(B130,4),3,31)&lt;Listes_deroulantes!$F$54,IF(AZ130&gt;0,AZ130/BG130,"Aucun mazout"),DATE(RIGHT(B130,4),3,31)&gt;=Listes_deroulantes!$F$54,IF(BF130&gt;0,BF130/BG130,"Aucun combustible")),"")</f>
        <v/>
      </c>
      <c r="BJ130" s="284" t="str" cm="1">
        <f t="array" ref="BJ130">_xlfn.IFS(BG130=0,"",AND(BG130&gt;0,AZ130=0),"Aucun mazout",BG130&gt;0,AZ130/BG130)</f>
        <v/>
      </c>
      <c r="BK130" s="299" t="str">
        <f t="shared" si="43"/>
        <v>Non disponible</v>
      </c>
      <c r="BL130" s="61" t="str" cm="1">
        <f t="array" ref="BL130">IFERROR(IF(DATE(RIGHT(B130,4),3,31)&lt;Listes_deroulantes!$F$54,VLOOKUP(L130,Listes_deroulantes!$F$3:$J$11,4,FALSE),_xlfn.IFS(DATE(RIGHT(B130,4),3,31)&lt;Avant2025,Exist20205Apres,DATE(RIGHT(B130,4),3,31)&lt;Avant2030,Exist2030Apres,DATE(RIGHT(B130,4),3,31)&gt;Après2030,"0%")),"")</f>
        <v/>
      </c>
      <c r="BM130" s="35" t="str" cm="1">
        <f t="array" ref="BM130">_xlfn.IFS(OR(BI130="Aucun combustible",BI130="Aucun mazout"),"Oui",AND(BI130="",BL130=""),"",AND(BL130="0%",OR(BI130&lt;&gt;"Aucun combustible",BI130&lt;&gt;"Aucun mazout")),IF(BI130&lt;=0%,"Oui","Non"),AND(BL130&lt;&gt;"0%",OR(BI130&lt;&gt;"Aucun combustible",BI130&lt;&gt;"Aucun mazout")),IF(BI130&lt;=BL130,"Oui","Non"))</f>
        <v/>
      </c>
      <c r="BN130" s="119"/>
      <c r="BO130" s="355" t="str">
        <f t="shared" si="44"/>
        <v>s. o.</v>
      </c>
      <c r="BP130" s="356" t="str" cm="1">
        <f t="array" ref="BP130">_xlfn.IFS(AND(BF130&gt;0,OR(BE130=0,ISBLANK(BE130))),"Non disponible",AND(OR(BE130=0,ISBLANK(BE130)),OR(BF130=0,ISBLANK(BF130)),AW130&gt;0),"100% Énergie renouvelable",BE130&gt;0,BE130,AND(OR(BE130=0,ISBLANK(BE130)),OR(BF130=0,ISBLANK(BF130)),OR(AW130=0,ISBLANK(AW130))),"s. o.")</f>
        <v>s. o.</v>
      </c>
      <c r="BQ130" s="357" t="str" cm="1">
        <f t="array" ref="BQ130">IFERROR(_xlfn.IFS(AND(BO130="100% Énergie renouvelable",BP130="100% Énergie renouvelable"),"Aucun GES à réduire",AND(BO130&lt;&gt;"100% Énergie renouvelable",BP130="100% Énergie renouvelable"),BO130,AND(BO130&lt;&gt;"100% Énergie renouvelable",BP130&lt;&gt;"100% Énergie renouvelable"),BO130-BP130,AND(BO130="100% Énergie renouvelable",BP130&lt;&gt;"100% Énergie renouvelable"),"Fournir une explication"),"s. o.")</f>
        <v>s. o.</v>
      </c>
      <c r="BR130" s="120"/>
    </row>
    <row r="131" spans="1:70" x14ac:dyDescent="0.25">
      <c r="A131" s="124"/>
      <c r="B131" s="33"/>
      <c r="C131" s="32"/>
      <c r="D131" s="32"/>
      <c r="E131" s="32"/>
      <c r="F131" s="32"/>
      <c r="G131" s="32"/>
      <c r="H131" s="32"/>
      <c r="I131" s="41"/>
      <c r="J131" s="32"/>
      <c r="K131" s="112"/>
      <c r="L131" s="32"/>
      <c r="M131" s="34"/>
      <c r="N131" s="339"/>
      <c r="O131" s="338"/>
      <c r="P131" s="118"/>
      <c r="Q131" s="187"/>
      <c r="R131" s="188"/>
      <c r="S131" s="189"/>
      <c r="T131" s="189"/>
      <c r="U131" s="189"/>
      <c r="V131" s="189"/>
      <c r="W131" s="256">
        <f t="shared" si="47"/>
        <v>0</v>
      </c>
      <c r="X131" s="187"/>
      <c r="Y131" s="190">
        <f t="shared" si="48"/>
        <v>0</v>
      </c>
      <c r="Z131" s="189"/>
      <c r="AA131" s="190">
        <f t="shared" si="49"/>
        <v>0</v>
      </c>
      <c r="AB131" s="189"/>
      <c r="AC131" s="190">
        <f t="shared" si="50"/>
        <v>0</v>
      </c>
      <c r="AD131" s="189"/>
      <c r="AE131" s="190">
        <f t="shared" si="41"/>
        <v>0</v>
      </c>
      <c r="AF131" s="191">
        <f t="shared" si="51"/>
        <v>0</v>
      </c>
      <c r="AG131" s="191">
        <f t="shared" si="52"/>
        <v>0</v>
      </c>
      <c r="AH131" s="137" t="str">
        <f t="shared" si="58"/>
        <v/>
      </c>
      <c r="AI131" s="286" t="str" cm="1">
        <f t="array" ref="AI131">IFERROR(_xlfn.IFS(DATE(RIGHT(B131,4),3,31)&lt;Listes_deroulantes!$F$54,IF(Z131&gt;0,Z131/AG131,"Aucun mazout"),DATE(RIGHT(B131,4),3,31)&gt;=Listes_deroulantes!$F$54,IF(AF131&gt;0,AF131/AG131,"Aucun combustible")),"")</f>
        <v/>
      </c>
      <c r="AJ131" s="284" t="str" cm="1">
        <f t="array" ref="AJ131">_xlfn.IFS(AG131=0,"",AND(AG131&gt;0,Z131=0),"Aucun mazout",AG131&gt;0,Z131/AG131)</f>
        <v/>
      </c>
      <c r="AK131" s="116" cm="1">
        <f t="array" ref="AK131">_xlfn.IFS(AG131=0,0,OR(AF131=0,ISBLANK(AF131)),"Aucun combustible",AND(AF131&gt;0,AG131&gt;0),AF131/AG131)</f>
        <v>0</v>
      </c>
      <c r="AL131" s="331" t="str" cm="1">
        <f t="array" ref="AL131">IFERROR(IF(DATE(RIGHT(B131,4),3,31)&lt;Listes_deroulantes!$F$54,VLOOKUP(L131,Listes_deroulantes!$F$3:$J$11,4,FALSE),_xlfn.IFS(DATE(RIGHT(B131,4),3,31)&lt;Avant2025,Exist2025Avant,DATE(RIGHT(B131,4),3,31)&lt;Avant2030,Exist2030Avant,DATE(RIGHT(B131,4),3,31)&gt;Après2030,Exist2031Avant)),"")</f>
        <v/>
      </c>
      <c r="AM131" s="35" t="str" cm="1">
        <f t="array" ref="AM131">_xlfn.IFS(OR(AI131="Aucun combustible",AI131="Aucun mazout"),"Oui",AND(AI131="",AL131=""),"",AND(AL131="0%",OR(AI131&lt;&gt;"Aucun combustible",AI131&lt;&gt;"Aucun mazout")),IF(AI131&lt;=0%,"Oui","Non"),AND(AL131&lt;&gt;"0%",OR(AI131&lt;&gt;"Aucun combustible",AI131&lt;&gt;"Aucun mazout")),IF(AI131&lt;=AL131,"Oui","Non"))</f>
        <v/>
      </c>
      <c r="AN131" s="130"/>
      <c r="AO131" s="350" t="str" cm="1">
        <f t="array" ref="AO131">_xlfn.IFS(AND(OR(AE131=0,ISBLANK(AE131)),AF131&gt;0),"Non disponible",AND(OR(AE131=0,ISBLANK(AE131)),W131&gt;0,OR(AF131=0,ISBLANK(AF131))),"100% Énergie renouvelable",AE131&gt;0,AE131,AND(OR(AE131=0,ISBLANK(AE131)),OR(AF131=0,ISBLANK(AF131)),OR(W131=0,ISBLANK(W131))),"s. o.")</f>
        <v>s. o.</v>
      </c>
      <c r="AP131" s="332">
        <f t="shared" si="42"/>
        <v>0</v>
      </c>
      <c r="AQ131" s="189"/>
      <c r="AR131" s="189"/>
      <c r="AS131" s="189"/>
      <c r="AT131" s="189"/>
      <c r="AU131" s="189"/>
      <c r="AV131" s="189"/>
      <c r="AW131" s="195">
        <f t="shared" si="53"/>
        <v>0</v>
      </c>
      <c r="AX131" s="189"/>
      <c r="AY131" s="196">
        <f t="shared" si="54"/>
        <v>0</v>
      </c>
      <c r="AZ131" s="189"/>
      <c r="BA131" s="196">
        <f t="shared" si="55"/>
        <v>0</v>
      </c>
      <c r="BB131" s="189"/>
      <c r="BC131" s="196">
        <f t="shared" si="56"/>
        <v>0</v>
      </c>
      <c r="BD131" s="189"/>
      <c r="BE131" s="196">
        <f t="shared" si="57"/>
        <v>0</v>
      </c>
      <c r="BF131" s="249">
        <f t="shared" si="45"/>
        <v>0</v>
      </c>
      <c r="BG131" s="195">
        <f t="shared" si="46"/>
        <v>0</v>
      </c>
      <c r="BH131" s="138" t="str">
        <f t="shared" si="59"/>
        <v/>
      </c>
      <c r="BI131" s="286" t="str" cm="1">
        <f t="array" ref="BI131">IFERROR(_xlfn.IFS(DATE(RIGHT(B131,4),3,31)&lt;Listes_deroulantes!$F$54,IF(AZ131&gt;0,AZ131/BG131,"Aucun mazout"),DATE(RIGHT(B131,4),3,31)&gt;=Listes_deroulantes!$F$54,IF(BF131&gt;0,BF131/BG131,"Aucun combustible")),"")</f>
        <v/>
      </c>
      <c r="BJ131" s="284" t="str" cm="1">
        <f t="array" ref="BJ131">_xlfn.IFS(BG131=0,"",AND(BG131&gt;0,AZ131=0),"Aucun mazout",BG131&gt;0,AZ131/BG131)</f>
        <v/>
      </c>
      <c r="BK131" s="299" t="str">
        <f t="shared" si="43"/>
        <v>Non disponible</v>
      </c>
      <c r="BL131" s="61" t="str" cm="1">
        <f t="array" ref="BL131">IFERROR(IF(DATE(RIGHT(B131,4),3,31)&lt;Listes_deroulantes!$F$54,VLOOKUP(L131,Listes_deroulantes!$F$3:$J$11,4,FALSE),_xlfn.IFS(DATE(RIGHT(B131,4),3,31)&lt;Avant2025,Exist20205Apres,DATE(RIGHT(B131,4),3,31)&lt;Avant2030,Exist2030Apres,DATE(RIGHT(B131,4),3,31)&gt;Après2030,"0%")),"")</f>
        <v/>
      </c>
      <c r="BM131" s="35" t="str" cm="1">
        <f t="array" ref="BM131">_xlfn.IFS(OR(BI131="Aucun combustible",BI131="Aucun mazout"),"Oui",AND(BI131="",BL131=""),"",AND(BL131="0%",OR(BI131&lt;&gt;"Aucun combustible",BI131&lt;&gt;"Aucun mazout")),IF(BI131&lt;=0%,"Oui","Non"),AND(BL131&lt;&gt;"0%",OR(BI131&lt;&gt;"Aucun combustible",BI131&lt;&gt;"Aucun mazout")),IF(BI131&lt;=BL131,"Oui","Non"))</f>
        <v/>
      </c>
      <c r="BN131" s="119"/>
      <c r="BO131" s="355" t="str">
        <f t="shared" si="44"/>
        <v>s. o.</v>
      </c>
      <c r="BP131" s="356" t="str" cm="1">
        <f t="array" ref="BP131">_xlfn.IFS(AND(BF131&gt;0,OR(BE131=0,ISBLANK(BE131))),"Non disponible",AND(OR(BE131=0,ISBLANK(BE131)),OR(BF131=0,ISBLANK(BF131)),AW131&gt;0),"100% Énergie renouvelable",BE131&gt;0,BE131,AND(OR(BE131=0,ISBLANK(BE131)),OR(BF131=0,ISBLANK(BF131)),OR(AW131=0,ISBLANK(AW131))),"s. o.")</f>
        <v>s. o.</v>
      </c>
      <c r="BQ131" s="357" t="str" cm="1">
        <f t="array" ref="BQ131">IFERROR(_xlfn.IFS(AND(BO131="100% Énergie renouvelable",BP131="100% Énergie renouvelable"),"Aucun GES à réduire",AND(BO131&lt;&gt;"100% Énergie renouvelable",BP131="100% Énergie renouvelable"),BO131,AND(BO131&lt;&gt;"100% Énergie renouvelable",BP131&lt;&gt;"100% Énergie renouvelable"),BO131-BP131,AND(BO131="100% Énergie renouvelable",BP131&lt;&gt;"100% Énergie renouvelable"),"Fournir une explication"),"s. o.")</f>
        <v>s. o.</v>
      </c>
      <c r="BR131" s="120"/>
    </row>
    <row r="132" spans="1:70" x14ac:dyDescent="0.25">
      <c r="A132" s="124"/>
      <c r="B132" s="33"/>
      <c r="C132" s="32"/>
      <c r="D132" s="32"/>
      <c r="E132" s="32"/>
      <c r="F132" s="32"/>
      <c r="G132" s="32"/>
      <c r="H132" s="32"/>
      <c r="I132" s="41"/>
      <c r="J132" s="32"/>
      <c r="K132" s="112"/>
      <c r="L132" s="32"/>
      <c r="M132" s="34"/>
      <c r="N132" s="339"/>
      <c r="O132" s="338"/>
      <c r="P132" s="118"/>
      <c r="Q132" s="187"/>
      <c r="R132" s="188"/>
      <c r="S132" s="189"/>
      <c r="T132" s="189"/>
      <c r="U132" s="189"/>
      <c r="V132" s="189"/>
      <c r="W132" s="256">
        <f t="shared" si="47"/>
        <v>0</v>
      </c>
      <c r="X132" s="187"/>
      <c r="Y132" s="190">
        <f t="shared" si="48"/>
        <v>0</v>
      </c>
      <c r="Z132" s="189"/>
      <c r="AA132" s="190">
        <f t="shared" si="49"/>
        <v>0</v>
      </c>
      <c r="AB132" s="189"/>
      <c r="AC132" s="190">
        <f t="shared" si="50"/>
        <v>0</v>
      </c>
      <c r="AD132" s="189"/>
      <c r="AE132" s="190">
        <f t="shared" si="41"/>
        <v>0</v>
      </c>
      <c r="AF132" s="191">
        <f t="shared" si="51"/>
        <v>0</v>
      </c>
      <c r="AG132" s="191">
        <f t="shared" si="52"/>
        <v>0</v>
      </c>
      <c r="AH132" s="137" t="str">
        <f t="shared" si="58"/>
        <v/>
      </c>
      <c r="AI132" s="286" t="str" cm="1">
        <f t="array" ref="AI132">IFERROR(_xlfn.IFS(DATE(RIGHT(B132,4),3,31)&lt;Listes_deroulantes!$F$54,IF(Z132&gt;0,Z132/AG132,"Aucun mazout"),DATE(RIGHT(B132,4),3,31)&gt;=Listes_deroulantes!$F$54,IF(AF132&gt;0,AF132/AG132,"Aucun combustible")),"")</f>
        <v/>
      </c>
      <c r="AJ132" s="284" t="str" cm="1">
        <f t="array" ref="AJ132">_xlfn.IFS(AG132=0,"",AND(AG132&gt;0,Z132=0),"Aucun mazout",AG132&gt;0,Z132/AG132)</f>
        <v/>
      </c>
      <c r="AK132" s="116" cm="1">
        <f t="array" ref="AK132">_xlfn.IFS(AG132=0,0,OR(AF132=0,ISBLANK(AF132)),"Aucun combustible",AND(AF132&gt;0,AG132&gt;0),AF132/AG132)</f>
        <v>0</v>
      </c>
      <c r="AL132" s="331" t="str" cm="1">
        <f t="array" ref="AL132">IFERROR(IF(DATE(RIGHT(B132,4),3,31)&lt;Listes_deroulantes!$F$54,VLOOKUP(L132,Listes_deroulantes!$F$3:$J$11,4,FALSE),_xlfn.IFS(DATE(RIGHT(B132,4),3,31)&lt;Avant2025,Exist2025Avant,DATE(RIGHT(B132,4),3,31)&lt;Avant2030,Exist2030Avant,DATE(RIGHT(B132,4),3,31)&gt;Après2030,Exist2031Avant)),"")</f>
        <v/>
      </c>
      <c r="AM132" s="35" t="str" cm="1">
        <f t="array" ref="AM132">_xlfn.IFS(OR(AI132="Aucun combustible",AI132="Aucun mazout"),"Oui",AND(AI132="",AL132=""),"",AND(AL132="0%",OR(AI132&lt;&gt;"Aucun combustible",AI132&lt;&gt;"Aucun mazout")),IF(AI132&lt;=0%,"Oui","Non"),AND(AL132&lt;&gt;"0%",OR(AI132&lt;&gt;"Aucun combustible",AI132&lt;&gt;"Aucun mazout")),IF(AI132&lt;=AL132,"Oui","Non"))</f>
        <v/>
      </c>
      <c r="AN132" s="130"/>
      <c r="AO132" s="350" t="str" cm="1">
        <f t="array" ref="AO132">_xlfn.IFS(AND(OR(AE132=0,ISBLANK(AE132)),AF132&gt;0),"Non disponible",AND(OR(AE132=0,ISBLANK(AE132)),W132&gt;0,OR(AF132=0,ISBLANK(AF132))),"100% Énergie renouvelable",AE132&gt;0,AE132,AND(OR(AE132=0,ISBLANK(AE132)),OR(AF132=0,ISBLANK(AF132)),OR(W132=0,ISBLANK(W132))),"s. o.")</f>
        <v>s. o.</v>
      </c>
      <c r="AP132" s="332">
        <f t="shared" si="42"/>
        <v>0</v>
      </c>
      <c r="AQ132" s="189"/>
      <c r="AR132" s="189"/>
      <c r="AS132" s="189"/>
      <c r="AT132" s="189"/>
      <c r="AU132" s="189"/>
      <c r="AV132" s="189"/>
      <c r="AW132" s="195">
        <f t="shared" si="53"/>
        <v>0</v>
      </c>
      <c r="AX132" s="189"/>
      <c r="AY132" s="196">
        <f t="shared" si="54"/>
        <v>0</v>
      </c>
      <c r="AZ132" s="189"/>
      <c r="BA132" s="196">
        <f t="shared" si="55"/>
        <v>0</v>
      </c>
      <c r="BB132" s="189"/>
      <c r="BC132" s="196">
        <f t="shared" si="56"/>
        <v>0</v>
      </c>
      <c r="BD132" s="189"/>
      <c r="BE132" s="196">
        <f t="shared" si="57"/>
        <v>0</v>
      </c>
      <c r="BF132" s="249">
        <f t="shared" si="45"/>
        <v>0</v>
      </c>
      <c r="BG132" s="195">
        <f t="shared" si="46"/>
        <v>0</v>
      </c>
      <c r="BH132" s="138" t="str">
        <f t="shared" si="59"/>
        <v/>
      </c>
      <c r="BI132" s="286" t="str" cm="1">
        <f t="array" ref="BI132">IFERROR(_xlfn.IFS(DATE(RIGHT(B132,4),3,31)&lt;Listes_deroulantes!$F$54,IF(AZ132&gt;0,AZ132/BG132,"Aucun mazout"),DATE(RIGHT(B132,4),3,31)&gt;=Listes_deroulantes!$F$54,IF(BF132&gt;0,BF132/BG132,"Aucun combustible")),"")</f>
        <v/>
      </c>
      <c r="BJ132" s="284" t="str" cm="1">
        <f t="array" ref="BJ132">_xlfn.IFS(BG132=0,"",AND(BG132&gt;0,AZ132=0),"Aucun mazout",BG132&gt;0,AZ132/BG132)</f>
        <v/>
      </c>
      <c r="BK132" s="299" t="str">
        <f t="shared" si="43"/>
        <v>Non disponible</v>
      </c>
      <c r="BL132" s="61" t="str" cm="1">
        <f t="array" ref="BL132">IFERROR(IF(DATE(RIGHT(B132,4),3,31)&lt;Listes_deroulantes!$F$54,VLOOKUP(L132,Listes_deroulantes!$F$3:$J$11,4,FALSE),_xlfn.IFS(DATE(RIGHT(B132,4),3,31)&lt;Avant2025,Exist20205Apres,DATE(RIGHT(B132,4),3,31)&lt;Avant2030,Exist2030Apres,DATE(RIGHT(B132,4),3,31)&gt;Après2030,"0%")),"")</f>
        <v/>
      </c>
      <c r="BM132" s="35" t="str" cm="1">
        <f t="array" ref="BM132">_xlfn.IFS(OR(BI132="Aucun combustible",BI132="Aucun mazout"),"Oui",AND(BI132="",BL132=""),"",AND(BL132="0%",OR(BI132&lt;&gt;"Aucun combustible",BI132&lt;&gt;"Aucun mazout")),IF(BI132&lt;=0%,"Oui","Non"),AND(BL132&lt;&gt;"0%",OR(BI132&lt;&gt;"Aucun combustible",BI132&lt;&gt;"Aucun mazout")),IF(BI132&lt;=BL132,"Oui","Non"))</f>
        <v/>
      </c>
      <c r="BN132" s="119"/>
      <c r="BO132" s="355" t="str">
        <f t="shared" si="44"/>
        <v>s. o.</v>
      </c>
      <c r="BP132" s="356" t="str" cm="1">
        <f t="array" ref="BP132">_xlfn.IFS(AND(BF132&gt;0,OR(BE132=0,ISBLANK(BE132))),"Non disponible",AND(OR(BE132=0,ISBLANK(BE132)),OR(BF132=0,ISBLANK(BF132)),AW132&gt;0),"100% Énergie renouvelable",BE132&gt;0,BE132,AND(OR(BE132=0,ISBLANK(BE132)),OR(BF132=0,ISBLANK(BF132)),OR(AW132=0,ISBLANK(AW132))),"s. o.")</f>
        <v>s. o.</v>
      </c>
      <c r="BQ132" s="357" t="str" cm="1">
        <f t="array" ref="BQ132">IFERROR(_xlfn.IFS(AND(BO132="100% Énergie renouvelable",BP132="100% Énergie renouvelable"),"Aucun GES à réduire",AND(BO132&lt;&gt;"100% Énergie renouvelable",BP132="100% Énergie renouvelable"),BO132,AND(BO132&lt;&gt;"100% Énergie renouvelable",BP132&lt;&gt;"100% Énergie renouvelable"),BO132-BP132,AND(BO132="100% Énergie renouvelable",BP132&lt;&gt;"100% Énergie renouvelable"),"Fournir une explication"),"s. o.")</f>
        <v>s. o.</v>
      </c>
      <c r="BR132" s="120"/>
    </row>
    <row r="133" spans="1:70" x14ac:dyDescent="0.25">
      <c r="A133" s="124"/>
      <c r="B133" s="33"/>
      <c r="C133" s="32"/>
      <c r="D133" s="32"/>
      <c r="E133" s="32"/>
      <c r="F133" s="32"/>
      <c r="G133" s="32"/>
      <c r="H133" s="32"/>
      <c r="I133" s="41"/>
      <c r="J133" s="32"/>
      <c r="K133" s="112"/>
      <c r="L133" s="32"/>
      <c r="M133" s="34"/>
      <c r="N133" s="339"/>
      <c r="O133" s="338"/>
      <c r="P133" s="118"/>
      <c r="Q133" s="187"/>
      <c r="R133" s="188"/>
      <c r="S133" s="189"/>
      <c r="T133" s="189"/>
      <c r="U133" s="189"/>
      <c r="V133" s="189"/>
      <c r="W133" s="256">
        <f t="shared" si="47"/>
        <v>0</v>
      </c>
      <c r="X133" s="187"/>
      <c r="Y133" s="190">
        <f t="shared" si="48"/>
        <v>0</v>
      </c>
      <c r="Z133" s="189"/>
      <c r="AA133" s="190">
        <f t="shared" si="49"/>
        <v>0</v>
      </c>
      <c r="AB133" s="189"/>
      <c r="AC133" s="190">
        <f t="shared" si="50"/>
        <v>0</v>
      </c>
      <c r="AD133" s="189"/>
      <c r="AE133" s="190">
        <f t="shared" si="41"/>
        <v>0</v>
      </c>
      <c r="AF133" s="191">
        <f t="shared" si="51"/>
        <v>0</v>
      </c>
      <c r="AG133" s="191">
        <f t="shared" si="52"/>
        <v>0</v>
      </c>
      <c r="AH133" s="137" t="str">
        <f t="shared" ref="AH133:AH164" si="60">IFERROR(IF(ISBLANK($P133),"",IF($P133="GJ",AG133/$N133,IF($P133="kWh éq.",AG133*V_GJ_kWh/$N133,""))),"")</f>
        <v/>
      </c>
      <c r="AI133" s="286" t="str" cm="1">
        <f t="array" ref="AI133">IFERROR(_xlfn.IFS(DATE(RIGHT(B133,4),3,31)&lt;Listes_deroulantes!$F$54,IF(Z133&gt;0,Z133/AG133,"Aucun mazout"),DATE(RIGHT(B133,4),3,31)&gt;=Listes_deroulantes!$F$54,IF(AF133&gt;0,AF133/AG133,"Aucun combustible")),"")</f>
        <v/>
      </c>
      <c r="AJ133" s="284" t="str" cm="1">
        <f t="array" ref="AJ133">_xlfn.IFS(AG133=0,"",AND(AG133&gt;0,Z133=0),"Aucun mazout",AG133&gt;0,Z133/AG133)</f>
        <v/>
      </c>
      <c r="AK133" s="116" cm="1">
        <f t="array" ref="AK133">_xlfn.IFS(AG133=0,0,OR(AF133=0,ISBLANK(AF133)),"Aucun combustible",AND(AF133&gt;0,AG133&gt;0),AF133/AG133)</f>
        <v>0</v>
      </c>
      <c r="AL133" s="331" t="str" cm="1">
        <f t="array" ref="AL133">IFERROR(IF(DATE(RIGHT(B133,4),3,31)&lt;Listes_deroulantes!$F$54,VLOOKUP(L133,Listes_deroulantes!$F$3:$J$11,4,FALSE),_xlfn.IFS(DATE(RIGHT(B133,4),3,31)&lt;Avant2025,Exist2025Avant,DATE(RIGHT(B133,4),3,31)&lt;Avant2030,Exist2030Avant,DATE(RIGHT(B133,4),3,31)&gt;Après2030,Exist2031Avant)),"")</f>
        <v/>
      </c>
      <c r="AM133" s="35" t="str" cm="1">
        <f t="array" ref="AM133">_xlfn.IFS(OR(AI133="Aucun combustible",AI133="Aucun mazout"),"Oui",AND(AI133="",AL133=""),"",AND(AL133="0%",OR(AI133&lt;&gt;"Aucun combustible",AI133&lt;&gt;"Aucun mazout")),IF(AI133&lt;=0%,"Oui","Non"),AND(AL133&lt;&gt;"0%",OR(AI133&lt;&gt;"Aucun combustible",AI133&lt;&gt;"Aucun mazout")),IF(AI133&lt;=AL133,"Oui","Non"))</f>
        <v/>
      </c>
      <c r="AN133" s="130"/>
      <c r="AO133" s="350" t="str" cm="1">
        <f t="array" ref="AO133">_xlfn.IFS(AND(OR(AE133=0,ISBLANK(AE133)),AF133&gt;0),"Non disponible",AND(OR(AE133=0,ISBLANK(AE133)),W133&gt;0,OR(AF133=0,ISBLANK(AF133))),"100% Énergie renouvelable",AE133&gt;0,AE133,AND(OR(AE133=0,ISBLANK(AE133)),OR(AF133=0,ISBLANK(AF133)),OR(W133=0,ISBLANK(W133))),"s. o.")</f>
        <v>s. o.</v>
      </c>
      <c r="AP133" s="332">
        <f t="shared" si="42"/>
        <v>0</v>
      </c>
      <c r="AQ133" s="189"/>
      <c r="AR133" s="189"/>
      <c r="AS133" s="189"/>
      <c r="AT133" s="189"/>
      <c r="AU133" s="189"/>
      <c r="AV133" s="189"/>
      <c r="AW133" s="195">
        <f t="shared" si="53"/>
        <v>0</v>
      </c>
      <c r="AX133" s="189"/>
      <c r="AY133" s="196">
        <f t="shared" si="54"/>
        <v>0</v>
      </c>
      <c r="AZ133" s="189"/>
      <c r="BA133" s="196">
        <f t="shared" si="55"/>
        <v>0</v>
      </c>
      <c r="BB133" s="189"/>
      <c r="BC133" s="196">
        <f t="shared" si="56"/>
        <v>0</v>
      </c>
      <c r="BD133" s="189"/>
      <c r="BE133" s="196">
        <f t="shared" si="57"/>
        <v>0</v>
      </c>
      <c r="BF133" s="249">
        <f t="shared" si="45"/>
        <v>0</v>
      </c>
      <c r="BG133" s="195">
        <f t="shared" si="46"/>
        <v>0</v>
      </c>
      <c r="BH133" s="138" t="str">
        <f t="shared" ref="BH133:BH164" si="61">IFERROR(IF(ISBLANK($AP133),"",IF($AP133="GJ",BG133/$N133,IF($AP133="kWh éq.",BG133*V_GJ_kWh/$N133,""))),"")</f>
        <v/>
      </c>
      <c r="BI133" s="286" t="str" cm="1">
        <f t="array" ref="BI133">IFERROR(_xlfn.IFS(DATE(RIGHT(B133,4),3,31)&lt;Listes_deroulantes!$F$54,IF(AZ133&gt;0,AZ133/BG133,"Aucun mazout"),DATE(RIGHT(B133,4),3,31)&gt;=Listes_deroulantes!$F$54,IF(BF133&gt;0,BF133/BG133,"Aucun combustible")),"")</f>
        <v/>
      </c>
      <c r="BJ133" s="284" t="str" cm="1">
        <f t="array" ref="BJ133">_xlfn.IFS(BG133=0,"",AND(BG133&gt;0,AZ133=0),"Aucun mazout",BG133&gt;0,AZ133/BG133)</f>
        <v/>
      </c>
      <c r="BK133" s="299" t="str">
        <f t="shared" si="43"/>
        <v>Non disponible</v>
      </c>
      <c r="BL133" s="61" t="str" cm="1">
        <f t="array" ref="BL133">IFERROR(IF(DATE(RIGHT(B133,4),3,31)&lt;Listes_deroulantes!$F$54,VLOOKUP(L133,Listes_deroulantes!$F$3:$J$11,4,FALSE),_xlfn.IFS(DATE(RIGHT(B133,4),3,31)&lt;Avant2025,Exist20205Apres,DATE(RIGHT(B133,4),3,31)&lt;Avant2030,Exist2030Apres,DATE(RIGHT(B133,4),3,31)&gt;Après2030,"0%")),"")</f>
        <v/>
      </c>
      <c r="BM133" s="35" t="str" cm="1">
        <f t="array" ref="BM133">_xlfn.IFS(OR(BI133="Aucun combustible",BI133="Aucun mazout"),"Oui",AND(BI133="",BL133=""),"",AND(BL133="0%",OR(BI133&lt;&gt;"Aucun combustible",BI133&lt;&gt;"Aucun mazout")),IF(BI133&lt;=0%,"Oui","Non"),AND(BL133&lt;&gt;"0%",OR(BI133&lt;&gt;"Aucun combustible",BI133&lt;&gt;"Aucun mazout")),IF(BI133&lt;=BL133,"Oui","Non"))</f>
        <v/>
      </c>
      <c r="BN133" s="119"/>
      <c r="BO133" s="355" t="str">
        <f t="shared" si="44"/>
        <v>s. o.</v>
      </c>
      <c r="BP133" s="356" t="str" cm="1">
        <f t="array" ref="BP133">_xlfn.IFS(AND(BF133&gt;0,OR(BE133=0,ISBLANK(BE133))),"Non disponible",AND(OR(BE133=0,ISBLANK(BE133)),OR(BF133=0,ISBLANK(BF133)),AW133&gt;0),"100% Énergie renouvelable",BE133&gt;0,BE133,AND(OR(BE133=0,ISBLANK(BE133)),OR(BF133=0,ISBLANK(BF133)),OR(AW133=0,ISBLANK(AW133))),"s. o.")</f>
        <v>s. o.</v>
      </c>
      <c r="BQ133" s="357" t="str" cm="1">
        <f t="array" ref="BQ133">IFERROR(_xlfn.IFS(AND(BO133="100% Énergie renouvelable",BP133="100% Énergie renouvelable"),"Aucun GES à réduire",AND(BO133&lt;&gt;"100% Énergie renouvelable",BP133="100% Énergie renouvelable"),BO133,AND(BO133&lt;&gt;"100% Énergie renouvelable",BP133&lt;&gt;"100% Énergie renouvelable"),BO133-BP133,AND(BO133="100% Énergie renouvelable",BP133&lt;&gt;"100% Énergie renouvelable"),"Fournir une explication"),"s. o.")</f>
        <v>s. o.</v>
      </c>
      <c r="BR133" s="120"/>
    </row>
    <row r="134" spans="1:70" x14ac:dyDescent="0.25">
      <c r="A134" s="124"/>
      <c r="B134" s="33"/>
      <c r="C134" s="32"/>
      <c r="D134" s="32"/>
      <c r="E134" s="32"/>
      <c r="F134" s="32"/>
      <c r="G134" s="32"/>
      <c r="H134" s="32"/>
      <c r="I134" s="41"/>
      <c r="J134" s="32"/>
      <c r="K134" s="112"/>
      <c r="L134" s="32"/>
      <c r="M134" s="34"/>
      <c r="N134" s="339"/>
      <c r="O134" s="338"/>
      <c r="P134" s="118"/>
      <c r="Q134" s="187"/>
      <c r="R134" s="188"/>
      <c r="S134" s="189"/>
      <c r="T134" s="189"/>
      <c r="U134" s="189"/>
      <c r="V134" s="189"/>
      <c r="W134" s="256">
        <f t="shared" si="47"/>
        <v>0</v>
      </c>
      <c r="X134" s="187"/>
      <c r="Y134" s="190">
        <f t="shared" si="48"/>
        <v>0</v>
      </c>
      <c r="Z134" s="189"/>
      <c r="AA134" s="190">
        <f t="shared" si="49"/>
        <v>0</v>
      </c>
      <c r="AB134" s="189"/>
      <c r="AC134" s="190">
        <f t="shared" si="50"/>
        <v>0</v>
      </c>
      <c r="AD134" s="189"/>
      <c r="AE134" s="190">
        <f t="shared" ref="AE134:AE197" si="62">Y134+AA134+AC134</f>
        <v>0</v>
      </c>
      <c r="AF134" s="191">
        <f t="shared" si="51"/>
        <v>0</v>
      </c>
      <c r="AG134" s="191">
        <f t="shared" si="52"/>
        <v>0</v>
      </c>
      <c r="AH134" s="137" t="str">
        <f t="shared" si="60"/>
        <v/>
      </c>
      <c r="AI134" s="286" t="str" cm="1">
        <f t="array" ref="AI134">IFERROR(_xlfn.IFS(DATE(RIGHT(B134,4),3,31)&lt;Listes_deroulantes!$F$54,IF(Z134&gt;0,Z134/AG134,"Aucun mazout"),DATE(RIGHT(B134,4),3,31)&gt;=Listes_deroulantes!$F$54,IF(AF134&gt;0,AF134/AG134,"Aucun combustible")),"")</f>
        <v/>
      </c>
      <c r="AJ134" s="284" t="str" cm="1">
        <f t="array" ref="AJ134">_xlfn.IFS(AG134=0,"",AND(AG134&gt;0,Z134=0),"Aucun mazout",AG134&gt;0,Z134/AG134)</f>
        <v/>
      </c>
      <c r="AK134" s="116" cm="1">
        <f t="array" ref="AK134">_xlfn.IFS(AG134=0,0,OR(AF134=0,ISBLANK(AF134)),"Aucun combustible",AND(AF134&gt;0,AG134&gt;0),AF134/AG134)</f>
        <v>0</v>
      </c>
      <c r="AL134" s="331" t="str" cm="1">
        <f t="array" ref="AL134">IFERROR(IF(DATE(RIGHT(B134,4),3,31)&lt;Listes_deroulantes!$F$54,VLOOKUP(L134,Listes_deroulantes!$F$3:$J$11,4,FALSE),_xlfn.IFS(DATE(RIGHT(B134,4),3,31)&lt;Avant2025,Exist2025Avant,DATE(RIGHT(B134,4),3,31)&lt;Avant2030,Exist2030Avant,DATE(RIGHT(B134,4),3,31)&gt;Après2030,Exist2031Avant)),"")</f>
        <v/>
      </c>
      <c r="AM134" s="35" t="str" cm="1">
        <f t="array" ref="AM134">_xlfn.IFS(OR(AI134="Aucun combustible",AI134="Aucun mazout"),"Oui",AND(AI134="",AL134=""),"",AND(AL134="0%",OR(AI134&lt;&gt;"Aucun combustible",AI134&lt;&gt;"Aucun mazout")),IF(AI134&lt;=0%,"Oui","Non"),AND(AL134&lt;&gt;"0%",OR(AI134&lt;&gt;"Aucun combustible",AI134&lt;&gt;"Aucun mazout")),IF(AI134&lt;=AL134,"Oui","Non"))</f>
        <v/>
      </c>
      <c r="AN134" s="130"/>
      <c r="AO134" s="350" t="str" cm="1">
        <f t="array" ref="AO134">_xlfn.IFS(AND(OR(AE134=0,ISBLANK(AE134)),AF134&gt;0),"Non disponible",AND(OR(AE134=0,ISBLANK(AE134)),W134&gt;0,OR(AF134=0,ISBLANK(AF134))),"100% Énergie renouvelable",AE134&gt;0,AE134,AND(OR(AE134=0,ISBLANK(AE134)),OR(AF134=0,ISBLANK(AF134)),OR(W134=0,ISBLANK(W134))),"s. o.")</f>
        <v>s. o.</v>
      </c>
      <c r="AP134" s="332">
        <f t="shared" ref="AP134:AP197" si="63">P134</f>
        <v>0</v>
      </c>
      <c r="AQ134" s="189"/>
      <c r="AR134" s="189"/>
      <c r="AS134" s="189"/>
      <c r="AT134" s="189"/>
      <c r="AU134" s="189"/>
      <c r="AV134" s="189"/>
      <c r="AW134" s="195">
        <f t="shared" si="53"/>
        <v>0</v>
      </c>
      <c r="AX134" s="189"/>
      <c r="AY134" s="196">
        <f t="shared" si="54"/>
        <v>0</v>
      </c>
      <c r="AZ134" s="189"/>
      <c r="BA134" s="196">
        <f t="shared" si="55"/>
        <v>0</v>
      </c>
      <c r="BB134" s="189"/>
      <c r="BC134" s="196">
        <f t="shared" si="56"/>
        <v>0</v>
      </c>
      <c r="BD134" s="189"/>
      <c r="BE134" s="196">
        <f t="shared" si="57"/>
        <v>0</v>
      </c>
      <c r="BF134" s="249">
        <f t="shared" si="45"/>
        <v>0</v>
      </c>
      <c r="BG134" s="195">
        <f t="shared" si="46"/>
        <v>0</v>
      </c>
      <c r="BH134" s="138" t="str">
        <f t="shared" si="61"/>
        <v/>
      </c>
      <c r="BI134" s="286" t="str" cm="1">
        <f t="array" ref="BI134">IFERROR(_xlfn.IFS(DATE(RIGHT(B134,4),3,31)&lt;Listes_deroulantes!$F$54,IF(AZ134&gt;0,AZ134/BG134,"Aucun mazout"),DATE(RIGHT(B134,4),3,31)&gt;=Listes_deroulantes!$F$54,IF(BF134&gt;0,BF134/BG134,"Aucun combustible")),"")</f>
        <v/>
      </c>
      <c r="BJ134" s="284" t="str" cm="1">
        <f t="array" ref="BJ134">_xlfn.IFS(BG134=0,"",AND(BG134&gt;0,AZ134=0),"Aucun mazout",BG134&gt;0,AZ134/BG134)</f>
        <v/>
      </c>
      <c r="BK134" s="299" t="str">
        <f t="shared" ref="BK134:BK197" si="64">IF(OR(BG134=0,ISBLANK(BG134)),"Non disponible",IF(AND(BF134=0,BG134&gt;0),"Aucun combustible",BF134/BG134))</f>
        <v>Non disponible</v>
      </c>
      <c r="BL134" s="61" t="str" cm="1">
        <f t="array" ref="BL134">IFERROR(IF(DATE(RIGHT(B134,4),3,31)&lt;Listes_deroulantes!$F$54,VLOOKUP(L134,Listes_deroulantes!$F$3:$J$11,4,FALSE),_xlfn.IFS(DATE(RIGHT(B134,4),3,31)&lt;Avant2025,Exist20205Apres,DATE(RIGHT(B134,4),3,31)&lt;Avant2030,Exist2030Apres,DATE(RIGHT(B134,4),3,31)&gt;Après2030,"0%")),"")</f>
        <v/>
      </c>
      <c r="BM134" s="35" t="str" cm="1">
        <f t="array" ref="BM134">_xlfn.IFS(OR(BI134="Aucun combustible",BI134="Aucun mazout"),"Oui",AND(BI134="",BL134=""),"",AND(BL134="0%",OR(BI134&lt;&gt;"Aucun combustible",BI134&lt;&gt;"Aucun mazout")),IF(BI134&lt;=0%,"Oui","Non"),AND(BL134&lt;&gt;"0%",OR(BI134&lt;&gt;"Aucun combustible",BI134&lt;&gt;"Aucun mazout")),IF(BI134&lt;=BL134,"Oui","Non"))</f>
        <v/>
      </c>
      <c r="BN134" s="119"/>
      <c r="BO134" s="355" t="str">
        <f t="shared" ref="BO134:BO197" si="65">AO134</f>
        <v>s. o.</v>
      </c>
      <c r="BP134" s="356" t="str" cm="1">
        <f t="array" ref="BP134">_xlfn.IFS(AND(BF134&gt;0,OR(BE134=0,ISBLANK(BE134))),"Non disponible",AND(OR(BE134=0,ISBLANK(BE134)),OR(BF134=0,ISBLANK(BF134)),AW134&gt;0),"100% Énergie renouvelable",BE134&gt;0,BE134,AND(OR(BE134=0,ISBLANK(BE134)),OR(BF134=0,ISBLANK(BF134)),OR(AW134=0,ISBLANK(AW134))),"s. o.")</f>
        <v>s. o.</v>
      </c>
      <c r="BQ134" s="357" t="str" cm="1">
        <f t="array" ref="BQ134">IFERROR(_xlfn.IFS(AND(BO134="100% Énergie renouvelable",BP134="100% Énergie renouvelable"),"Aucun GES à réduire",AND(BO134&lt;&gt;"100% Énergie renouvelable",BP134="100% Énergie renouvelable"),BO134,AND(BO134&lt;&gt;"100% Énergie renouvelable",BP134&lt;&gt;"100% Énergie renouvelable"),BO134-BP134,AND(BO134="100% Énergie renouvelable",BP134&lt;&gt;"100% Énergie renouvelable"),"Fournir une explication"),"s. o.")</f>
        <v>s. o.</v>
      </c>
      <c r="BR134" s="120"/>
    </row>
    <row r="135" spans="1:70" x14ac:dyDescent="0.25">
      <c r="A135" s="124"/>
      <c r="B135" s="33"/>
      <c r="C135" s="32"/>
      <c r="D135" s="32"/>
      <c r="E135" s="32"/>
      <c r="F135" s="32"/>
      <c r="G135" s="32"/>
      <c r="H135" s="32"/>
      <c r="I135" s="41"/>
      <c r="J135" s="32"/>
      <c r="K135" s="112"/>
      <c r="L135" s="32"/>
      <c r="M135" s="34"/>
      <c r="N135" s="339"/>
      <c r="O135" s="338"/>
      <c r="P135" s="118"/>
      <c r="Q135" s="187"/>
      <c r="R135" s="188"/>
      <c r="S135" s="189"/>
      <c r="T135" s="189"/>
      <c r="U135" s="189"/>
      <c r="V135" s="189"/>
      <c r="W135" s="256">
        <f t="shared" si="47"/>
        <v>0</v>
      </c>
      <c r="X135" s="187"/>
      <c r="Y135" s="190">
        <f t="shared" si="48"/>
        <v>0</v>
      </c>
      <c r="Z135" s="189"/>
      <c r="AA135" s="190">
        <f t="shared" si="49"/>
        <v>0</v>
      </c>
      <c r="AB135" s="189"/>
      <c r="AC135" s="190">
        <f t="shared" si="50"/>
        <v>0</v>
      </c>
      <c r="AD135" s="189"/>
      <c r="AE135" s="190">
        <f t="shared" si="62"/>
        <v>0</v>
      </c>
      <c r="AF135" s="191">
        <f t="shared" si="51"/>
        <v>0</v>
      </c>
      <c r="AG135" s="191">
        <f t="shared" si="52"/>
        <v>0</v>
      </c>
      <c r="AH135" s="137" t="str">
        <f t="shared" si="60"/>
        <v/>
      </c>
      <c r="AI135" s="286" t="str" cm="1">
        <f t="array" ref="AI135">IFERROR(_xlfn.IFS(DATE(RIGHT(B135,4),3,31)&lt;Listes_deroulantes!$F$54,IF(Z135&gt;0,Z135/AG135,"Aucun mazout"),DATE(RIGHT(B135,4),3,31)&gt;=Listes_deroulantes!$F$54,IF(AF135&gt;0,AF135/AG135,"Aucun combustible")),"")</f>
        <v/>
      </c>
      <c r="AJ135" s="284" t="str" cm="1">
        <f t="array" ref="AJ135">_xlfn.IFS(AG135=0,"",AND(AG135&gt;0,Z135=0),"Aucun mazout",AG135&gt;0,Z135/AG135)</f>
        <v/>
      </c>
      <c r="AK135" s="116" cm="1">
        <f t="array" ref="AK135">_xlfn.IFS(AG135=0,0,OR(AF135=0,ISBLANK(AF135)),"Aucun combustible",AND(AF135&gt;0,AG135&gt;0),AF135/AG135)</f>
        <v>0</v>
      </c>
      <c r="AL135" s="331" t="str" cm="1">
        <f t="array" ref="AL135">IFERROR(IF(DATE(RIGHT(B135,4),3,31)&lt;Listes_deroulantes!$F$54,VLOOKUP(L135,Listes_deroulantes!$F$3:$J$11,4,FALSE),_xlfn.IFS(DATE(RIGHT(B135,4),3,31)&lt;Avant2025,Exist2025Avant,DATE(RIGHT(B135,4),3,31)&lt;Avant2030,Exist2030Avant,DATE(RIGHT(B135,4),3,31)&gt;Après2030,Exist2031Avant)),"")</f>
        <v/>
      </c>
      <c r="AM135" s="35" t="str" cm="1">
        <f t="array" ref="AM135">_xlfn.IFS(OR(AI135="Aucun combustible",AI135="Aucun mazout"),"Oui",AND(AI135="",AL135=""),"",AND(AL135="0%",OR(AI135&lt;&gt;"Aucun combustible",AI135&lt;&gt;"Aucun mazout")),IF(AI135&lt;=0%,"Oui","Non"),AND(AL135&lt;&gt;"0%",OR(AI135&lt;&gt;"Aucun combustible",AI135&lt;&gt;"Aucun mazout")),IF(AI135&lt;=AL135,"Oui","Non"))</f>
        <v/>
      </c>
      <c r="AN135" s="130"/>
      <c r="AO135" s="350" t="str" cm="1">
        <f t="array" ref="AO135">_xlfn.IFS(AND(OR(AE135=0,ISBLANK(AE135)),AF135&gt;0),"Non disponible",AND(OR(AE135=0,ISBLANK(AE135)),W135&gt;0,OR(AF135=0,ISBLANK(AF135))),"100% Énergie renouvelable",AE135&gt;0,AE135,AND(OR(AE135=0,ISBLANK(AE135)),OR(AF135=0,ISBLANK(AF135)),OR(W135=0,ISBLANK(W135))),"s. o.")</f>
        <v>s. o.</v>
      </c>
      <c r="AP135" s="332">
        <f t="shared" si="63"/>
        <v>0</v>
      </c>
      <c r="AQ135" s="189"/>
      <c r="AR135" s="189"/>
      <c r="AS135" s="189"/>
      <c r="AT135" s="189"/>
      <c r="AU135" s="189"/>
      <c r="AV135" s="189"/>
      <c r="AW135" s="195">
        <f t="shared" si="53"/>
        <v>0</v>
      </c>
      <c r="AX135" s="189"/>
      <c r="AY135" s="196">
        <f t="shared" si="54"/>
        <v>0</v>
      </c>
      <c r="AZ135" s="189"/>
      <c r="BA135" s="196">
        <f t="shared" si="55"/>
        <v>0</v>
      </c>
      <c r="BB135" s="189"/>
      <c r="BC135" s="196">
        <f t="shared" si="56"/>
        <v>0</v>
      </c>
      <c r="BD135" s="189"/>
      <c r="BE135" s="196">
        <f t="shared" si="57"/>
        <v>0</v>
      </c>
      <c r="BF135" s="249">
        <f t="shared" si="45"/>
        <v>0</v>
      </c>
      <c r="BG135" s="195">
        <f t="shared" si="46"/>
        <v>0</v>
      </c>
      <c r="BH135" s="138" t="str">
        <f t="shared" si="61"/>
        <v/>
      </c>
      <c r="BI135" s="286" t="str" cm="1">
        <f t="array" ref="BI135">IFERROR(_xlfn.IFS(DATE(RIGHT(B135,4),3,31)&lt;Listes_deroulantes!$F$54,IF(AZ135&gt;0,AZ135/BG135,"Aucun mazout"),DATE(RIGHT(B135,4),3,31)&gt;=Listes_deroulantes!$F$54,IF(BF135&gt;0,BF135/BG135,"Aucun combustible")),"")</f>
        <v/>
      </c>
      <c r="BJ135" s="284" t="str" cm="1">
        <f t="array" ref="BJ135">_xlfn.IFS(BG135=0,"",AND(BG135&gt;0,AZ135=0),"Aucun mazout",BG135&gt;0,AZ135/BG135)</f>
        <v/>
      </c>
      <c r="BK135" s="299" t="str">
        <f t="shared" si="64"/>
        <v>Non disponible</v>
      </c>
      <c r="BL135" s="61" t="str" cm="1">
        <f t="array" ref="BL135">IFERROR(IF(DATE(RIGHT(B135,4),3,31)&lt;Listes_deroulantes!$F$54,VLOOKUP(L135,Listes_deroulantes!$F$3:$J$11,4,FALSE),_xlfn.IFS(DATE(RIGHT(B135,4),3,31)&lt;Avant2025,Exist20205Apres,DATE(RIGHT(B135,4),3,31)&lt;Avant2030,Exist2030Apres,DATE(RIGHT(B135,4),3,31)&gt;Après2030,"0%")),"")</f>
        <v/>
      </c>
      <c r="BM135" s="35" t="str" cm="1">
        <f t="array" ref="BM135">_xlfn.IFS(OR(BI135="Aucun combustible",BI135="Aucun mazout"),"Oui",AND(BI135="",BL135=""),"",AND(BL135="0%",OR(BI135&lt;&gt;"Aucun combustible",BI135&lt;&gt;"Aucun mazout")),IF(BI135&lt;=0%,"Oui","Non"),AND(BL135&lt;&gt;"0%",OR(BI135&lt;&gt;"Aucun combustible",BI135&lt;&gt;"Aucun mazout")),IF(BI135&lt;=BL135,"Oui","Non"))</f>
        <v/>
      </c>
      <c r="BN135" s="119"/>
      <c r="BO135" s="355" t="str">
        <f t="shared" si="65"/>
        <v>s. o.</v>
      </c>
      <c r="BP135" s="356" t="str" cm="1">
        <f t="array" ref="BP135">_xlfn.IFS(AND(BF135&gt;0,OR(BE135=0,ISBLANK(BE135))),"Non disponible",AND(OR(BE135=0,ISBLANK(BE135)),OR(BF135=0,ISBLANK(BF135)),AW135&gt;0),"100% Énergie renouvelable",BE135&gt;0,BE135,AND(OR(BE135=0,ISBLANK(BE135)),OR(BF135=0,ISBLANK(BF135)),OR(AW135=0,ISBLANK(AW135))),"s. o.")</f>
        <v>s. o.</v>
      </c>
      <c r="BQ135" s="357" t="str" cm="1">
        <f t="array" ref="BQ135">IFERROR(_xlfn.IFS(AND(BO135="100% Énergie renouvelable",BP135="100% Énergie renouvelable"),"Aucun GES à réduire",AND(BO135&lt;&gt;"100% Énergie renouvelable",BP135="100% Énergie renouvelable"),BO135,AND(BO135&lt;&gt;"100% Énergie renouvelable",BP135&lt;&gt;"100% Énergie renouvelable"),BO135-BP135,AND(BO135="100% Énergie renouvelable",BP135&lt;&gt;"100% Énergie renouvelable"),"Fournir une explication"),"s. o.")</f>
        <v>s. o.</v>
      </c>
      <c r="BR135" s="120"/>
    </row>
    <row r="136" spans="1:70" x14ac:dyDescent="0.25">
      <c r="A136" s="124"/>
      <c r="B136" s="33"/>
      <c r="C136" s="32"/>
      <c r="D136" s="32"/>
      <c r="E136" s="32"/>
      <c r="F136" s="32"/>
      <c r="G136" s="32"/>
      <c r="H136" s="32"/>
      <c r="I136" s="41"/>
      <c r="J136" s="32"/>
      <c r="K136" s="112"/>
      <c r="L136" s="32"/>
      <c r="M136" s="34"/>
      <c r="N136" s="339"/>
      <c r="O136" s="338"/>
      <c r="P136" s="118"/>
      <c r="Q136" s="187"/>
      <c r="R136" s="188"/>
      <c r="S136" s="189"/>
      <c r="T136" s="189"/>
      <c r="U136" s="189"/>
      <c r="V136" s="189"/>
      <c r="W136" s="256">
        <f t="shared" si="47"/>
        <v>0</v>
      </c>
      <c r="X136" s="187"/>
      <c r="Y136" s="190">
        <f t="shared" si="48"/>
        <v>0</v>
      </c>
      <c r="Z136" s="189"/>
      <c r="AA136" s="190">
        <f t="shared" si="49"/>
        <v>0</v>
      </c>
      <c r="AB136" s="189"/>
      <c r="AC136" s="190">
        <f t="shared" si="50"/>
        <v>0</v>
      </c>
      <c r="AD136" s="189"/>
      <c r="AE136" s="190">
        <f t="shared" si="62"/>
        <v>0</v>
      </c>
      <c r="AF136" s="191">
        <f t="shared" si="51"/>
        <v>0</v>
      </c>
      <c r="AG136" s="191">
        <f t="shared" si="52"/>
        <v>0</v>
      </c>
      <c r="AH136" s="137" t="str">
        <f t="shared" si="60"/>
        <v/>
      </c>
      <c r="AI136" s="286" t="str" cm="1">
        <f t="array" ref="AI136">IFERROR(_xlfn.IFS(DATE(RIGHT(B136,4),3,31)&lt;Listes_deroulantes!$F$54,IF(Z136&gt;0,Z136/AG136,"Aucun mazout"),DATE(RIGHT(B136,4),3,31)&gt;=Listes_deroulantes!$F$54,IF(AF136&gt;0,AF136/AG136,"Aucun combustible")),"")</f>
        <v/>
      </c>
      <c r="AJ136" s="284" t="str" cm="1">
        <f t="array" ref="AJ136">_xlfn.IFS(AG136=0,"",AND(AG136&gt;0,Z136=0),"Aucun mazout",AG136&gt;0,Z136/AG136)</f>
        <v/>
      </c>
      <c r="AK136" s="116" cm="1">
        <f t="array" ref="AK136">_xlfn.IFS(AG136=0,0,OR(AF136=0,ISBLANK(AF136)),"Aucun combustible",AND(AF136&gt;0,AG136&gt;0),AF136/AG136)</f>
        <v>0</v>
      </c>
      <c r="AL136" s="331" t="str" cm="1">
        <f t="array" ref="AL136">IFERROR(IF(DATE(RIGHT(B136,4),3,31)&lt;Listes_deroulantes!$F$54,VLOOKUP(L136,Listes_deroulantes!$F$3:$J$11,4,FALSE),_xlfn.IFS(DATE(RIGHT(B136,4),3,31)&lt;Avant2025,Exist2025Avant,DATE(RIGHT(B136,4),3,31)&lt;Avant2030,Exist2030Avant,DATE(RIGHT(B136,4),3,31)&gt;Après2030,Exist2031Avant)),"")</f>
        <v/>
      </c>
      <c r="AM136" s="35" t="str" cm="1">
        <f t="array" ref="AM136">_xlfn.IFS(OR(AI136="Aucun combustible",AI136="Aucun mazout"),"Oui",AND(AI136="",AL136=""),"",AND(AL136="0%",OR(AI136&lt;&gt;"Aucun combustible",AI136&lt;&gt;"Aucun mazout")),IF(AI136&lt;=0%,"Oui","Non"),AND(AL136&lt;&gt;"0%",OR(AI136&lt;&gt;"Aucun combustible",AI136&lt;&gt;"Aucun mazout")),IF(AI136&lt;=AL136,"Oui","Non"))</f>
        <v/>
      </c>
      <c r="AN136" s="130"/>
      <c r="AO136" s="350" t="str" cm="1">
        <f t="array" ref="AO136">_xlfn.IFS(AND(OR(AE136=0,ISBLANK(AE136)),AF136&gt;0),"Non disponible",AND(OR(AE136=0,ISBLANK(AE136)),W136&gt;0,OR(AF136=0,ISBLANK(AF136))),"100% Énergie renouvelable",AE136&gt;0,AE136,AND(OR(AE136=0,ISBLANK(AE136)),OR(AF136=0,ISBLANK(AF136)),OR(W136=0,ISBLANK(W136))),"s. o.")</f>
        <v>s. o.</v>
      </c>
      <c r="AP136" s="332">
        <f t="shared" si="63"/>
        <v>0</v>
      </c>
      <c r="AQ136" s="189"/>
      <c r="AR136" s="189"/>
      <c r="AS136" s="189"/>
      <c r="AT136" s="189"/>
      <c r="AU136" s="189"/>
      <c r="AV136" s="189"/>
      <c r="AW136" s="195">
        <f t="shared" si="53"/>
        <v>0</v>
      </c>
      <c r="AX136" s="189"/>
      <c r="AY136" s="196">
        <f t="shared" si="54"/>
        <v>0</v>
      </c>
      <c r="AZ136" s="189"/>
      <c r="BA136" s="196">
        <f t="shared" si="55"/>
        <v>0</v>
      </c>
      <c r="BB136" s="189"/>
      <c r="BC136" s="196">
        <f t="shared" si="56"/>
        <v>0</v>
      </c>
      <c r="BD136" s="189"/>
      <c r="BE136" s="196">
        <f t="shared" si="57"/>
        <v>0</v>
      </c>
      <c r="BF136" s="249">
        <f t="shared" si="45"/>
        <v>0</v>
      </c>
      <c r="BG136" s="195">
        <f t="shared" si="46"/>
        <v>0</v>
      </c>
      <c r="BH136" s="138" t="str">
        <f t="shared" si="61"/>
        <v/>
      </c>
      <c r="BI136" s="286" t="str" cm="1">
        <f t="array" ref="BI136">IFERROR(_xlfn.IFS(DATE(RIGHT(B136,4),3,31)&lt;Listes_deroulantes!$F$54,IF(AZ136&gt;0,AZ136/BG136,"Aucun mazout"),DATE(RIGHT(B136,4),3,31)&gt;=Listes_deroulantes!$F$54,IF(BF136&gt;0,BF136/BG136,"Aucun combustible")),"")</f>
        <v/>
      </c>
      <c r="BJ136" s="284" t="str" cm="1">
        <f t="array" ref="BJ136">_xlfn.IFS(BG136=0,"",AND(BG136&gt;0,AZ136=0),"Aucun mazout",BG136&gt;0,AZ136/BG136)</f>
        <v/>
      </c>
      <c r="BK136" s="299" t="str">
        <f t="shared" si="64"/>
        <v>Non disponible</v>
      </c>
      <c r="BL136" s="61" t="str" cm="1">
        <f t="array" ref="BL136">IFERROR(IF(DATE(RIGHT(B136,4),3,31)&lt;Listes_deroulantes!$F$54,VLOOKUP(L136,Listes_deroulantes!$F$3:$J$11,4,FALSE),_xlfn.IFS(DATE(RIGHT(B136,4),3,31)&lt;Avant2025,Exist20205Apres,DATE(RIGHT(B136,4),3,31)&lt;Avant2030,Exist2030Apres,DATE(RIGHT(B136,4),3,31)&gt;Après2030,"0%")),"")</f>
        <v/>
      </c>
      <c r="BM136" s="35" t="str" cm="1">
        <f t="array" ref="BM136">_xlfn.IFS(OR(BI136="Aucun combustible",BI136="Aucun mazout"),"Oui",AND(BI136="",BL136=""),"",AND(BL136="0%",OR(BI136&lt;&gt;"Aucun combustible",BI136&lt;&gt;"Aucun mazout")),IF(BI136&lt;=0%,"Oui","Non"),AND(BL136&lt;&gt;"0%",OR(BI136&lt;&gt;"Aucun combustible",BI136&lt;&gt;"Aucun mazout")),IF(BI136&lt;=BL136,"Oui","Non"))</f>
        <v/>
      </c>
      <c r="BN136" s="119"/>
      <c r="BO136" s="355" t="str">
        <f t="shared" si="65"/>
        <v>s. o.</v>
      </c>
      <c r="BP136" s="356" t="str" cm="1">
        <f t="array" ref="BP136">_xlfn.IFS(AND(BF136&gt;0,OR(BE136=0,ISBLANK(BE136))),"Non disponible",AND(OR(BE136=0,ISBLANK(BE136)),OR(BF136=0,ISBLANK(BF136)),AW136&gt;0),"100% Énergie renouvelable",BE136&gt;0,BE136,AND(OR(BE136=0,ISBLANK(BE136)),OR(BF136=0,ISBLANK(BF136)),OR(AW136=0,ISBLANK(AW136))),"s. o.")</f>
        <v>s. o.</v>
      </c>
      <c r="BQ136" s="357" t="str" cm="1">
        <f t="array" ref="BQ136">IFERROR(_xlfn.IFS(AND(BO136="100% Énergie renouvelable",BP136="100% Énergie renouvelable"),"Aucun GES à réduire",AND(BO136&lt;&gt;"100% Énergie renouvelable",BP136="100% Énergie renouvelable"),BO136,AND(BO136&lt;&gt;"100% Énergie renouvelable",BP136&lt;&gt;"100% Énergie renouvelable"),BO136-BP136,AND(BO136="100% Énergie renouvelable",BP136&lt;&gt;"100% Énergie renouvelable"),"Fournir une explication"),"s. o.")</f>
        <v>s. o.</v>
      </c>
      <c r="BR136" s="120"/>
    </row>
    <row r="137" spans="1:70" x14ac:dyDescent="0.25">
      <c r="A137" s="124"/>
      <c r="B137" s="33"/>
      <c r="C137" s="32"/>
      <c r="D137" s="32"/>
      <c r="E137" s="32"/>
      <c r="F137" s="32"/>
      <c r="G137" s="32"/>
      <c r="H137" s="32"/>
      <c r="I137" s="41"/>
      <c r="J137" s="32"/>
      <c r="K137" s="112"/>
      <c r="L137" s="32"/>
      <c r="M137" s="34"/>
      <c r="N137" s="339"/>
      <c r="O137" s="338"/>
      <c r="P137" s="118"/>
      <c r="Q137" s="187"/>
      <c r="R137" s="188"/>
      <c r="S137" s="189"/>
      <c r="T137" s="189"/>
      <c r="U137" s="189"/>
      <c r="V137" s="189"/>
      <c r="W137" s="256">
        <f t="shared" si="47"/>
        <v>0</v>
      </c>
      <c r="X137" s="187"/>
      <c r="Y137" s="190">
        <f t="shared" si="48"/>
        <v>0</v>
      </c>
      <c r="Z137" s="189"/>
      <c r="AA137" s="190">
        <f t="shared" si="49"/>
        <v>0</v>
      </c>
      <c r="AB137" s="189"/>
      <c r="AC137" s="190">
        <f t="shared" si="50"/>
        <v>0</v>
      </c>
      <c r="AD137" s="189"/>
      <c r="AE137" s="190">
        <f t="shared" si="62"/>
        <v>0</v>
      </c>
      <c r="AF137" s="191">
        <f t="shared" si="51"/>
        <v>0</v>
      </c>
      <c r="AG137" s="191">
        <f t="shared" si="52"/>
        <v>0</v>
      </c>
      <c r="AH137" s="137" t="str">
        <f t="shared" si="60"/>
        <v/>
      </c>
      <c r="AI137" s="286" t="str" cm="1">
        <f t="array" ref="AI137">IFERROR(_xlfn.IFS(DATE(RIGHT(B137,4),3,31)&lt;Listes_deroulantes!$F$54,IF(Z137&gt;0,Z137/AG137,"Aucun mazout"),DATE(RIGHT(B137,4),3,31)&gt;=Listes_deroulantes!$F$54,IF(AF137&gt;0,AF137/AG137,"Aucun combustible")),"")</f>
        <v/>
      </c>
      <c r="AJ137" s="284" t="str" cm="1">
        <f t="array" ref="AJ137">_xlfn.IFS(AG137=0,"",AND(AG137&gt;0,Z137=0),"Aucun mazout",AG137&gt;0,Z137/AG137)</f>
        <v/>
      </c>
      <c r="AK137" s="116" cm="1">
        <f t="array" ref="AK137">_xlfn.IFS(AG137=0,0,OR(AF137=0,ISBLANK(AF137)),"Aucun combustible",AND(AF137&gt;0,AG137&gt;0),AF137/AG137)</f>
        <v>0</v>
      </c>
      <c r="AL137" s="331" t="str" cm="1">
        <f t="array" ref="AL137">IFERROR(IF(DATE(RIGHT(B137,4),3,31)&lt;Listes_deroulantes!$F$54,VLOOKUP(L137,Listes_deroulantes!$F$3:$J$11,4,FALSE),_xlfn.IFS(DATE(RIGHT(B137,4),3,31)&lt;Avant2025,Exist2025Avant,DATE(RIGHT(B137,4),3,31)&lt;Avant2030,Exist2030Avant,DATE(RIGHT(B137,4),3,31)&gt;Après2030,Exist2031Avant)),"")</f>
        <v/>
      </c>
      <c r="AM137" s="35" t="str" cm="1">
        <f t="array" ref="AM137">_xlfn.IFS(OR(AI137="Aucun combustible",AI137="Aucun mazout"),"Oui",AND(AI137="",AL137=""),"",AND(AL137="0%",OR(AI137&lt;&gt;"Aucun combustible",AI137&lt;&gt;"Aucun mazout")),IF(AI137&lt;=0%,"Oui","Non"),AND(AL137&lt;&gt;"0%",OR(AI137&lt;&gt;"Aucun combustible",AI137&lt;&gt;"Aucun mazout")),IF(AI137&lt;=AL137,"Oui","Non"))</f>
        <v/>
      </c>
      <c r="AN137" s="130"/>
      <c r="AO137" s="350" t="str" cm="1">
        <f t="array" ref="AO137">_xlfn.IFS(AND(OR(AE137=0,ISBLANK(AE137)),AF137&gt;0),"Non disponible",AND(OR(AE137=0,ISBLANK(AE137)),W137&gt;0,OR(AF137=0,ISBLANK(AF137))),"100% Énergie renouvelable",AE137&gt;0,AE137,AND(OR(AE137=0,ISBLANK(AE137)),OR(AF137=0,ISBLANK(AF137)),OR(W137=0,ISBLANK(W137))),"s. o.")</f>
        <v>s. o.</v>
      </c>
      <c r="AP137" s="332">
        <f t="shared" si="63"/>
        <v>0</v>
      </c>
      <c r="AQ137" s="189"/>
      <c r="AR137" s="189"/>
      <c r="AS137" s="189"/>
      <c r="AT137" s="189"/>
      <c r="AU137" s="189"/>
      <c r="AV137" s="189"/>
      <c r="AW137" s="195">
        <f t="shared" si="53"/>
        <v>0</v>
      </c>
      <c r="AX137" s="189"/>
      <c r="AY137" s="196">
        <f t="shared" si="54"/>
        <v>0</v>
      </c>
      <c r="AZ137" s="189"/>
      <c r="BA137" s="196">
        <f t="shared" si="55"/>
        <v>0</v>
      </c>
      <c r="BB137" s="189"/>
      <c r="BC137" s="196">
        <f t="shared" si="56"/>
        <v>0</v>
      </c>
      <c r="BD137" s="189"/>
      <c r="BE137" s="196">
        <f t="shared" si="57"/>
        <v>0</v>
      </c>
      <c r="BF137" s="249">
        <f t="shared" si="45"/>
        <v>0</v>
      </c>
      <c r="BG137" s="195">
        <f t="shared" si="46"/>
        <v>0</v>
      </c>
      <c r="BH137" s="138" t="str">
        <f t="shared" si="61"/>
        <v/>
      </c>
      <c r="BI137" s="286" t="str" cm="1">
        <f t="array" ref="BI137">IFERROR(_xlfn.IFS(DATE(RIGHT(B137,4),3,31)&lt;Listes_deroulantes!$F$54,IF(AZ137&gt;0,AZ137/BG137,"Aucun mazout"),DATE(RIGHT(B137,4),3,31)&gt;=Listes_deroulantes!$F$54,IF(BF137&gt;0,BF137/BG137,"Aucun combustible")),"")</f>
        <v/>
      </c>
      <c r="BJ137" s="284" t="str" cm="1">
        <f t="array" ref="BJ137">_xlfn.IFS(BG137=0,"",AND(BG137&gt;0,AZ137=0),"Aucun mazout",BG137&gt;0,AZ137/BG137)</f>
        <v/>
      </c>
      <c r="BK137" s="299" t="str">
        <f t="shared" si="64"/>
        <v>Non disponible</v>
      </c>
      <c r="BL137" s="61" t="str" cm="1">
        <f t="array" ref="BL137">IFERROR(IF(DATE(RIGHT(B137,4),3,31)&lt;Listes_deroulantes!$F$54,VLOOKUP(L137,Listes_deroulantes!$F$3:$J$11,4,FALSE),_xlfn.IFS(DATE(RIGHT(B137,4),3,31)&lt;Avant2025,Exist20205Apres,DATE(RIGHT(B137,4),3,31)&lt;Avant2030,Exist2030Apres,DATE(RIGHT(B137,4),3,31)&gt;Après2030,"0%")),"")</f>
        <v/>
      </c>
      <c r="BM137" s="35" t="str" cm="1">
        <f t="array" ref="BM137">_xlfn.IFS(OR(BI137="Aucun combustible",BI137="Aucun mazout"),"Oui",AND(BI137="",BL137=""),"",AND(BL137="0%",OR(BI137&lt;&gt;"Aucun combustible",BI137&lt;&gt;"Aucun mazout")),IF(BI137&lt;=0%,"Oui","Non"),AND(BL137&lt;&gt;"0%",OR(BI137&lt;&gt;"Aucun combustible",BI137&lt;&gt;"Aucun mazout")),IF(BI137&lt;=BL137,"Oui","Non"))</f>
        <v/>
      </c>
      <c r="BN137" s="119"/>
      <c r="BO137" s="355" t="str">
        <f t="shared" si="65"/>
        <v>s. o.</v>
      </c>
      <c r="BP137" s="356" t="str" cm="1">
        <f t="array" ref="BP137">_xlfn.IFS(AND(BF137&gt;0,OR(BE137=0,ISBLANK(BE137))),"Non disponible",AND(OR(BE137=0,ISBLANK(BE137)),OR(BF137=0,ISBLANK(BF137)),AW137&gt;0),"100% Énergie renouvelable",BE137&gt;0,BE137,AND(OR(BE137=0,ISBLANK(BE137)),OR(BF137=0,ISBLANK(BF137)),OR(AW137=0,ISBLANK(AW137))),"s. o.")</f>
        <v>s. o.</v>
      </c>
      <c r="BQ137" s="357" t="str" cm="1">
        <f t="array" ref="BQ137">IFERROR(_xlfn.IFS(AND(BO137="100% Énergie renouvelable",BP137="100% Énergie renouvelable"),"Aucun GES à réduire",AND(BO137&lt;&gt;"100% Énergie renouvelable",BP137="100% Énergie renouvelable"),BO137,AND(BO137&lt;&gt;"100% Énergie renouvelable",BP137&lt;&gt;"100% Énergie renouvelable"),BO137-BP137,AND(BO137="100% Énergie renouvelable",BP137&lt;&gt;"100% Énergie renouvelable"),"Fournir une explication"),"s. o.")</f>
        <v>s. o.</v>
      </c>
      <c r="BR137" s="120"/>
    </row>
    <row r="138" spans="1:70" x14ac:dyDescent="0.25">
      <c r="A138" s="124"/>
      <c r="B138" s="33"/>
      <c r="C138" s="32"/>
      <c r="D138" s="32"/>
      <c r="E138" s="32"/>
      <c r="F138" s="32"/>
      <c r="G138" s="32"/>
      <c r="H138" s="32"/>
      <c r="I138" s="41"/>
      <c r="J138" s="32"/>
      <c r="K138" s="112"/>
      <c r="L138" s="32"/>
      <c r="M138" s="34"/>
      <c r="N138" s="339"/>
      <c r="O138" s="338"/>
      <c r="P138" s="118"/>
      <c r="Q138" s="187"/>
      <c r="R138" s="188"/>
      <c r="S138" s="189"/>
      <c r="T138" s="189"/>
      <c r="U138" s="189"/>
      <c r="V138" s="189"/>
      <c r="W138" s="256">
        <f t="shared" si="47"/>
        <v>0</v>
      </c>
      <c r="X138" s="187"/>
      <c r="Y138" s="190">
        <f t="shared" si="48"/>
        <v>0</v>
      </c>
      <c r="Z138" s="189"/>
      <c r="AA138" s="190">
        <f t="shared" si="49"/>
        <v>0</v>
      </c>
      <c r="AB138" s="189"/>
      <c r="AC138" s="190">
        <f t="shared" si="50"/>
        <v>0</v>
      </c>
      <c r="AD138" s="189"/>
      <c r="AE138" s="190">
        <f t="shared" si="62"/>
        <v>0</v>
      </c>
      <c r="AF138" s="191">
        <f t="shared" si="51"/>
        <v>0</v>
      </c>
      <c r="AG138" s="191">
        <f t="shared" si="52"/>
        <v>0</v>
      </c>
      <c r="AH138" s="137" t="str">
        <f t="shared" si="60"/>
        <v/>
      </c>
      <c r="AI138" s="286" t="str" cm="1">
        <f t="array" ref="AI138">IFERROR(_xlfn.IFS(DATE(RIGHT(B138,4),3,31)&lt;Listes_deroulantes!$F$54,IF(Z138&gt;0,Z138/AG138,"Aucun mazout"),DATE(RIGHT(B138,4),3,31)&gt;=Listes_deroulantes!$F$54,IF(AF138&gt;0,AF138/AG138,"Aucun combustible")),"")</f>
        <v/>
      </c>
      <c r="AJ138" s="284" t="str" cm="1">
        <f t="array" ref="AJ138">_xlfn.IFS(AG138=0,"",AND(AG138&gt;0,Z138=0),"Aucun mazout",AG138&gt;0,Z138/AG138)</f>
        <v/>
      </c>
      <c r="AK138" s="116" cm="1">
        <f t="array" ref="AK138">_xlfn.IFS(AG138=0,0,OR(AF138=0,ISBLANK(AF138)),"Aucun combustible",AND(AF138&gt;0,AG138&gt;0),AF138/AG138)</f>
        <v>0</v>
      </c>
      <c r="AL138" s="331" t="str" cm="1">
        <f t="array" ref="AL138">IFERROR(IF(DATE(RIGHT(B138,4),3,31)&lt;Listes_deroulantes!$F$54,VLOOKUP(L138,Listes_deroulantes!$F$3:$J$11,4,FALSE),_xlfn.IFS(DATE(RIGHT(B138,4),3,31)&lt;Avant2025,Exist2025Avant,DATE(RIGHT(B138,4),3,31)&lt;Avant2030,Exist2030Avant,DATE(RIGHT(B138,4),3,31)&gt;Après2030,Exist2031Avant)),"")</f>
        <v/>
      </c>
      <c r="AM138" s="35" t="str" cm="1">
        <f t="array" ref="AM138">_xlfn.IFS(OR(AI138="Aucun combustible",AI138="Aucun mazout"),"Oui",AND(AI138="",AL138=""),"",AND(AL138="0%",OR(AI138&lt;&gt;"Aucun combustible",AI138&lt;&gt;"Aucun mazout")),IF(AI138&lt;=0%,"Oui","Non"),AND(AL138&lt;&gt;"0%",OR(AI138&lt;&gt;"Aucun combustible",AI138&lt;&gt;"Aucun mazout")),IF(AI138&lt;=AL138,"Oui","Non"))</f>
        <v/>
      </c>
      <c r="AN138" s="130"/>
      <c r="AO138" s="350" t="str" cm="1">
        <f t="array" ref="AO138">_xlfn.IFS(AND(OR(AE138=0,ISBLANK(AE138)),AF138&gt;0),"Non disponible",AND(OR(AE138=0,ISBLANK(AE138)),W138&gt;0,OR(AF138=0,ISBLANK(AF138))),"100% Énergie renouvelable",AE138&gt;0,AE138,AND(OR(AE138=0,ISBLANK(AE138)),OR(AF138=0,ISBLANK(AF138)),OR(W138=0,ISBLANK(W138))),"s. o.")</f>
        <v>s. o.</v>
      </c>
      <c r="AP138" s="332">
        <f t="shared" si="63"/>
        <v>0</v>
      </c>
      <c r="AQ138" s="189"/>
      <c r="AR138" s="189"/>
      <c r="AS138" s="189"/>
      <c r="AT138" s="189"/>
      <c r="AU138" s="189"/>
      <c r="AV138" s="189"/>
      <c r="AW138" s="195">
        <f t="shared" si="53"/>
        <v>0</v>
      </c>
      <c r="AX138" s="189"/>
      <c r="AY138" s="196">
        <f t="shared" si="54"/>
        <v>0</v>
      </c>
      <c r="AZ138" s="189"/>
      <c r="BA138" s="196">
        <f t="shared" si="55"/>
        <v>0</v>
      </c>
      <c r="BB138" s="189"/>
      <c r="BC138" s="196">
        <f t="shared" si="56"/>
        <v>0</v>
      </c>
      <c r="BD138" s="189"/>
      <c r="BE138" s="196">
        <f t="shared" si="57"/>
        <v>0</v>
      </c>
      <c r="BF138" s="249">
        <f t="shared" si="45"/>
        <v>0</v>
      </c>
      <c r="BG138" s="195">
        <f t="shared" si="46"/>
        <v>0</v>
      </c>
      <c r="BH138" s="138" t="str">
        <f t="shared" si="61"/>
        <v/>
      </c>
      <c r="BI138" s="286" t="str" cm="1">
        <f t="array" ref="BI138">IFERROR(_xlfn.IFS(DATE(RIGHT(B138,4),3,31)&lt;Listes_deroulantes!$F$54,IF(AZ138&gt;0,AZ138/BG138,"Aucun mazout"),DATE(RIGHT(B138,4),3,31)&gt;=Listes_deroulantes!$F$54,IF(BF138&gt;0,BF138/BG138,"Aucun combustible")),"")</f>
        <v/>
      </c>
      <c r="BJ138" s="284" t="str" cm="1">
        <f t="array" ref="BJ138">_xlfn.IFS(BG138=0,"",AND(BG138&gt;0,AZ138=0),"Aucun mazout",BG138&gt;0,AZ138/BG138)</f>
        <v/>
      </c>
      <c r="BK138" s="299" t="str">
        <f t="shared" si="64"/>
        <v>Non disponible</v>
      </c>
      <c r="BL138" s="61" t="str" cm="1">
        <f t="array" ref="BL138">IFERROR(IF(DATE(RIGHT(B138,4),3,31)&lt;Listes_deroulantes!$F$54,VLOOKUP(L138,Listes_deroulantes!$F$3:$J$11,4,FALSE),_xlfn.IFS(DATE(RIGHT(B138,4),3,31)&lt;Avant2025,Exist20205Apres,DATE(RIGHT(B138,4),3,31)&lt;Avant2030,Exist2030Apres,DATE(RIGHT(B138,4),3,31)&gt;Après2030,"0%")),"")</f>
        <v/>
      </c>
      <c r="BM138" s="35" t="str" cm="1">
        <f t="array" ref="BM138">_xlfn.IFS(OR(BI138="Aucun combustible",BI138="Aucun mazout"),"Oui",AND(BI138="",BL138=""),"",AND(BL138="0%",OR(BI138&lt;&gt;"Aucun combustible",BI138&lt;&gt;"Aucun mazout")),IF(BI138&lt;=0%,"Oui","Non"),AND(BL138&lt;&gt;"0%",OR(BI138&lt;&gt;"Aucun combustible",BI138&lt;&gt;"Aucun mazout")),IF(BI138&lt;=BL138,"Oui","Non"))</f>
        <v/>
      </c>
      <c r="BN138" s="119"/>
      <c r="BO138" s="355" t="str">
        <f t="shared" si="65"/>
        <v>s. o.</v>
      </c>
      <c r="BP138" s="356" t="str" cm="1">
        <f t="array" ref="BP138">_xlfn.IFS(AND(BF138&gt;0,OR(BE138=0,ISBLANK(BE138))),"Non disponible",AND(OR(BE138=0,ISBLANK(BE138)),OR(BF138=0,ISBLANK(BF138)),AW138&gt;0),"100% Énergie renouvelable",BE138&gt;0,BE138,AND(OR(BE138=0,ISBLANK(BE138)),OR(BF138=0,ISBLANK(BF138)),OR(AW138=0,ISBLANK(AW138))),"s. o.")</f>
        <v>s. o.</v>
      </c>
      <c r="BQ138" s="357" t="str" cm="1">
        <f t="array" ref="BQ138">IFERROR(_xlfn.IFS(AND(BO138="100% Énergie renouvelable",BP138="100% Énergie renouvelable"),"Aucun GES à réduire",AND(BO138&lt;&gt;"100% Énergie renouvelable",BP138="100% Énergie renouvelable"),BO138,AND(BO138&lt;&gt;"100% Énergie renouvelable",BP138&lt;&gt;"100% Énergie renouvelable"),BO138-BP138,AND(BO138="100% Énergie renouvelable",BP138&lt;&gt;"100% Énergie renouvelable"),"Fournir une explication"),"s. o.")</f>
        <v>s. o.</v>
      </c>
      <c r="BR138" s="120"/>
    </row>
    <row r="139" spans="1:70" x14ac:dyDescent="0.25">
      <c r="A139" s="124"/>
      <c r="B139" s="33"/>
      <c r="C139" s="32"/>
      <c r="D139" s="32"/>
      <c r="E139" s="32"/>
      <c r="F139" s="32"/>
      <c r="G139" s="32"/>
      <c r="H139" s="32"/>
      <c r="I139" s="41"/>
      <c r="J139" s="32"/>
      <c r="K139" s="112"/>
      <c r="L139" s="32"/>
      <c r="M139" s="34"/>
      <c r="N139" s="339"/>
      <c r="O139" s="338"/>
      <c r="P139" s="118"/>
      <c r="Q139" s="187"/>
      <c r="R139" s="188"/>
      <c r="S139" s="189"/>
      <c r="T139" s="189"/>
      <c r="U139" s="189"/>
      <c r="V139" s="189"/>
      <c r="W139" s="256">
        <f t="shared" si="47"/>
        <v>0</v>
      </c>
      <c r="X139" s="187"/>
      <c r="Y139" s="190">
        <f t="shared" si="48"/>
        <v>0</v>
      </c>
      <c r="Z139" s="189"/>
      <c r="AA139" s="190">
        <f t="shared" si="49"/>
        <v>0</v>
      </c>
      <c r="AB139" s="189"/>
      <c r="AC139" s="190">
        <f t="shared" si="50"/>
        <v>0</v>
      </c>
      <c r="AD139" s="189"/>
      <c r="AE139" s="190">
        <f t="shared" si="62"/>
        <v>0</v>
      </c>
      <c r="AF139" s="191">
        <f t="shared" si="51"/>
        <v>0</v>
      </c>
      <c r="AG139" s="191">
        <f t="shared" si="52"/>
        <v>0</v>
      </c>
      <c r="AH139" s="137" t="str">
        <f t="shared" si="60"/>
        <v/>
      </c>
      <c r="AI139" s="286" t="str" cm="1">
        <f t="array" ref="AI139">IFERROR(_xlfn.IFS(DATE(RIGHT(B139,4),3,31)&lt;Listes_deroulantes!$F$54,IF(Z139&gt;0,Z139/AG139,"Aucun mazout"),DATE(RIGHT(B139,4),3,31)&gt;=Listes_deroulantes!$F$54,IF(AF139&gt;0,AF139/AG139,"Aucun combustible")),"")</f>
        <v/>
      </c>
      <c r="AJ139" s="284" t="str" cm="1">
        <f t="array" ref="AJ139">_xlfn.IFS(AG139=0,"",AND(AG139&gt;0,Z139=0),"Aucun mazout",AG139&gt;0,Z139/AG139)</f>
        <v/>
      </c>
      <c r="AK139" s="116" cm="1">
        <f t="array" ref="AK139">_xlfn.IFS(AG139=0,0,OR(AF139=0,ISBLANK(AF139)),"Aucun combustible",AND(AF139&gt;0,AG139&gt;0),AF139/AG139)</f>
        <v>0</v>
      </c>
      <c r="AL139" s="331" t="str" cm="1">
        <f t="array" ref="AL139">IFERROR(IF(DATE(RIGHT(B139,4),3,31)&lt;Listes_deroulantes!$F$54,VLOOKUP(L139,Listes_deroulantes!$F$3:$J$11,4,FALSE),_xlfn.IFS(DATE(RIGHT(B139,4),3,31)&lt;Avant2025,Exist2025Avant,DATE(RIGHT(B139,4),3,31)&lt;Avant2030,Exist2030Avant,DATE(RIGHT(B139,4),3,31)&gt;Après2030,Exist2031Avant)),"")</f>
        <v/>
      </c>
      <c r="AM139" s="35" t="str" cm="1">
        <f t="array" ref="AM139">_xlfn.IFS(OR(AI139="Aucun combustible",AI139="Aucun mazout"),"Oui",AND(AI139="",AL139=""),"",AND(AL139="0%",OR(AI139&lt;&gt;"Aucun combustible",AI139&lt;&gt;"Aucun mazout")),IF(AI139&lt;=0%,"Oui","Non"),AND(AL139&lt;&gt;"0%",OR(AI139&lt;&gt;"Aucun combustible",AI139&lt;&gt;"Aucun mazout")),IF(AI139&lt;=AL139,"Oui","Non"))</f>
        <v/>
      </c>
      <c r="AN139" s="130"/>
      <c r="AO139" s="350" t="str" cm="1">
        <f t="array" ref="AO139">_xlfn.IFS(AND(OR(AE139=0,ISBLANK(AE139)),AF139&gt;0),"Non disponible",AND(OR(AE139=0,ISBLANK(AE139)),W139&gt;0,OR(AF139=0,ISBLANK(AF139))),"100% Énergie renouvelable",AE139&gt;0,AE139,AND(OR(AE139=0,ISBLANK(AE139)),OR(AF139=0,ISBLANK(AF139)),OR(W139=0,ISBLANK(W139))),"s. o.")</f>
        <v>s. o.</v>
      </c>
      <c r="AP139" s="332">
        <f t="shared" si="63"/>
        <v>0</v>
      </c>
      <c r="AQ139" s="189"/>
      <c r="AR139" s="189"/>
      <c r="AS139" s="189"/>
      <c r="AT139" s="189"/>
      <c r="AU139" s="189"/>
      <c r="AV139" s="189"/>
      <c r="AW139" s="195">
        <f t="shared" si="53"/>
        <v>0</v>
      </c>
      <c r="AX139" s="189"/>
      <c r="AY139" s="196">
        <f t="shared" si="54"/>
        <v>0</v>
      </c>
      <c r="AZ139" s="189"/>
      <c r="BA139" s="196">
        <f t="shared" si="55"/>
        <v>0</v>
      </c>
      <c r="BB139" s="189"/>
      <c r="BC139" s="196">
        <f t="shared" si="56"/>
        <v>0</v>
      </c>
      <c r="BD139" s="189"/>
      <c r="BE139" s="196">
        <f t="shared" si="57"/>
        <v>0</v>
      </c>
      <c r="BF139" s="249">
        <f t="shared" si="45"/>
        <v>0</v>
      </c>
      <c r="BG139" s="195">
        <f t="shared" si="46"/>
        <v>0</v>
      </c>
      <c r="BH139" s="138" t="str">
        <f t="shared" si="61"/>
        <v/>
      </c>
      <c r="BI139" s="286" t="str" cm="1">
        <f t="array" ref="BI139">IFERROR(_xlfn.IFS(DATE(RIGHT(B139,4),3,31)&lt;Listes_deroulantes!$F$54,IF(AZ139&gt;0,AZ139/BG139,"Aucun mazout"),DATE(RIGHT(B139,4),3,31)&gt;=Listes_deroulantes!$F$54,IF(BF139&gt;0,BF139/BG139,"Aucun combustible")),"")</f>
        <v/>
      </c>
      <c r="BJ139" s="284" t="str" cm="1">
        <f t="array" ref="BJ139">_xlfn.IFS(BG139=0,"",AND(BG139&gt;0,AZ139=0),"Aucun mazout",BG139&gt;0,AZ139/BG139)</f>
        <v/>
      </c>
      <c r="BK139" s="299" t="str">
        <f t="shared" si="64"/>
        <v>Non disponible</v>
      </c>
      <c r="BL139" s="61" t="str" cm="1">
        <f t="array" ref="BL139">IFERROR(IF(DATE(RIGHT(B139,4),3,31)&lt;Listes_deroulantes!$F$54,VLOOKUP(L139,Listes_deroulantes!$F$3:$J$11,4,FALSE),_xlfn.IFS(DATE(RIGHT(B139,4),3,31)&lt;Avant2025,Exist20205Apres,DATE(RIGHT(B139,4),3,31)&lt;Avant2030,Exist2030Apres,DATE(RIGHT(B139,4),3,31)&gt;Après2030,"0%")),"")</f>
        <v/>
      </c>
      <c r="BM139" s="35" t="str" cm="1">
        <f t="array" ref="BM139">_xlfn.IFS(OR(BI139="Aucun combustible",BI139="Aucun mazout"),"Oui",AND(BI139="",BL139=""),"",AND(BL139="0%",OR(BI139&lt;&gt;"Aucun combustible",BI139&lt;&gt;"Aucun mazout")),IF(BI139&lt;=0%,"Oui","Non"),AND(BL139&lt;&gt;"0%",OR(BI139&lt;&gt;"Aucun combustible",BI139&lt;&gt;"Aucun mazout")),IF(BI139&lt;=BL139,"Oui","Non"))</f>
        <v/>
      </c>
      <c r="BN139" s="119"/>
      <c r="BO139" s="355" t="str">
        <f t="shared" si="65"/>
        <v>s. o.</v>
      </c>
      <c r="BP139" s="356" t="str" cm="1">
        <f t="array" ref="BP139">_xlfn.IFS(AND(BF139&gt;0,OR(BE139=0,ISBLANK(BE139))),"Non disponible",AND(OR(BE139=0,ISBLANK(BE139)),OR(BF139=0,ISBLANK(BF139)),AW139&gt;0),"100% Énergie renouvelable",BE139&gt;0,BE139,AND(OR(BE139=0,ISBLANK(BE139)),OR(BF139=0,ISBLANK(BF139)),OR(AW139=0,ISBLANK(AW139))),"s. o.")</f>
        <v>s. o.</v>
      </c>
      <c r="BQ139" s="357" t="str" cm="1">
        <f t="array" ref="BQ139">IFERROR(_xlfn.IFS(AND(BO139="100% Énergie renouvelable",BP139="100% Énergie renouvelable"),"Aucun GES à réduire",AND(BO139&lt;&gt;"100% Énergie renouvelable",BP139="100% Énergie renouvelable"),BO139,AND(BO139&lt;&gt;"100% Énergie renouvelable",BP139&lt;&gt;"100% Énergie renouvelable"),BO139-BP139,AND(BO139="100% Énergie renouvelable",BP139&lt;&gt;"100% Énergie renouvelable"),"Fournir une explication"),"s. o.")</f>
        <v>s. o.</v>
      </c>
      <c r="BR139" s="120"/>
    </row>
    <row r="140" spans="1:70" x14ac:dyDescent="0.25">
      <c r="A140" s="124"/>
      <c r="B140" s="33"/>
      <c r="C140" s="32"/>
      <c r="D140" s="32"/>
      <c r="E140" s="32"/>
      <c r="F140" s="32"/>
      <c r="G140" s="32"/>
      <c r="H140" s="32"/>
      <c r="I140" s="41"/>
      <c r="J140" s="32"/>
      <c r="K140" s="112"/>
      <c r="L140" s="32"/>
      <c r="M140" s="34"/>
      <c r="N140" s="339"/>
      <c r="O140" s="338"/>
      <c r="P140" s="118"/>
      <c r="Q140" s="187"/>
      <c r="R140" s="188"/>
      <c r="S140" s="189"/>
      <c r="T140" s="189"/>
      <c r="U140" s="189"/>
      <c r="V140" s="189"/>
      <c r="W140" s="256">
        <f t="shared" si="47"/>
        <v>0</v>
      </c>
      <c r="X140" s="187"/>
      <c r="Y140" s="190">
        <f t="shared" si="48"/>
        <v>0</v>
      </c>
      <c r="Z140" s="189"/>
      <c r="AA140" s="190">
        <f t="shared" si="49"/>
        <v>0</v>
      </c>
      <c r="AB140" s="189"/>
      <c r="AC140" s="190">
        <f t="shared" si="50"/>
        <v>0</v>
      </c>
      <c r="AD140" s="189"/>
      <c r="AE140" s="190">
        <f t="shared" si="62"/>
        <v>0</v>
      </c>
      <c r="AF140" s="191">
        <f t="shared" si="51"/>
        <v>0</v>
      </c>
      <c r="AG140" s="191">
        <f t="shared" si="52"/>
        <v>0</v>
      </c>
      <c r="AH140" s="137" t="str">
        <f t="shared" si="60"/>
        <v/>
      </c>
      <c r="AI140" s="286" t="str" cm="1">
        <f t="array" ref="AI140">IFERROR(_xlfn.IFS(DATE(RIGHT(B140,4),3,31)&lt;Listes_deroulantes!$F$54,IF(Z140&gt;0,Z140/AG140,"Aucun mazout"),DATE(RIGHT(B140,4),3,31)&gt;=Listes_deroulantes!$F$54,IF(AF140&gt;0,AF140/AG140,"Aucun combustible")),"")</f>
        <v/>
      </c>
      <c r="AJ140" s="284" t="str" cm="1">
        <f t="array" ref="AJ140">_xlfn.IFS(AG140=0,"",AND(AG140&gt;0,Z140=0),"Aucun mazout",AG140&gt;0,Z140/AG140)</f>
        <v/>
      </c>
      <c r="AK140" s="116" cm="1">
        <f t="array" ref="AK140">_xlfn.IFS(AG140=0,0,OR(AF140=0,ISBLANK(AF140)),"Aucun combustible",AND(AF140&gt;0,AG140&gt;0),AF140/AG140)</f>
        <v>0</v>
      </c>
      <c r="AL140" s="331" t="str" cm="1">
        <f t="array" ref="AL140">IFERROR(IF(DATE(RIGHT(B140,4),3,31)&lt;Listes_deroulantes!$F$54,VLOOKUP(L140,Listes_deroulantes!$F$3:$J$11,4,FALSE),_xlfn.IFS(DATE(RIGHT(B140,4),3,31)&lt;Avant2025,Exist2025Avant,DATE(RIGHT(B140,4),3,31)&lt;Avant2030,Exist2030Avant,DATE(RIGHT(B140,4),3,31)&gt;Après2030,Exist2031Avant)),"")</f>
        <v/>
      </c>
      <c r="AM140" s="35" t="str" cm="1">
        <f t="array" ref="AM140">_xlfn.IFS(OR(AI140="Aucun combustible",AI140="Aucun mazout"),"Oui",AND(AI140="",AL140=""),"",AND(AL140="0%",OR(AI140&lt;&gt;"Aucun combustible",AI140&lt;&gt;"Aucun mazout")),IF(AI140&lt;=0%,"Oui","Non"),AND(AL140&lt;&gt;"0%",OR(AI140&lt;&gt;"Aucun combustible",AI140&lt;&gt;"Aucun mazout")),IF(AI140&lt;=AL140,"Oui","Non"))</f>
        <v/>
      </c>
      <c r="AN140" s="130"/>
      <c r="AO140" s="350" t="str" cm="1">
        <f t="array" ref="AO140">_xlfn.IFS(AND(OR(AE140=0,ISBLANK(AE140)),AF140&gt;0),"Non disponible",AND(OR(AE140=0,ISBLANK(AE140)),W140&gt;0,OR(AF140=0,ISBLANK(AF140))),"100% Énergie renouvelable",AE140&gt;0,AE140,AND(OR(AE140=0,ISBLANK(AE140)),OR(AF140=0,ISBLANK(AF140)),OR(W140=0,ISBLANK(W140))),"s. o.")</f>
        <v>s. o.</v>
      </c>
      <c r="AP140" s="332">
        <f t="shared" si="63"/>
        <v>0</v>
      </c>
      <c r="AQ140" s="189"/>
      <c r="AR140" s="189"/>
      <c r="AS140" s="189"/>
      <c r="AT140" s="189"/>
      <c r="AU140" s="189"/>
      <c r="AV140" s="189"/>
      <c r="AW140" s="195">
        <f t="shared" si="53"/>
        <v>0</v>
      </c>
      <c r="AX140" s="189"/>
      <c r="AY140" s="196">
        <f t="shared" si="54"/>
        <v>0</v>
      </c>
      <c r="AZ140" s="189"/>
      <c r="BA140" s="196">
        <f t="shared" si="55"/>
        <v>0</v>
      </c>
      <c r="BB140" s="189"/>
      <c r="BC140" s="196">
        <f t="shared" si="56"/>
        <v>0</v>
      </c>
      <c r="BD140" s="189"/>
      <c r="BE140" s="196">
        <f t="shared" si="57"/>
        <v>0</v>
      </c>
      <c r="BF140" s="249">
        <f t="shared" ref="BF140:BF200" si="66">AX140+AZ140+BB140+BD140</f>
        <v>0</v>
      </c>
      <c r="BG140" s="195">
        <f t="shared" ref="BG140:BG200" si="67">AW140+BF140</f>
        <v>0</v>
      </c>
      <c r="BH140" s="138" t="str">
        <f t="shared" si="61"/>
        <v/>
      </c>
      <c r="BI140" s="286" t="str" cm="1">
        <f t="array" ref="BI140">IFERROR(_xlfn.IFS(DATE(RIGHT(B140,4),3,31)&lt;Listes_deroulantes!$F$54,IF(AZ140&gt;0,AZ140/BG140,"Aucun mazout"),DATE(RIGHT(B140,4),3,31)&gt;=Listes_deroulantes!$F$54,IF(BF140&gt;0,BF140/BG140,"Aucun combustible")),"")</f>
        <v/>
      </c>
      <c r="BJ140" s="284" t="str" cm="1">
        <f t="array" ref="BJ140">_xlfn.IFS(BG140=0,"",AND(BG140&gt;0,AZ140=0),"Aucun mazout",BG140&gt;0,AZ140/BG140)</f>
        <v/>
      </c>
      <c r="BK140" s="299" t="str">
        <f t="shared" si="64"/>
        <v>Non disponible</v>
      </c>
      <c r="BL140" s="61" t="str" cm="1">
        <f t="array" ref="BL140">IFERROR(IF(DATE(RIGHT(B140,4),3,31)&lt;Listes_deroulantes!$F$54,VLOOKUP(L140,Listes_deroulantes!$F$3:$J$11,4,FALSE),_xlfn.IFS(DATE(RIGHT(B140,4),3,31)&lt;Avant2025,Exist20205Apres,DATE(RIGHT(B140,4),3,31)&lt;Avant2030,Exist2030Apres,DATE(RIGHT(B140,4),3,31)&gt;Après2030,"0%")),"")</f>
        <v/>
      </c>
      <c r="BM140" s="35" t="str" cm="1">
        <f t="array" ref="BM140">_xlfn.IFS(OR(BI140="Aucun combustible",BI140="Aucun mazout"),"Oui",AND(BI140="",BL140=""),"",AND(BL140="0%",OR(BI140&lt;&gt;"Aucun combustible",BI140&lt;&gt;"Aucun mazout")),IF(BI140&lt;=0%,"Oui","Non"),AND(BL140&lt;&gt;"0%",OR(BI140&lt;&gt;"Aucun combustible",BI140&lt;&gt;"Aucun mazout")),IF(BI140&lt;=BL140,"Oui","Non"))</f>
        <v/>
      </c>
      <c r="BN140" s="119"/>
      <c r="BO140" s="355" t="str">
        <f t="shared" si="65"/>
        <v>s. o.</v>
      </c>
      <c r="BP140" s="356" t="str" cm="1">
        <f t="array" ref="BP140">_xlfn.IFS(AND(BF140&gt;0,OR(BE140=0,ISBLANK(BE140))),"Non disponible",AND(OR(BE140=0,ISBLANK(BE140)),OR(BF140=0,ISBLANK(BF140)),AW140&gt;0),"100% Énergie renouvelable",BE140&gt;0,BE140,AND(OR(BE140=0,ISBLANK(BE140)),OR(BF140=0,ISBLANK(BF140)),OR(AW140=0,ISBLANK(AW140))),"s. o.")</f>
        <v>s. o.</v>
      </c>
      <c r="BQ140" s="357" t="str" cm="1">
        <f t="array" ref="BQ140">IFERROR(_xlfn.IFS(AND(BO140="100% Énergie renouvelable",BP140="100% Énergie renouvelable"),"Aucun GES à réduire",AND(BO140&lt;&gt;"100% Énergie renouvelable",BP140="100% Énergie renouvelable"),BO140,AND(BO140&lt;&gt;"100% Énergie renouvelable",BP140&lt;&gt;"100% Énergie renouvelable"),BO140-BP140,AND(BO140="100% Énergie renouvelable",BP140&lt;&gt;"100% Énergie renouvelable"),"Fournir une explication"),"s. o.")</f>
        <v>s. o.</v>
      </c>
      <c r="BR140" s="120"/>
    </row>
    <row r="141" spans="1:70" x14ac:dyDescent="0.25">
      <c r="A141" s="124"/>
      <c r="B141" s="33"/>
      <c r="C141" s="32"/>
      <c r="D141" s="32"/>
      <c r="E141" s="32"/>
      <c r="F141" s="32"/>
      <c r="G141" s="32"/>
      <c r="H141" s="32"/>
      <c r="I141" s="41"/>
      <c r="J141" s="32"/>
      <c r="K141" s="112"/>
      <c r="L141" s="32"/>
      <c r="M141" s="34"/>
      <c r="N141" s="339"/>
      <c r="O141" s="338"/>
      <c r="P141" s="118"/>
      <c r="Q141" s="187"/>
      <c r="R141" s="188"/>
      <c r="S141" s="189"/>
      <c r="T141" s="189"/>
      <c r="U141" s="189"/>
      <c r="V141" s="189"/>
      <c r="W141" s="256">
        <f t="shared" ref="W141:W200" si="68">SUM(Q141:U141)</f>
        <v>0</v>
      </c>
      <c r="X141" s="187"/>
      <c r="Y141" s="190">
        <f t="shared" ref="Y141:Y200" si="69">IFERROR(IF(OR(X141=0,ISBLANK($P141)),0,IF($P141="GJ",X141*V_GES_GJ_GazNaturel,IF($P141="kWh éq.",X141*V_GES_kWhEq_GazNaturel))),"")</f>
        <v>0</v>
      </c>
      <c r="Z141" s="189"/>
      <c r="AA141" s="190">
        <f t="shared" ref="AA141:AA200" si="70">IFERROR(IF(OR(Z141=0,ISBLANK($P141)),0,IF($P141="GJ",Z141*V_GES_GJ_Mazout2Leger,IF($P141="kWh éq.",Z141*V_GES_kWhEq_Mazout2Leger))),"")</f>
        <v>0</v>
      </c>
      <c r="AB141" s="189"/>
      <c r="AC141" s="190">
        <f t="shared" ref="AC141:AC200" si="71">IFERROR(IF(OR(AB141=0,ISBLANK($P141)),0,IF($P141="GJ",AB141*V_GES_GJ_Propane,IF($P141="kWh éq.",AB141*V_GES_kWhEq_Propane))),"")</f>
        <v>0</v>
      </c>
      <c r="AD141" s="189"/>
      <c r="AE141" s="190">
        <f t="shared" si="62"/>
        <v>0</v>
      </c>
      <c r="AF141" s="191">
        <f t="shared" ref="AF141:AF200" si="72">X141+Z141+AB141+AD141</f>
        <v>0</v>
      </c>
      <c r="AG141" s="191">
        <f t="shared" ref="AG141:AG200" si="73">W141+AF141</f>
        <v>0</v>
      </c>
      <c r="AH141" s="137" t="str">
        <f t="shared" si="60"/>
        <v/>
      </c>
      <c r="AI141" s="286" t="str" cm="1">
        <f t="array" ref="AI141">IFERROR(_xlfn.IFS(DATE(RIGHT(B141,4),3,31)&lt;Listes_deroulantes!$F$54,IF(Z141&gt;0,Z141/AG141,"Aucun mazout"),DATE(RIGHT(B141,4),3,31)&gt;=Listes_deroulantes!$F$54,IF(AF141&gt;0,AF141/AG141,"Aucun combustible")),"")</f>
        <v/>
      </c>
      <c r="AJ141" s="284" t="str" cm="1">
        <f t="array" ref="AJ141">_xlfn.IFS(AG141=0,"",AND(AG141&gt;0,Z141=0),"Aucun mazout",AG141&gt;0,Z141/AG141)</f>
        <v/>
      </c>
      <c r="AK141" s="116" cm="1">
        <f t="array" ref="AK141">_xlfn.IFS(AG141=0,0,OR(AF141=0,ISBLANK(AF141)),"Aucun combustible",AND(AF141&gt;0,AG141&gt;0),AF141/AG141)</f>
        <v>0</v>
      </c>
      <c r="AL141" s="331" t="str" cm="1">
        <f t="array" ref="AL141">IFERROR(IF(DATE(RIGHT(B141,4),3,31)&lt;Listes_deroulantes!$F$54,VLOOKUP(L141,Listes_deroulantes!$F$3:$J$11,4,FALSE),_xlfn.IFS(DATE(RIGHT(B141,4),3,31)&lt;Avant2025,Exist2025Avant,DATE(RIGHT(B141,4),3,31)&lt;Avant2030,Exist2030Avant,DATE(RIGHT(B141,4),3,31)&gt;Après2030,Exist2031Avant)),"")</f>
        <v/>
      </c>
      <c r="AM141" s="35" t="str" cm="1">
        <f t="array" ref="AM141">_xlfn.IFS(OR(AI141="Aucun combustible",AI141="Aucun mazout"),"Oui",AND(AI141="",AL141=""),"",AND(AL141="0%",OR(AI141&lt;&gt;"Aucun combustible",AI141&lt;&gt;"Aucun mazout")),IF(AI141&lt;=0%,"Oui","Non"),AND(AL141&lt;&gt;"0%",OR(AI141&lt;&gt;"Aucun combustible",AI141&lt;&gt;"Aucun mazout")),IF(AI141&lt;=AL141,"Oui","Non"))</f>
        <v/>
      </c>
      <c r="AN141" s="130"/>
      <c r="AO141" s="350" t="str" cm="1">
        <f t="array" ref="AO141">_xlfn.IFS(AND(OR(AE141=0,ISBLANK(AE141)),AF141&gt;0),"Non disponible",AND(OR(AE141=0,ISBLANK(AE141)),W141&gt;0,OR(AF141=0,ISBLANK(AF141))),"100% Énergie renouvelable",AE141&gt;0,AE141,AND(OR(AE141=0,ISBLANK(AE141)),OR(AF141=0,ISBLANK(AF141)),OR(W141=0,ISBLANK(W141))),"s. o.")</f>
        <v>s. o.</v>
      </c>
      <c r="AP141" s="332">
        <f t="shared" si="63"/>
        <v>0</v>
      </c>
      <c r="AQ141" s="189"/>
      <c r="AR141" s="189"/>
      <c r="AS141" s="189"/>
      <c r="AT141" s="189"/>
      <c r="AU141" s="189"/>
      <c r="AV141" s="189"/>
      <c r="AW141" s="195">
        <f t="shared" ref="AW141:AW200" si="74">SUM(AQ141:AU141)</f>
        <v>0</v>
      </c>
      <c r="AX141" s="189"/>
      <c r="AY141" s="196">
        <f t="shared" ref="AY141:AY200" si="75">IFERROR(IF(OR(AX141=0,ISBLANK($AP141)),0,IF($AP141="GJ",AX141*V_GES_GJ_GazNaturel,IF($AP141="kWh éq.",AX141*V_GES_kWhEq_GazNaturel))),"")</f>
        <v>0</v>
      </c>
      <c r="AZ141" s="189"/>
      <c r="BA141" s="196">
        <f t="shared" ref="BA141:BA200" si="76">IFERROR(IF(OR(AZ141=0,ISBLANK(AP141)),0,IF(AP141="GJ",AZ141*V_GES_GJ_Mazout2Leger,IF(AP141="kWh éq.",AZ141*V_GES_kWhEq_Mazout2Leger))),"")</f>
        <v>0</v>
      </c>
      <c r="BB141" s="189"/>
      <c r="BC141" s="196">
        <f t="shared" ref="BC141:BC200" si="77">IFERROR(IF(OR(BB141=0,ISBLANK(AP141)),0,IF(AP141="GJ",BB141*V_GES_GJ_Propane,IF(AP141="kWh éq.",BB141*V_GES_kWhEq_Propane))),"")</f>
        <v>0</v>
      </c>
      <c r="BD141" s="189"/>
      <c r="BE141" s="196">
        <f t="shared" ref="BE141:BE200" si="78">AY141+BA141+BC141</f>
        <v>0</v>
      </c>
      <c r="BF141" s="249">
        <f t="shared" si="66"/>
        <v>0</v>
      </c>
      <c r="BG141" s="195">
        <f t="shared" si="67"/>
        <v>0</v>
      </c>
      <c r="BH141" s="138" t="str">
        <f t="shared" si="61"/>
        <v/>
      </c>
      <c r="BI141" s="286" t="str" cm="1">
        <f t="array" ref="BI141">IFERROR(_xlfn.IFS(DATE(RIGHT(B141,4),3,31)&lt;Listes_deroulantes!$F$54,IF(AZ141&gt;0,AZ141/BG141,"Aucun mazout"),DATE(RIGHT(B141,4),3,31)&gt;=Listes_deroulantes!$F$54,IF(BF141&gt;0,BF141/BG141,"Aucun combustible")),"")</f>
        <v/>
      </c>
      <c r="BJ141" s="284" t="str" cm="1">
        <f t="array" ref="BJ141">_xlfn.IFS(BG141=0,"",AND(BG141&gt;0,AZ141=0),"Aucun mazout",BG141&gt;0,AZ141/BG141)</f>
        <v/>
      </c>
      <c r="BK141" s="299" t="str">
        <f t="shared" si="64"/>
        <v>Non disponible</v>
      </c>
      <c r="BL141" s="61" t="str" cm="1">
        <f t="array" ref="BL141">IFERROR(IF(DATE(RIGHT(B141,4),3,31)&lt;Listes_deroulantes!$F$54,VLOOKUP(L141,Listes_deroulantes!$F$3:$J$11,4,FALSE),_xlfn.IFS(DATE(RIGHT(B141,4),3,31)&lt;Avant2025,Exist20205Apres,DATE(RIGHT(B141,4),3,31)&lt;Avant2030,Exist2030Apres,DATE(RIGHT(B141,4),3,31)&gt;Après2030,"0%")),"")</f>
        <v/>
      </c>
      <c r="BM141" s="35" t="str" cm="1">
        <f t="array" ref="BM141">_xlfn.IFS(OR(BI141="Aucun combustible",BI141="Aucun mazout"),"Oui",AND(BI141="",BL141=""),"",AND(BL141="0%",OR(BI141&lt;&gt;"Aucun combustible",BI141&lt;&gt;"Aucun mazout")),IF(BI141&lt;=0%,"Oui","Non"),AND(BL141&lt;&gt;"0%",OR(BI141&lt;&gt;"Aucun combustible",BI141&lt;&gt;"Aucun mazout")),IF(BI141&lt;=BL141,"Oui","Non"))</f>
        <v/>
      </c>
      <c r="BN141" s="119"/>
      <c r="BO141" s="355" t="str">
        <f t="shared" si="65"/>
        <v>s. o.</v>
      </c>
      <c r="BP141" s="356" t="str" cm="1">
        <f t="array" ref="BP141">_xlfn.IFS(AND(BF141&gt;0,OR(BE141=0,ISBLANK(BE141))),"Non disponible",AND(OR(BE141=0,ISBLANK(BE141)),OR(BF141=0,ISBLANK(BF141)),AW141&gt;0),"100% Énergie renouvelable",BE141&gt;0,BE141,AND(OR(BE141=0,ISBLANK(BE141)),OR(BF141=0,ISBLANK(BF141)),OR(AW141=0,ISBLANK(AW141))),"s. o.")</f>
        <v>s. o.</v>
      </c>
      <c r="BQ141" s="357" t="str" cm="1">
        <f t="array" ref="BQ141">IFERROR(_xlfn.IFS(AND(BO141="100% Énergie renouvelable",BP141="100% Énergie renouvelable"),"Aucun GES à réduire",AND(BO141&lt;&gt;"100% Énergie renouvelable",BP141="100% Énergie renouvelable"),BO141,AND(BO141&lt;&gt;"100% Énergie renouvelable",BP141&lt;&gt;"100% Énergie renouvelable"),BO141-BP141,AND(BO141="100% Énergie renouvelable",BP141&lt;&gt;"100% Énergie renouvelable"),"Fournir une explication"),"s. o.")</f>
        <v>s. o.</v>
      </c>
      <c r="BR141" s="120"/>
    </row>
    <row r="142" spans="1:70" x14ac:dyDescent="0.25">
      <c r="A142" s="124"/>
      <c r="B142" s="33"/>
      <c r="C142" s="32"/>
      <c r="D142" s="32"/>
      <c r="E142" s="32"/>
      <c r="F142" s="32"/>
      <c r="G142" s="32"/>
      <c r="H142" s="32"/>
      <c r="I142" s="41"/>
      <c r="J142" s="32"/>
      <c r="K142" s="112"/>
      <c r="L142" s="32"/>
      <c r="M142" s="34"/>
      <c r="N142" s="339"/>
      <c r="O142" s="338"/>
      <c r="P142" s="118"/>
      <c r="Q142" s="187"/>
      <c r="R142" s="188"/>
      <c r="S142" s="189"/>
      <c r="T142" s="189"/>
      <c r="U142" s="189"/>
      <c r="V142" s="189"/>
      <c r="W142" s="256">
        <f t="shared" si="68"/>
        <v>0</v>
      </c>
      <c r="X142" s="187"/>
      <c r="Y142" s="190">
        <f t="shared" si="69"/>
        <v>0</v>
      </c>
      <c r="Z142" s="189"/>
      <c r="AA142" s="190">
        <f t="shared" si="70"/>
        <v>0</v>
      </c>
      <c r="AB142" s="189"/>
      <c r="AC142" s="190">
        <f t="shared" si="71"/>
        <v>0</v>
      </c>
      <c r="AD142" s="189"/>
      <c r="AE142" s="190">
        <f t="shared" si="62"/>
        <v>0</v>
      </c>
      <c r="AF142" s="191">
        <f t="shared" si="72"/>
        <v>0</v>
      </c>
      <c r="AG142" s="191">
        <f t="shared" si="73"/>
        <v>0</v>
      </c>
      <c r="AH142" s="137" t="str">
        <f t="shared" si="60"/>
        <v/>
      </c>
      <c r="AI142" s="286" t="str" cm="1">
        <f t="array" ref="AI142">IFERROR(_xlfn.IFS(DATE(RIGHT(B142,4),3,31)&lt;Listes_deroulantes!$F$54,IF(Z142&gt;0,Z142/AG142,"Aucun mazout"),DATE(RIGHT(B142,4),3,31)&gt;=Listes_deroulantes!$F$54,IF(AF142&gt;0,AF142/AG142,"Aucun combustible")),"")</f>
        <v/>
      </c>
      <c r="AJ142" s="284" t="str" cm="1">
        <f t="array" ref="AJ142">_xlfn.IFS(AG142=0,"",AND(AG142&gt;0,Z142=0),"Aucun mazout",AG142&gt;0,Z142/AG142)</f>
        <v/>
      </c>
      <c r="AK142" s="116" cm="1">
        <f t="array" ref="AK142">_xlfn.IFS(AG142=0,0,OR(AF142=0,ISBLANK(AF142)),"Aucun combustible",AND(AF142&gt;0,AG142&gt;0),AF142/AG142)</f>
        <v>0</v>
      </c>
      <c r="AL142" s="331" t="str" cm="1">
        <f t="array" ref="AL142">IFERROR(IF(DATE(RIGHT(B142,4),3,31)&lt;Listes_deroulantes!$F$54,VLOOKUP(L142,Listes_deroulantes!$F$3:$J$11,4,FALSE),_xlfn.IFS(DATE(RIGHT(B142,4),3,31)&lt;Avant2025,Exist2025Avant,DATE(RIGHT(B142,4),3,31)&lt;Avant2030,Exist2030Avant,DATE(RIGHT(B142,4),3,31)&gt;Après2030,Exist2031Avant)),"")</f>
        <v/>
      </c>
      <c r="AM142" s="35" t="str" cm="1">
        <f t="array" ref="AM142">_xlfn.IFS(OR(AI142="Aucun combustible",AI142="Aucun mazout"),"Oui",AND(AI142="",AL142=""),"",AND(AL142="0%",OR(AI142&lt;&gt;"Aucun combustible",AI142&lt;&gt;"Aucun mazout")),IF(AI142&lt;=0%,"Oui","Non"),AND(AL142&lt;&gt;"0%",OR(AI142&lt;&gt;"Aucun combustible",AI142&lt;&gt;"Aucun mazout")),IF(AI142&lt;=AL142,"Oui","Non"))</f>
        <v/>
      </c>
      <c r="AN142" s="130"/>
      <c r="AO142" s="350" t="str" cm="1">
        <f t="array" ref="AO142">_xlfn.IFS(AND(OR(AE142=0,ISBLANK(AE142)),AF142&gt;0),"Non disponible",AND(OR(AE142=0,ISBLANK(AE142)),W142&gt;0,OR(AF142=0,ISBLANK(AF142))),"100% Énergie renouvelable",AE142&gt;0,AE142,AND(OR(AE142=0,ISBLANK(AE142)),OR(AF142=0,ISBLANK(AF142)),OR(W142=0,ISBLANK(W142))),"s. o.")</f>
        <v>s. o.</v>
      </c>
      <c r="AP142" s="332">
        <f t="shared" si="63"/>
        <v>0</v>
      </c>
      <c r="AQ142" s="189"/>
      <c r="AR142" s="189"/>
      <c r="AS142" s="189"/>
      <c r="AT142" s="189"/>
      <c r="AU142" s="189"/>
      <c r="AV142" s="189"/>
      <c r="AW142" s="195">
        <f t="shared" si="74"/>
        <v>0</v>
      </c>
      <c r="AX142" s="189"/>
      <c r="AY142" s="196">
        <f t="shared" si="75"/>
        <v>0</v>
      </c>
      <c r="AZ142" s="189"/>
      <c r="BA142" s="196">
        <f t="shared" si="76"/>
        <v>0</v>
      </c>
      <c r="BB142" s="189"/>
      <c r="BC142" s="196">
        <f t="shared" si="77"/>
        <v>0</v>
      </c>
      <c r="BD142" s="189"/>
      <c r="BE142" s="196">
        <f t="shared" si="78"/>
        <v>0</v>
      </c>
      <c r="BF142" s="249">
        <f t="shared" si="66"/>
        <v>0</v>
      </c>
      <c r="BG142" s="195">
        <f t="shared" si="67"/>
        <v>0</v>
      </c>
      <c r="BH142" s="138" t="str">
        <f t="shared" si="61"/>
        <v/>
      </c>
      <c r="BI142" s="286" t="str" cm="1">
        <f t="array" ref="BI142">IFERROR(_xlfn.IFS(DATE(RIGHT(B142,4),3,31)&lt;Listes_deroulantes!$F$54,IF(AZ142&gt;0,AZ142/BG142,"Aucun mazout"),DATE(RIGHT(B142,4),3,31)&gt;=Listes_deroulantes!$F$54,IF(BF142&gt;0,BF142/BG142,"Aucun combustible")),"")</f>
        <v/>
      </c>
      <c r="BJ142" s="284" t="str" cm="1">
        <f t="array" ref="BJ142">_xlfn.IFS(BG142=0,"",AND(BG142&gt;0,AZ142=0),"Aucun mazout",BG142&gt;0,AZ142/BG142)</f>
        <v/>
      </c>
      <c r="BK142" s="299" t="str">
        <f t="shared" si="64"/>
        <v>Non disponible</v>
      </c>
      <c r="BL142" s="61" t="str" cm="1">
        <f t="array" ref="BL142">IFERROR(IF(DATE(RIGHT(B142,4),3,31)&lt;Listes_deroulantes!$F$54,VLOOKUP(L142,Listes_deroulantes!$F$3:$J$11,4,FALSE),_xlfn.IFS(DATE(RIGHT(B142,4),3,31)&lt;Avant2025,Exist20205Apres,DATE(RIGHT(B142,4),3,31)&lt;Avant2030,Exist2030Apres,DATE(RIGHT(B142,4),3,31)&gt;Après2030,"0%")),"")</f>
        <v/>
      </c>
      <c r="BM142" s="35" t="str" cm="1">
        <f t="array" ref="BM142">_xlfn.IFS(OR(BI142="Aucun combustible",BI142="Aucun mazout"),"Oui",AND(BI142="",BL142=""),"",AND(BL142="0%",OR(BI142&lt;&gt;"Aucun combustible",BI142&lt;&gt;"Aucun mazout")),IF(BI142&lt;=0%,"Oui","Non"),AND(BL142&lt;&gt;"0%",OR(BI142&lt;&gt;"Aucun combustible",BI142&lt;&gt;"Aucun mazout")),IF(BI142&lt;=BL142,"Oui","Non"))</f>
        <v/>
      </c>
      <c r="BN142" s="119"/>
      <c r="BO142" s="355" t="str">
        <f t="shared" si="65"/>
        <v>s. o.</v>
      </c>
      <c r="BP142" s="356" t="str" cm="1">
        <f t="array" ref="BP142">_xlfn.IFS(AND(BF142&gt;0,OR(BE142=0,ISBLANK(BE142))),"Non disponible",AND(OR(BE142=0,ISBLANK(BE142)),OR(BF142=0,ISBLANK(BF142)),AW142&gt;0),"100% Énergie renouvelable",BE142&gt;0,BE142,AND(OR(BE142=0,ISBLANK(BE142)),OR(BF142=0,ISBLANK(BF142)),OR(AW142=0,ISBLANK(AW142))),"s. o.")</f>
        <v>s. o.</v>
      </c>
      <c r="BQ142" s="357" t="str" cm="1">
        <f t="array" ref="BQ142">IFERROR(_xlfn.IFS(AND(BO142="100% Énergie renouvelable",BP142="100% Énergie renouvelable"),"Aucun GES à réduire",AND(BO142&lt;&gt;"100% Énergie renouvelable",BP142="100% Énergie renouvelable"),BO142,AND(BO142&lt;&gt;"100% Énergie renouvelable",BP142&lt;&gt;"100% Énergie renouvelable"),BO142-BP142,AND(BO142="100% Énergie renouvelable",BP142&lt;&gt;"100% Énergie renouvelable"),"Fournir une explication"),"s. o.")</f>
        <v>s. o.</v>
      </c>
      <c r="BR142" s="120"/>
    </row>
    <row r="143" spans="1:70" x14ac:dyDescent="0.25">
      <c r="A143" s="124"/>
      <c r="B143" s="33"/>
      <c r="C143" s="32"/>
      <c r="D143" s="32"/>
      <c r="E143" s="32"/>
      <c r="F143" s="32"/>
      <c r="G143" s="32"/>
      <c r="H143" s="32"/>
      <c r="I143" s="41"/>
      <c r="J143" s="32"/>
      <c r="K143" s="112"/>
      <c r="L143" s="32"/>
      <c r="M143" s="34"/>
      <c r="N143" s="339"/>
      <c r="O143" s="338"/>
      <c r="P143" s="118"/>
      <c r="Q143" s="187"/>
      <c r="R143" s="188"/>
      <c r="S143" s="189"/>
      <c r="T143" s="189"/>
      <c r="U143" s="189"/>
      <c r="V143" s="189"/>
      <c r="W143" s="256">
        <f t="shared" si="68"/>
        <v>0</v>
      </c>
      <c r="X143" s="187"/>
      <c r="Y143" s="190">
        <f t="shared" si="69"/>
        <v>0</v>
      </c>
      <c r="Z143" s="189"/>
      <c r="AA143" s="190">
        <f t="shared" si="70"/>
        <v>0</v>
      </c>
      <c r="AB143" s="189"/>
      <c r="AC143" s="190">
        <f t="shared" si="71"/>
        <v>0</v>
      </c>
      <c r="AD143" s="189"/>
      <c r="AE143" s="190">
        <f t="shared" si="62"/>
        <v>0</v>
      </c>
      <c r="AF143" s="191">
        <f t="shared" si="72"/>
        <v>0</v>
      </c>
      <c r="AG143" s="191">
        <f t="shared" si="73"/>
        <v>0</v>
      </c>
      <c r="AH143" s="137" t="str">
        <f t="shared" si="60"/>
        <v/>
      </c>
      <c r="AI143" s="286" t="str" cm="1">
        <f t="array" ref="AI143">IFERROR(_xlfn.IFS(DATE(RIGHT(B143,4),3,31)&lt;Listes_deroulantes!$F$54,IF(Z143&gt;0,Z143/AG143,"Aucun mazout"),DATE(RIGHT(B143,4),3,31)&gt;=Listes_deroulantes!$F$54,IF(AF143&gt;0,AF143/AG143,"Aucun combustible")),"")</f>
        <v/>
      </c>
      <c r="AJ143" s="284" t="str" cm="1">
        <f t="array" ref="AJ143">_xlfn.IFS(AG143=0,"",AND(AG143&gt;0,Z143=0),"Aucun mazout",AG143&gt;0,Z143/AG143)</f>
        <v/>
      </c>
      <c r="AK143" s="116" cm="1">
        <f t="array" ref="AK143">_xlfn.IFS(AG143=0,0,OR(AF143=0,ISBLANK(AF143)),"Aucun combustible",AND(AF143&gt;0,AG143&gt;0),AF143/AG143)</f>
        <v>0</v>
      </c>
      <c r="AL143" s="331" t="str" cm="1">
        <f t="array" ref="AL143">IFERROR(IF(DATE(RIGHT(B143,4),3,31)&lt;Listes_deroulantes!$F$54,VLOOKUP(L143,Listes_deroulantes!$F$3:$J$11,4,FALSE),_xlfn.IFS(DATE(RIGHT(B143,4),3,31)&lt;Avant2025,Exist2025Avant,DATE(RIGHT(B143,4),3,31)&lt;Avant2030,Exist2030Avant,DATE(RIGHT(B143,4),3,31)&gt;Après2030,Exist2031Avant)),"")</f>
        <v/>
      </c>
      <c r="AM143" s="35" t="str" cm="1">
        <f t="array" ref="AM143">_xlfn.IFS(OR(AI143="Aucun combustible",AI143="Aucun mazout"),"Oui",AND(AI143="",AL143=""),"",AND(AL143="0%",OR(AI143&lt;&gt;"Aucun combustible",AI143&lt;&gt;"Aucun mazout")),IF(AI143&lt;=0%,"Oui","Non"),AND(AL143&lt;&gt;"0%",OR(AI143&lt;&gt;"Aucun combustible",AI143&lt;&gt;"Aucun mazout")),IF(AI143&lt;=AL143,"Oui","Non"))</f>
        <v/>
      </c>
      <c r="AN143" s="130"/>
      <c r="AO143" s="350" t="str" cm="1">
        <f t="array" ref="AO143">_xlfn.IFS(AND(OR(AE143=0,ISBLANK(AE143)),AF143&gt;0),"Non disponible",AND(OR(AE143=0,ISBLANK(AE143)),W143&gt;0,OR(AF143=0,ISBLANK(AF143))),"100% Énergie renouvelable",AE143&gt;0,AE143,AND(OR(AE143=0,ISBLANK(AE143)),OR(AF143=0,ISBLANK(AF143)),OR(W143=0,ISBLANK(W143))),"s. o.")</f>
        <v>s. o.</v>
      </c>
      <c r="AP143" s="332">
        <f t="shared" si="63"/>
        <v>0</v>
      </c>
      <c r="AQ143" s="189"/>
      <c r="AR143" s="189"/>
      <c r="AS143" s="189"/>
      <c r="AT143" s="189"/>
      <c r="AU143" s="189"/>
      <c r="AV143" s="189"/>
      <c r="AW143" s="195">
        <f t="shared" si="74"/>
        <v>0</v>
      </c>
      <c r="AX143" s="189"/>
      <c r="AY143" s="196">
        <f t="shared" si="75"/>
        <v>0</v>
      </c>
      <c r="AZ143" s="189"/>
      <c r="BA143" s="196">
        <f t="shared" si="76"/>
        <v>0</v>
      </c>
      <c r="BB143" s="189"/>
      <c r="BC143" s="196">
        <f t="shared" si="77"/>
        <v>0</v>
      </c>
      <c r="BD143" s="189"/>
      <c r="BE143" s="196">
        <f t="shared" si="78"/>
        <v>0</v>
      </c>
      <c r="BF143" s="249">
        <f t="shared" si="66"/>
        <v>0</v>
      </c>
      <c r="BG143" s="195">
        <f t="shared" si="67"/>
        <v>0</v>
      </c>
      <c r="BH143" s="138" t="str">
        <f t="shared" si="61"/>
        <v/>
      </c>
      <c r="BI143" s="286" t="str" cm="1">
        <f t="array" ref="BI143">IFERROR(_xlfn.IFS(DATE(RIGHT(B143,4),3,31)&lt;Listes_deroulantes!$F$54,IF(AZ143&gt;0,AZ143/BG143,"Aucun mazout"),DATE(RIGHT(B143,4),3,31)&gt;=Listes_deroulantes!$F$54,IF(BF143&gt;0,BF143/BG143,"Aucun combustible")),"")</f>
        <v/>
      </c>
      <c r="BJ143" s="284" t="str" cm="1">
        <f t="array" ref="BJ143">_xlfn.IFS(BG143=0,"",AND(BG143&gt;0,AZ143=0),"Aucun mazout",BG143&gt;0,AZ143/BG143)</f>
        <v/>
      </c>
      <c r="BK143" s="299" t="str">
        <f t="shared" si="64"/>
        <v>Non disponible</v>
      </c>
      <c r="BL143" s="61" t="str" cm="1">
        <f t="array" ref="BL143">IFERROR(IF(DATE(RIGHT(B143,4),3,31)&lt;Listes_deroulantes!$F$54,VLOOKUP(L143,Listes_deroulantes!$F$3:$J$11,4,FALSE),_xlfn.IFS(DATE(RIGHT(B143,4),3,31)&lt;Avant2025,Exist20205Apres,DATE(RIGHT(B143,4),3,31)&lt;Avant2030,Exist2030Apres,DATE(RIGHT(B143,4),3,31)&gt;Après2030,"0%")),"")</f>
        <v/>
      </c>
      <c r="BM143" s="35" t="str" cm="1">
        <f t="array" ref="BM143">_xlfn.IFS(OR(BI143="Aucun combustible",BI143="Aucun mazout"),"Oui",AND(BI143="",BL143=""),"",AND(BL143="0%",OR(BI143&lt;&gt;"Aucun combustible",BI143&lt;&gt;"Aucun mazout")),IF(BI143&lt;=0%,"Oui","Non"),AND(BL143&lt;&gt;"0%",OR(BI143&lt;&gt;"Aucun combustible",BI143&lt;&gt;"Aucun mazout")),IF(BI143&lt;=BL143,"Oui","Non"))</f>
        <v/>
      </c>
      <c r="BN143" s="119"/>
      <c r="BO143" s="355" t="str">
        <f t="shared" si="65"/>
        <v>s. o.</v>
      </c>
      <c r="BP143" s="356" t="str" cm="1">
        <f t="array" ref="BP143">_xlfn.IFS(AND(BF143&gt;0,OR(BE143=0,ISBLANK(BE143))),"Non disponible",AND(OR(BE143=0,ISBLANK(BE143)),OR(BF143=0,ISBLANK(BF143)),AW143&gt;0),"100% Énergie renouvelable",BE143&gt;0,BE143,AND(OR(BE143=0,ISBLANK(BE143)),OR(BF143=0,ISBLANK(BF143)),OR(AW143=0,ISBLANK(AW143))),"s. o.")</f>
        <v>s. o.</v>
      </c>
      <c r="BQ143" s="357" t="str" cm="1">
        <f t="array" ref="BQ143">IFERROR(_xlfn.IFS(AND(BO143="100% Énergie renouvelable",BP143="100% Énergie renouvelable"),"Aucun GES à réduire",AND(BO143&lt;&gt;"100% Énergie renouvelable",BP143="100% Énergie renouvelable"),BO143,AND(BO143&lt;&gt;"100% Énergie renouvelable",BP143&lt;&gt;"100% Énergie renouvelable"),BO143-BP143,AND(BO143="100% Énergie renouvelable",BP143&lt;&gt;"100% Énergie renouvelable"),"Fournir une explication"),"s. o.")</f>
        <v>s. o.</v>
      </c>
      <c r="BR143" s="120"/>
    </row>
    <row r="144" spans="1:70" x14ac:dyDescent="0.25">
      <c r="A144" s="124"/>
      <c r="B144" s="33"/>
      <c r="C144" s="32"/>
      <c r="D144" s="32"/>
      <c r="E144" s="32"/>
      <c r="F144" s="32"/>
      <c r="G144" s="32"/>
      <c r="H144" s="32"/>
      <c r="I144" s="41"/>
      <c r="J144" s="32"/>
      <c r="K144" s="112"/>
      <c r="L144" s="32"/>
      <c r="M144" s="34"/>
      <c r="N144" s="339"/>
      <c r="O144" s="338"/>
      <c r="P144" s="118"/>
      <c r="Q144" s="187"/>
      <c r="R144" s="188"/>
      <c r="S144" s="189"/>
      <c r="T144" s="189"/>
      <c r="U144" s="189"/>
      <c r="V144" s="189"/>
      <c r="W144" s="256">
        <f t="shared" si="68"/>
        <v>0</v>
      </c>
      <c r="X144" s="187"/>
      <c r="Y144" s="190">
        <f t="shared" si="69"/>
        <v>0</v>
      </c>
      <c r="Z144" s="189"/>
      <c r="AA144" s="190">
        <f t="shared" si="70"/>
        <v>0</v>
      </c>
      <c r="AB144" s="189"/>
      <c r="AC144" s="190">
        <f t="shared" si="71"/>
        <v>0</v>
      </c>
      <c r="AD144" s="189"/>
      <c r="AE144" s="190">
        <f t="shared" si="62"/>
        <v>0</v>
      </c>
      <c r="AF144" s="191">
        <f t="shared" si="72"/>
        <v>0</v>
      </c>
      <c r="AG144" s="191">
        <f t="shared" si="73"/>
        <v>0</v>
      </c>
      <c r="AH144" s="137" t="str">
        <f t="shared" si="60"/>
        <v/>
      </c>
      <c r="AI144" s="286" t="str" cm="1">
        <f t="array" ref="AI144">IFERROR(_xlfn.IFS(DATE(RIGHT(B144,4),3,31)&lt;Listes_deroulantes!$F$54,IF(Z144&gt;0,Z144/AG144,"Aucun mazout"),DATE(RIGHT(B144,4),3,31)&gt;=Listes_deroulantes!$F$54,IF(AF144&gt;0,AF144/AG144,"Aucun combustible")),"")</f>
        <v/>
      </c>
      <c r="AJ144" s="284" t="str" cm="1">
        <f t="array" ref="AJ144">_xlfn.IFS(AG144=0,"",AND(AG144&gt;0,Z144=0),"Aucun mazout",AG144&gt;0,Z144/AG144)</f>
        <v/>
      </c>
      <c r="AK144" s="116" cm="1">
        <f t="array" ref="AK144">_xlfn.IFS(AG144=0,0,OR(AF144=0,ISBLANK(AF144)),"Aucun combustible",AND(AF144&gt;0,AG144&gt;0),AF144/AG144)</f>
        <v>0</v>
      </c>
      <c r="AL144" s="331" t="str" cm="1">
        <f t="array" ref="AL144">IFERROR(IF(DATE(RIGHT(B144,4),3,31)&lt;Listes_deroulantes!$F$54,VLOOKUP(L144,Listes_deroulantes!$F$3:$J$11,4,FALSE),_xlfn.IFS(DATE(RIGHT(B144,4),3,31)&lt;Avant2025,Exist2025Avant,DATE(RIGHT(B144,4),3,31)&lt;Avant2030,Exist2030Avant,DATE(RIGHT(B144,4),3,31)&gt;Après2030,Exist2031Avant)),"")</f>
        <v/>
      </c>
      <c r="AM144" s="35" t="str" cm="1">
        <f t="array" ref="AM144">_xlfn.IFS(OR(AI144="Aucun combustible",AI144="Aucun mazout"),"Oui",AND(AI144="",AL144=""),"",AND(AL144="0%",OR(AI144&lt;&gt;"Aucun combustible",AI144&lt;&gt;"Aucun mazout")),IF(AI144&lt;=0%,"Oui","Non"),AND(AL144&lt;&gt;"0%",OR(AI144&lt;&gt;"Aucun combustible",AI144&lt;&gt;"Aucun mazout")),IF(AI144&lt;=AL144,"Oui","Non"))</f>
        <v/>
      </c>
      <c r="AN144" s="130"/>
      <c r="AO144" s="350" t="str" cm="1">
        <f t="array" ref="AO144">_xlfn.IFS(AND(OR(AE144=0,ISBLANK(AE144)),AF144&gt;0),"Non disponible",AND(OR(AE144=0,ISBLANK(AE144)),W144&gt;0,OR(AF144=0,ISBLANK(AF144))),"100% Énergie renouvelable",AE144&gt;0,AE144,AND(OR(AE144=0,ISBLANK(AE144)),OR(AF144=0,ISBLANK(AF144)),OR(W144=0,ISBLANK(W144))),"s. o.")</f>
        <v>s. o.</v>
      </c>
      <c r="AP144" s="332">
        <f t="shared" si="63"/>
        <v>0</v>
      </c>
      <c r="AQ144" s="189"/>
      <c r="AR144" s="189"/>
      <c r="AS144" s="189"/>
      <c r="AT144" s="189"/>
      <c r="AU144" s="189"/>
      <c r="AV144" s="189"/>
      <c r="AW144" s="195">
        <f t="shared" si="74"/>
        <v>0</v>
      </c>
      <c r="AX144" s="189"/>
      <c r="AY144" s="196">
        <f t="shared" si="75"/>
        <v>0</v>
      </c>
      <c r="AZ144" s="189"/>
      <c r="BA144" s="196">
        <f t="shared" si="76"/>
        <v>0</v>
      </c>
      <c r="BB144" s="189"/>
      <c r="BC144" s="196">
        <f t="shared" si="77"/>
        <v>0</v>
      </c>
      <c r="BD144" s="189"/>
      <c r="BE144" s="196">
        <f t="shared" si="78"/>
        <v>0</v>
      </c>
      <c r="BF144" s="249">
        <f t="shared" si="66"/>
        <v>0</v>
      </c>
      <c r="BG144" s="195">
        <f t="shared" si="67"/>
        <v>0</v>
      </c>
      <c r="BH144" s="138" t="str">
        <f t="shared" si="61"/>
        <v/>
      </c>
      <c r="BI144" s="286" t="str" cm="1">
        <f t="array" ref="BI144">IFERROR(_xlfn.IFS(DATE(RIGHT(B144,4),3,31)&lt;Listes_deroulantes!$F$54,IF(AZ144&gt;0,AZ144/BG144,"Aucun mazout"),DATE(RIGHT(B144,4),3,31)&gt;=Listes_deroulantes!$F$54,IF(BF144&gt;0,BF144/BG144,"Aucun combustible")),"")</f>
        <v/>
      </c>
      <c r="BJ144" s="284" t="str" cm="1">
        <f t="array" ref="BJ144">_xlfn.IFS(BG144=0,"",AND(BG144&gt;0,AZ144=0),"Aucun mazout",BG144&gt;0,AZ144/BG144)</f>
        <v/>
      </c>
      <c r="BK144" s="299" t="str">
        <f t="shared" si="64"/>
        <v>Non disponible</v>
      </c>
      <c r="BL144" s="61" t="str" cm="1">
        <f t="array" ref="BL144">IFERROR(IF(DATE(RIGHT(B144,4),3,31)&lt;Listes_deroulantes!$F$54,VLOOKUP(L144,Listes_deroulantes!$F$3:$J$11,4,FALSE),_xlfn.IFS(DATE(RIGHT(B144,4),3,31)&lt;Avant2025,Exist20205Apres,DATE(RIGHT(B144,4),3,31)&lt;Avant2030,Exist2030Apres,DATE(RIGHT(B144,4),3,31)&gt;Après2030,"0%")),"")</f>
        <v/>
      </c>
      <c r="BM144" s="35" t="str" cm="1">
        <f t="array" ref="BM144">_xlfn.IFS(OR(BI144="Aucun combustible",BI144="Aucun mazout"),"Oui",AND(BI144="",BL144=""),"",AND(BL144="0%",OR(BI144&lt;&gt;"Aucun combustible",BI144&lt;&gt;"Aucun mazout")),IF(BI144&lt;=0%,"Oui","Non"),AND(BL144&lt;&gt;"0%",OR(BI144&lt;&gt;"Aucun combustible",BI144&lt;&gt;"Aucun mazout")),IF(BI144&lt;=BL144,"Oui","Non"))</f>
        <v/>
      </c>
      <c r="BN144" s="119"/>
      <c r="BO144" s="355" t="str">
        <f t="shared" si="65"/>
        <v>s. o.</v>
      </c>
      <c r="BP144" s="356" t="str" cm="1">
        <f t="array" ref="BP144">_xlfn.IFS(AND(BF144&gt;0,OR(BE144=0,ISBLANK(BE144))),"Non disponible",AND(OR(BE144=0,ISBLANK(BE144)),OR(BF144=0,ISBLANK(BF144)),AW144&gt;0),"100% Énergie renouvelable",BE144&gt;0,BE144,AND(OR(BE144=0,ISBLANK(BE144)),OR(BF144=0,ISBLANK(BF144)),OR(AW144=0,ISBLANK(AW144))),"s. o.")</f>
        <v>s. o.</v>
      </c>
      <c r="BQ144" s="357" t="str" cm="1">
        <f t="array" ref="BQ144">IFERROR(_xlfn.IFS(AND(BO144="100% Énergie renouvelable",BP144="100% Énergie renouvelable"),"Aucun GES à réduire",AND(BO144&lt;&gt;"100% Énergie renouvelable",BP144="100% Énergie renouvelable"),BO144,AND(BO144&lt;&gt;"100% Énergie renouvelable",BP144&lt;&gt;"100% Énergie renouvelable"),BO144-BP144,AND(BO144="100% Énergie renouvelable",BP144&lt;&gt;"100% Énergie renouvelable"),"Fournir une explication"),"s. o.")</f>
        <v>s. o.</v>
      </c>
      <c r="BR144" s="120"/>
    </row>
    <row r="145" spans="1:70" x14ac:dyDescent="0.25">
      <c r="A145" s="124"/>
      <c r="B145" s="33"/>
      <c r="C145" s="32"/>
      <c r="D145" s="32"/>
      <c r="E145" s="32"/>
      <c r="F145" s="32"/>
      <c r="G145" s="32"/>
      <c r="H145" s="32"/>
      <c r="I145" s="41"/>
      <c r="J145" s="32"/>
      <c r="K145" s="112"/>
      <c r="L145" s="32"/>
      <c r="M145" s="34"/>
      <c r="N145" s="339"/>
      <c r="O145" s="338"/>
      <c r="P145" s="118"/>
      <c r="Q145" s="187"/>
      <c r="R145" s="188"/>
      <c r="S145" s="189"/>
      <c r="T145" s="189"/>
      <c r="U145" s="189"/>
      <c r="V145" s="189"/>
      <c r="W145" s="256">
        <f t="shared" si="68"/>
        <v>0</v>
      </c>
      <c r="X145" s="187"/>
      <c r="Y145" s="190">
        <f t="shared" si="69"/>
        <v>0</v>
      </c>
      <c r="Z145" s="189"/>
      <c r="AA145" s="190">
        <f t="shared" si="70"/>
        <v>0</v>
      </c>
      <c r="AB145" s="189"/>
      <c r="AC145" s="190">
        <f t="shared" si="71"/>
        <v>0</v>
      </c>
      <c r="AD145" s="189"/>
      <c r="AE145" s="190">
        <f t="shared" si="62"/>
        <v>0</v>
      </c>
      <c r="AF145" s="191">
        <f t="shared" si="72"/>
        <v>0</v>
      </c>
      <c r="AG145" s="191">
        <f t="shared" si="73"/>
        <v>0</v>
      </c>
      <c r="AH145" s="137" t="str">
        <f t="shared" si="60"/>
        <v/>
      </c>
      <c r="AI145" s="286" t="str" cm="1">
        <f t="array" ref="AI145">IFERROR(_xlfn.IFS(DATE(RIGHT(B145,4),3,31)&lt;Listes_deroulantes!$F$54,IF(Z145&gt;0,Z145/AG145,"Aucun mazout"),DATE(RIGHT(B145,4),3,31)&gt;=Listes_deroulantes!$F$54,IF(AF145&gt;0,AF145/AG145,"Aucun combustible")),"")</f>
        <v/>
      </c>
      <c r="AJ145" s="284" t="str" cm="1">
        <f t="array" ref="AJ145">_xlfn.IFS(AG145=0,"",AND(AG145&gt;0,Z145=0),"Aucun mazout",AG145&gt;0,Z145/AG145)</f>
        <v/>
      </c>
      <c r="AK145" s="116" cm="1">
        <f t="array" ref="AK145">_xlfn.IFS(AG145=0,0,OR(AF145=0,ISBLANK(AF145)),"Aucun combustible",AND(AF145&gt;0,AG145&gt;0),AF145/AG145)</f>
        <v>0</v>
      </c>
      <c r="AL145" s="331" t="str" cm="1">
        <f t="array" ref="AL145">IFERROR(IF(DATE(RIGHT(B145,4),3,31)&lt;Listes_deroulantes!$F$54,VLOOKUP(L145,Listes_deroulantes!$F$3:$J$11,4,FALSE),_xlfn.IFS(DATE(RIGHT(B145,4),3,31)&lt;Avant2025,Exist2025Avant,DATE(RIGHT(B145,4),3,31)&lt;Avant2030,Exist2030Avant,DATE(RIGHT(B145,4),3,31)&gt;Après2030,Exist2031Avant)),"")</f>
        <v/>
      </c>
      <c r="AM145" s="35" t="str" cm="1">
        <f t="array" ref="AM145">_xlfn.IFS(OR(AI145="Aucun combustible",AI145="Aucun mazout"),"Oui",AND(AI145="",AL145=""),"",AND(AL145="0%",OR(AI145&lt;&gt;"Aucun combustible",AI145&lt;&gt;"Aucun mazout")),IF(AI145&lt;=0%,"Oui","Non"),AND(AL145&lt;&gt;"0%",OR(AI145&lt;&gt;"Aucun combustible",AI145&lt;&gt;"Aucun mazout")),IF(AI145&lt;=AL145,"Oui","Non"))</f>
        <v/>
      </c>
      <c r="AN145" s="130"/>
      <c r="AO145" s="350" t="str" cm="1">
        <f t="array" ref="AO145">_xlfn.IFS(AND(OR(AE145=0,ISBLANK(AE145)),AF145&gt;0),"Non disponible",AND(OR(AE145=0,ISBLANK(AE145)),W145&gt;0,OR(AF145=0,ISBLANK(AF145))),"100% Énergie renouvelable",AE145&gt;0,AE145,AND(OR(AE145=0,ISBLANK(AE145)),OR(AF145=0,ISBLANK(AF145)),OR(W145=0,ISBLANK(W145))),"s. o.")</f>
        <v>s. o.</v>
      </c>
      <c r="AP145" s="332">
        <f t="shared" si="63"/>
        <v>0</v>
      </c>
      <c r="AQ145" s="189"/>
      <c r="AR145" s="189"/>
      <c r="AS145" s="189"/>
      <c r="AT145" s="189"/>
      <c r="AU145" s="189"/>
      <c r="AV145" s="189"/>
      <c r="AW145" s="195">
        <f t="shared" si="74"/>
        <v>0</v>
      </c>
      <c r="AX145" s="189"/>
      <c r="AY145" s="196">
        <f t="shared" si="75"/>
        <v>0</v>
      </c>
      <c r="AZ145" s="189"/>
      <c r="BA145" s="196">
        <f t="shared" si="76"/>
        <v>0</v>
      </c>
      <c r="BB145" s="189"/>
      <c r="BC145" s="196">
        <f t="shared" si="77"/>
        <v>0</v>
      </c>
      <c r="BD145" s="189"/>
      <c r="BE145" s="196">
        <f t="shared" si="78"/>
        <v>0</v>
      </c>
      <c r="BF145" s="249">
        <f t="shared" si="66"/>
        <v>0</v>
      </c>
      <c r="BG145" s="195">
        <f t="shared" si="67"/>
        <v>0</v>
      </c>
      <c r="BH145" s="138" t="str">
        <f t="shared" si="61"/>
        <v/>
      </c>
      <c r="BI145" s="286" t="str" cm="1">
        <f t="array" ref="BI145">IFERROR(_xlfn.IFS(DATE(RIGHT(B145,4),3,31)&lt;Listes_deroulantes!$F$54,IF(AZ145&gt;0,AZ145/BG145,"Aucun mazout"),DATE(RIGHT(B145,4),3,31)&gt;=Listes_deroulantes!$F$54,IF(BF145&gt;0,BF145/BG145,"Aucun combustible")),"")</f>
        <v/>
      </c>
      <c r="BJ145" s="284" t="str" cm="1">
        <f t="array" ref="BJ145">_xlfn.IFS(BG145=0,"",AND(BG145&gt;0,AZ145=0),"Aucun mazout",BG145&gt;0,AZ145/BG145)</f>
        <v/>
      </c>
      <c r="BK145" s="299" t="str">
        <f t="shared" si="64"/>
        <v>Non disponible</v>
      </c>
      <c r="BL145" s="61" t="str" cm="1">
        <f t="array" ref="BL145">IFERROR(IF(DATE(RIGHT(B145,4),3,31)&lt;Listes_deroulantes!$F$54,VLOOKUP(L145,Listes_deroulantes!$F$3:$J$11,4,FALSE),_xlfn.IFS(DATE(RIGHT(B145,4),3,31)&lt;Avant2025,Exist20205Apres,DATE(RIGHT(B145,4),3,31)&lt;Avant2030,Exist2030Apres,DATE(RIGHT(B145,4),3,31)&gt;Après2030,"0%")),"")</f>
        <v/>
      </c>
      <c r="BM145" s="35" t="str" cm="1">
        <f t="array" ref="BM145">_xlfn.IFS(OR(BI145="Aucun combustible",BI145="Aucun mazout"),"Oui",AND(BI145="",BL145=""),"",AND(BL145="0%",OR(BI145&lt;&gt;"Aucun combustible",BI145&lt;&gt;"Aucun mazout")),IF(BI145&lt;=0%,"Oui","Non"),AND(BL145&lt;&gt;"0%",OR(BI145&lt;&gt;"Aucun combustible",BI145&lt;&gt;"Aucun mazout")),IF(BI145&lt;=BL145,"Oui","Non"))</f>
        <v/>
      </c>
      <c r="BN145" s="119"/>
      <c r="BO145" s="355" t="str">
        <f t="shared" si="65"/>
        <v>s. o.</v>
      </c>
      <c r="BP145" s="356" t="str" cm="1">
        <f t="array" ref="BP145">_xlfn.IFS(AND(BF145&gt;0,OR(BE145=0,ISBLANK(BE145))),"Non disponible",AND(OR(BE145=0,ISBLANK(BE145)),OR(BF145=0,ISBLANK(BF145)),AW145&gt;0),"100% Énergie renouvelable",BE145&gt;0,BE145,AND(OR(BE145=0,ISBLANK(BE145)),OR(BF145=0,ISBLANK(BF145)),OR(AW145=0,ISBLANK(AW145))),"s. o.")</f>
        <v>s. o.</v>
      </c>
      <c r="BQ145" s="357" t="str" cm="1">
        <f t="array" ref="BQ145">IFERROR(_xlfn.IFS(AND(BO145="100% Énergie renouvelable",BP145="100% Énergie renouvelable"),"Aucun GES à réduire",AND(BO145&lt;&gt;"100% Énergie renouvelable",BP145="100% Énergie renouvelable"),BO145,AND(BO145&lt;&gt;"100% Énergie renouvelable",BP145&lt;&gt;"100% Énergie renouvelable"),BO145-BP145,AND(BO145="100% Énergie renouvelable",BP145&lt;&gt;"100% Énergie renouvelable"),"Fournir une explication"),"s. o.")</f>
        <v>s. o.</v>
      </c>
      <c r="BR145" s="120"/>
    </row>
    <row r="146" spans="1:70" x14ac:dyDescent="0.25">
      <c r="A146" s="124"/>
      <c r="B146" s="33"/>
      <c r="C146" s="32"/>
      <c r="D146" s="32"/>
      <c r="E146" s="32"/>
      <c r="F146" s="32"/>
      <c r="G146" s="32"/>
      <c r="H146" s="32"/>
      <c r="I146" s="41"/>
      <c r="J146" s="32"/>
      <c r="K146" s="112"/>
      <c r="L146" s="32"/>
      <c r="M146" s="34"/>
      <c r="N146" s="339"/>
      <c r="O146" s="338"/>
      <c r="P146" s="118"/>
      <c r="Q146" s="187"/>
      <c r="R146" s="188"/>
      <c r="S146" s="189"/>
      <c r="T146" s="189"/>
      <c r="U146" s="189"/>
      <c r="V146" s="189"/>
      <c r="W146" s="256">
        <f t="shared" si="68"/>
        <v>0</v>
      </c>
      <c r="X146" s="187"/>
      <c r="Y146" s="190">
        <f t="shared" si="69"/>
        <v>0</v>
      </c>
      <c r="Z146" s="189"/>
      <c r="AA146" s="190">
        <f t="shared" si="70"/>
        <v>0</v>
      </c>
      <c r="AB146" s="189"/>
      <c r="AC146" s="190">
        <f t="shared" si="71"/>
        <v>0</v>
      </c>
      <c r="AD146" s="189"/>
      <c r="AE146" s="190">
        <f t="shared" si="62"/>
        <v>0</v>
      </c>
      <c r="AF146" s="191">
        <f t="shared" si="72"/>
        <v>0</v>
      </c>
      <c r="AG146" s="191">
        <f t="shared" si="73"/>
        <v>0</v>
      </c>
      <c r="AH146" s="137" t="str">
        <f t="shared" si="60"/>
        <v/>
      </c>
      <c r="AI146" s="286" t="str" cm="1">
        <f t="array" ref="AI146">IFERROR(_xlfn.IFS(DATE(RIGHT(B146,4),3,31)&lt;Listes_deroulantes!$F$54,IF(Z146&gt;0,Z146/AG146,"Aucun mazout"),DATE(RIGHT(B146,4),3,31)&gt;=Listes_deroulantes!$F$54,IF(AF146&gt;0,AF146/AG146,"Aucun combustible")),"")</f>
        <v/>
      </c>
      <c r="AJ146" s="284" t="str" cm="1">
        <f t="array" ref="AJ146">_xlfn.IFS(AG146=0,"",AND(AG146&gt;0,Z146=0),"Aucun mazout",AG146&gt;0,Z146/AG146)</f>
        <v/>
      </c>
      <c r="AK146" s="116" cm="1">
        <f t="array" ref="AK146">_xlfn.IFS(AG146=0,0,OR(AF146=0,ISBLANK(AF146)),"Aucun combustible",AND(AF146&gt;0,AG146&gt;0),AF146/AG146)</f>
        <v>0</v>
      </c>
      <c r="AL146" s="331" t="str" cm="1">
        <f t="array" ref="AL146">IFERROR(IF(DATE(RIGHT(B146,4),3,31)&lt;Listes_deroulantes!$F$54,VLOOKUP(L146,Listes_deroulantes!$F$3:$J$11,4,FALSE),_xlfn.IFS(DATE(RIGHT(B146,4),3,31)&lt;Avant2025,Exist2025Avant,DATE(RIGHT(B146,4),3,31)&lt;Avant2030,Exist2030Avant,DATE(RIGHT(B146,4),3,31)&gt;Après2030,Exist2031Avant)),"")</f>
        <v/>
      </c>
      <c r="AM146" s="35" t="str" cm="1">
        <f t="array" ref="AM146">_xlfn.IFS(OR(AI146="Aucun combustible",AI146="Aucun mazout"),"Oui",AND(AI146="",AL146=""),"",AND(AL146="0%",OR(AI146&lt;&gt;"Aucun combustible",AI146&lt;&gt;"Aucun mazout")),IF(AI146&lt;=0%,"Oui","Non"),AND(AL146&lt;&gt;"0%",OR(AI146&lt;&gt;"Aucun combustible",AI146&lt;&gt;"Aucun mazout")),IF(AI146&lt;=AL146,"Oui","Non"))</f>
        <v/>
      </c>
      <c r="AN146" s="130"/>
      <c r="AO146" s="350" t="str" cm="1">
        <f t="array" ref="AO146">_xlfn.IFS(AND(OR(AE146=0,ISBLANK(AE146)),AF146&gt;0),"Non disponible",AND(OR(AE146=0,ISBLANK(AE146)),W146&gt;0,OR(AF146=0,ISBLANK(AF146))),"100% Énergie renouvelable",AE146&gt;0,AE146,AND(OR(AE146=0,ISBLANK(AE146)),OR(AF146=0,ISBLANK(AF146)),OR(W146=0,ISBLANK(W146))),"s. o.")</f>
        <v>s. o.</v>
      </c>
      <c r="AP146" s="332">
        <f t="shared" si="63"/>
        <v>0</v>
      </c>
      <c r="AQ146" s="189"/>
      <c r="AR146" s="189"/>
      <c r="AS146" s="189"/>
      <c r="AT146" s="189"/>
      <c r="AU146" s="189"/>
      <c r="AV146" s="189"/>
      <c r="AW146" s="195">
        <f t="shared" si="74"/>
        <v>0</v>
      </c>
      <c r="AX146" s="189"/>
      <c r="AY146" s="196">
        <f t="shared" si="75"/>
        <v>0</v>
      </c>
      <c r="AZ146" s="189"/>
      <c r="BA146" s="196">
        <f t="shared" si="76"/>
        <v>0</v>
      </c>
      <c r="BB146" s="189"/>
      <c r="BC146" s="196">
        <f t="shared" si="77"/>
        <v>0</v>
      </c>
      <c r="BD146" s="189"/>
      <c r="BE146" s="196">
        <f t="shared" si="78"/>
        <v>0</v>
      </c>
      <c r="BF146" s="249">
        <f t="shared" si="66"/>
        <v>0</v>
      </c>
      <c r="BG146" s="195">
        <f t="shared" si="67"/>
        <v>0</v>
      </c>
      <c r="BH146" s="138" t="str">
        <f t="shared" si="61"/>
        <v/>
      </c>
      <c r="BI146" s="286" t="str" cm="1">
        <f t="array" ref="BI146">IFERROR(_xlfn.IFS(DATE(RIGHT(B146,4),3,31)&lt;Listes_deroulantes!$F$54,IF(AZ146&gt;0,AZ146/BG146,"Aucun mazout"),DATE(RIGHT(B146,4),3,31)&gt;=Listes_deroulantes!$F$54,IF(BF146&gt;0,BF146/BG146,"Aucun combustible")),"")</f>
        <v/>
      </c>
      <c r="BJ146" s="284" t="str" cm="1">
        <f t="array" ref="BJ146">_xlfn.IFS(BG146=0,"",AND(BG146&gt;0,AZ146=0),"Aucun mazout",BG146&gt;0,AZ146/BG146)</f>
        <v/>
      </c>
      <c r="BK146" s="299" t="str">
        <f t="shared" si="64"/>
        <v>Non disponible</v>
      </c>
      <c r="BL146" s="61" t="str" cm="1">
        <f t="array" ref="BL146">IFERROR(IF(DATE(RIGHT(B146,4),3,31)&lt;Listes_deroulantes!$F$54,VLOOKUP(L146,Listes_deroulantes!$F$3:$J$11,4,FALSE),_xlfn.IFS(DATE(RIGHT(B146,4),3,31)&lt;Avant2025,Exist20205Apres,DATE(RIGHT(B146,4),3,31)&lt;Avant2030,Exist2030Apres,DATE(RIGHT(B146,4),3,31)&gt;Après2030,"0%")),"")</f>
        <v/>
      </c>
      <c r="BM146" s="35" t="str" cm="1">
        <f t="array" ref="BM146">_xlfn.IFS(OR(BI146="Aucun combustible",BI146="Aucun mazout"),"Oui",AND(BI146="",BL146=""),"",AND(BL146="0%",OR(BI146&lt;&gt;"Aucun combustible",BI146&lt;&gt;"Aucun mazout")),IF(BI146&lt;=0%,"Oui","Non"),AND(BL146&lt;&gt;"0%",OR(BI146&lt;&gt;"Aucun combustible",BI146&lt;&gt;"Aucun mazout")),IF(BI146&lt;=BL146,"Oui","Non"))</f>
        <v/>
      </c>
      <c r="BN146" s="119"/>
      <c r="BO146" s="355" t="str">
        <f t="shared" si="65"/>
        <v>s. o.</v>
      </c>
      <c r="BP146" s="356" t="str" cm="1">
        <f t="array" ref="BP146">_xlfn.IFS(AND(BF146&gt;0,OR(BE146=0,ISBLANK(BE146))),"Non disponible",AND(OR(BE146=0,ISBLANK(BE146)),OR(BF146=0,ISBLANK(BF146)),AW146&gt;0),"100% Énergie renouvelable",BE146&gt;0,BE146,AND(OR(BE146=0,ISBLANK(BE146)),OR(BF146=0,ISBLANK(BF146)),OR(AW146=0,ISBLANK(AW146))),"s. o.")</f>
        <v>s. o.</v>
      </c>
      <c r="BQ146" s="357" t="str" cm="1">
        <f t="array" ref="BQ146">IFERROR(_xlfn.IFS(AND(BO146="100% Énergie renouvelable",BP146="100% Énergie renouvelable"),"Aucun GES à réduire",AND(BO146&lt;&gt;"100% Énergie renouvelable",BP146="100% Énergie renouvelable"),BO146,AND(BO146&lt;&gt;"100% Énergie renouvelable",BP146&lt;&gt;"100% Énergie renouvelable"),BO146-BP146,AND(BO146="100% Énergie renouvelable",BP146&lt;&gt;"100% Énergie renouvelable"),"Fournir une explication"),"s. o.")</f>
        <v>s. o.</v>
      </c>
      <c r="BR146" s="120"/>
    </row>
    <row r="147" spans="1:70" x14ac:dyDescent="0.25">
      <c r="A147" s="124"/>
      <c r="B147" s="33"/>
      <c r="C147" s="32"/>
      <c r="D147" s="32"/>
      <c r="E147" s="32"/>
      <c r="F147" s="32"/>
      <c r="G147" s="32"/>
      <c r="H147" s="32"/>
      <c r="I147" s="41"/>
      <c r="J147" s="32"/>
      <c r="K147" s="112"/>
      <c r="L147" s="32"/>
      <c r="M147" s="34"/>
      <c r="N147" s="339"/>
      <c r="O147" s="338"/>
      <c r="P147" s="118"/>
      <c r="Q147" s="187"/>
      <c r="R147" s="188"/>
      <c r="S147" s="189"/>
      <c r="T147" s="189"/>
      <c r="U147" s="189"/>
      <c r="V147" s="189"/>
      <c r="W147" s="256">
        <f t="shared" si="68"/>
        <v>0</v>
      </c>
      <c r="X147" s="187"/>
      <c r="Y147" s="190">
        <f t="shared" si="69"/>
        <v>0</v>
      </c>
      <c r="Z147" s="189"/>
      <c r="AA147" s="190">
        <f t="shared" si="70"/>
        <v>0</v>
      </c>
      <c r="AB147" s="189"/>
      <c r="AC147" s="190">
        <f t="shared" si="71"/>
        <v>0</v>
      </c>
      <c r="AD147" s="189"/>
      <c r="AE147" s="190">
        <f t="shared" si="62"/>
        <v>0</v>
      </c>
      <c r="AF147" s="191">
        <f t="shared" si="72"/>
        <v>0</v>
      </c>
      <c r="AG147" s="191">
        <f t="shared" si="73"/>
        <v>0</v>
      </c>
      <c r="AH147" s="137" t="str">
        <f t="shared" si="60"/>
        <v/>
      </c>
      <c r="AI147" s="286" t="str" cm="1">
        <f t="array" ref="AI147">IFERROR(_xlfn.IFS(DATE(RIGHT(B147,4),3,31)&lt;Listes_deroulantes!$F$54,IF(Z147&gt;0,Z147/AG147,"Aucun mazout"),DATE(RIGHT(B147,4),3,31)&gt;=Listes_deroulantes!$F$54,IF(AF147&gt;0,AF147/AG147,"Aucun combustible")),"")</f>
        <v/>
      </c>
      <c r="AJ147" s="284" t="str" cm="1">
        <f t="array" ref="AJ147">_xlfn.IFS(AG147=0,"",AND(AG147&gt;0,Z147=0),"Aucun mazout",AG147&gt;0,Z147/AG147)</f>
        <v/>
      </c>
      <c r="AK147" s="116" cm="1">
        <f t="array" ref="AK147">_xlfn.IFS(AG147=0,0,OR(AF147=0,ISBLANK(AF147)),"Aucun combustible",AND(AF147&gt;0,AG147&gt;0),AF147/AG147)</f>
        <v>0</v>
      </c>
      <c r="AL147" s="331" t="str" cm="1">
        <f t="array" ref="AL147">IFERROR(IF(DATE(RIGHT(B147,4),3,31)&lt;Listes_deroulantes!$F$54,VLOOKUP(L147,Listes_deroulantes!$F$3:$J$11,4,FALSE),_xlfn.IFS(DATE(RIGHT(B147,4),3,31)&lt;Avant2025,Exist2025Avant,DATE(RIGHT(B147,4),3,31)&lt;Avant2030,Exist2030Avant,DATE(RIGHT(B147,4),3,31)&gt;Après2030,Exist2031Avant)),"")</f>
        <v/>
      </c>
      <c r="AM147" s="35" t="str" cm="1">
        <f t="array" ref="AM147">_xlfn.IFS(OR(AI147="Aucun combustible",AI147="Aucun mazout"),"Oui",AND(AI147="",AL147=""),"",AND(AL147="0%",OR(AI147&lt;&gt;"Aucun combustible",AI147&lt;&gt;"Aucun mazout")),IF(AI147&lt;=0%,"Oui","Non"),AND(AL147&lt;&gt;"0%",OR(AI147&lt;&gt;"Aucun combustible",AI147&lt;&gt;"Aucun mazout")),IF(AI147&lt;=AL147,"Oui","Non"))</f>
        <v/>
      </c>
      <c r="AN147" s="130"/>
      <c r="AO147" s="350" t="str" cm="1">
        <f t="array" ref="AO147">_xlfn.IFS(AND(OR(AE147=0,ISBLANK(AE147)),AF147&gt;0),"Non disponible",AND(OR(AE147=0,ISBLANK(AE147)),W147&gt;0,OR(AF147=0,ISBLANK(AF147))),"100% Énergie renouvelable",AE147&gt;0,AE147,AND(OR(AE147=0,ISBLANK(AE147)),OR(AF147=0,ISBLANK(AF147)),OR(W147=0,ISBLANK(W147))),"s. o.")</f>
        <v>s. o.</v>
      </c>
      <c r="AP147" s="332">
        <f t="shared" si="63"/>
        <v>0</v>
      </c>
      <c r="AQ147" s="189"/>
      <c r="AR147" s="189"/>
      <c r="AS147" s="189"/>
      <c r="AT147" s="189"/>
      <c r="AU147" s="189"/>
      <c r="AV147" s="189"/>
      <c r="AW147" s="195">
        <f t="shared" si="74"/>
        <v>0</v>
      </c>
      <c r="AX147" s="189"/>
      <c r="AY147" s="196">
        <f t="shared" si="75"/>
        <v>0</v>
      </c>
      <c r="AZ147" s="189"/>
      <c r="BA147" s="196">
        <f t="shared" si="76"/>
        <v>0</v>
      </c>
      <c r="BB147" s="189"/>
      <c r="BC147" s="196">
        <f t="shared" si="77"/>
        <v>0</v>
      </c>
      <c r="BD147" s="189"/>
      <c r="BE147" s="196">
        <f t="shared" si="78"/>
        <v>0</v>
      </c>
      <c r="BF147" s="249">
        <f t="shared" si="66"/>
        <v>0</v>
      </c>
      <c r="BG147" s="195">
        <f t="shared" si="67"/>
        <v>0</v>
      </c>
      <c r="BH147" s="138" t="str">
        <f t="shared" si="61"/>
        <v/>
      </c>
      <c r="BI147" s="286" t="str" cm="1">
        <f t="array" ref="BI147">IFERROR(_xlfn.IFS(DATE(RIGHT(B147,4),3,31)&lt;Listes_deroulantes!$F$54,IF(AZ147&gt;0,AZ147/BG147,"Aucun mazout"),DATE(RIGHT(B147,4),3,31)&gt;=Listes_deroulantes!$F$54,IF(BF147&gt;0,BF147/BG147,"Aucun combustible")),"")</f>
        <v/>
      </c>
      <c r="BJ147" s="284" t="str" cm="1">
        <f t="array" ref="BJ147">_xlfn.IFS(BG147=0,"",AND(BG147&gt;0,AZ147=0),"Aucun mazout",BG147&gt;0,AZ147/BG147)</f>
        <v/>
      </c>
      <c r="BK147" s="299" t="str">
        <f t="shared" si="64"/>
        <v>Non disponible</v>
      </c>
      <c r="BL147" s="61" t="str" cm="1">
        <f t="array" ref="BL147">IFERROR(IF(DATE(RIGHT(B147,4),3,31)&lt;Listes_deroulantes!$F$54,VLOOKUP(L147,Listes_deroulantes!$F$3:$J$11,4,FALSE),_xlfn.IFS(DATE(RIGHT(B147,4),3,31)&lt;Avant2025,Exist20205Apres,DATE(RIGHT(B147,4),3,31)&lt;Avant2030,Exist2030Apres,DATE(RIGHT(B147,4),3,31)&gt;Après2030,"0%")),"")</f>
        <v/>
      </c>
      <c r="BM147" s="35" t="str" cm="1">
        <f t="array" ref="BM147">_xlfn.IFS(OR(BI147="Aucun combustible",BI147="Aucun mazout"),"Oui",AND(BI147="",BL147=""),"",AND(BL147="0%",OR(BI147&lt;&gt;"Aucun combustible",BI147&lt;&gt;"Aucun mazout")),IF(BI147&lt;=0%,"Oui","Non"),AND(BL147&lt;&gt;"0%",OR(BI147&lt;&gt;"Aucun combustible",BI147&lt;&gt;"Aucun mazout")),IF(BI147&lt;=BL147,"Oui","Non"))</f>
        <v/>
      </c>
      <c r="BN147" s="119"/>
      <c r="BO147" s="355" t="str">
        <f t="shared" si="65"/>
        <v>s. o.</v>
      </c>
      <c r="BP147" s="356" t="str" cm="1">
        <f t="array" ref="BP147">_xlfn.IFS(AND(BF147&gt;0,OR(BE147=0,ISBLANK(BE147))),"Non disponible",AND(OR(BE147=0,ISBLANK(BE147)),OR(BF147=0,ISBLANK(BF147)),AW147&gt;0),"100% Énergie renouvelable",BE147&gt;0,BE147,AND(OR(BE147=0,ISBLANK(BE147)),OR(BF147=0,ISBLANK(BF147)),OR(AW147=0,ISBLANK(AW147))),"s. o.")</f>
        <v>s. o.</v>
      </c>
      <c r="BQ147" s="357" t="str" cm="1">
        <f t="array" ref="BQ147">IFERROR(_xlfn.IFS(AND(BO147="100% Énergie renouvelable",BP147="100% Énergie renouvelable"),"Aucun GES à réduire",AND(BO147&lt;&gt;"100% Énergie renouvelable",BP147="100% Énergie renouvelable"),BO147,AND(BO147&lt;&gt;"100% Énergie renouvelable",BP147&lt;&gt;"100% Énergie renouvelable"),BO147-BP147,AND(BO147="100% Énergie renouvelable",BP147&lt;&gt;"100% Énergie renouvelable"),"Fournir une explication"),"s. o.")</f>
        <v>s. o.</v>
      </c>
      <c r="BR147" s="120"/>
    </row>
    <row r="148" spans="1:70" x14ac:dyDescent="0.25">
      <c r="A148" s="124"/>
      <c r="B148" s="33"/>
      <c r="C148" s="32"/>
      <c r="D148" s="32"/>
      <c r="E148" s="32"/>
      <c r="F148" s="32"/>
      <c r="G148" s="32"/>
      <c r="H148" s="32"/>
      <c r="I148" s="41"/>
      <c r="J148" s="32"/>
      <c r="K148" s="112"/>
      <c r="L148" s="32"/>
      <c r="M148" s="34"/>
      <c r="N148" s="339"/>
      <c r="O148" s="338"/>
      <c r="P148" s="118"/>
      <c r="Q148" s="187"/>
      <c r="R148" s="188"/>
      <c r="S148" s="189"/>
      <c r="T148" s="189"/>
      <c r="U148" s="189"/>
      <c r="V148" s="189"/>
      <c r="W148" s="256">
        <f t="shared" si="68"/>
        <v>0</v>
      </c>
      <c r="X148" s="187"/>
      <c r="Y148" s="190">
        <f t="shared" si="69"/>
        <v>0</v>
      </c>
      <c r="Z148" s="189"/>
      <c r="AA148" s="190">
        <f t="shared" si="70"/>
        <v>0</v>
      </c>
      <c r="AB148" s="189"/>
      <c r="AC148" s="190">
        <f t="shared" si="71"/>
        <v>0</v>
      </c>
      <c r="AD148" s="189"/>
      <c r="AE148" s="190">
        <f t="shared" si="62"/>
        <v>0</v>
      </c>
      <c r="AF148" s="191">
        <f t="shared" si="72"/>
        <v>0</v>
      </c>
      <c r="AG148" s="191">
        <f t="shared" si="73"/>
        <v>0</v>
      </c>
      <c r="AH148" s="137" t="str">
        <f t="shared" si="60"/>
        <v/>
      </c>
      <c r="AI148" s="286" t="str" cm="1">
        <f t="array" ref="AI148">IFERROR(_xlfn.IFS(DATE(RIGHT(B148,4),3,31)&lt;Listes_deroulantes!$F$54,IF(Z148&gt;0,Z148/AG148,"Aucun mazout"),DATE(RIGHT(B148,4),3,31)&gt;=Listes_deroulantes!$F$54,IF(AF148&gt;0,AF148/AG148,"Aucun combustible")),"")</f>
        <v/>
      </c>
      <c r="AJ148" s="284" t="str" cm="1">
        <f t="array" ref="AJ148">_xlfn.IFS(AG148=0,"",AND(AG148&gt;0,Z148=0),"Aucun mazout",AG148&gt;0,Z148/AG148)</f>
        <v/>
      </c>
      <c r="AK148" s="116" cm="1">
        <f t="array" ref="AK148">_xlfn.IFS(AG148=0,0,OR(AF148=0,ISBLANK(AF148)),"Aucun combustible",AND(AF148&gt;0,AG148&gt;0),AF148/AG148)</f>
        <v>0</v>
      </c>
      <c r="AL148" s="331" t="str" cm="1">
        <f t="array" ref="AL148">IFERROR(IF(DATE(RIGHT(B148,4),3,31)&lt;Listes_deroulantes!$F$54,VLOOKUP(L148,Listes_deroulantes!$F$3:$J$11,4,FALSE),_xlfn.IFS(DATE(RIGHT(B148,4),3,31)&lt;Avant2025,Exist2025Avant,DATE(RIGHT(B148,4),3,31)&lt;Avant2030,Exist2030Avant,DATE(RIGHT(B148,4),3,31)&gt;Après2030,Exist2031Avant)),"")</f>
        <v/>
      </c>
      <c r="AM148" s="35" t="str" cm="1">
        <f t="array" ref="AM148">_xlfn.IFS(OR(AI148="Aucun combustible",AI148="Aucun mazout"),"Oui",AND(AI148="",AL148=""),"",AND(AL148="0%",OR(AI148&lt;&gt;"Aucun combustible",AI148&lt;&gt;"Aucun mazout")),IF(AI148&lt;=0%,"Oui","Non"),AND(AL148&lt;&gt;"0%",OR(AI148&lt;&gt;"Aucun combustible",AI148&lt;&gt;"Aucun mazout")),IF(AI148&lt;=AL148,"Oui","Non"))</f>
        <v/>
      </c>
      <c r="AN148" s="130"/>
      <c r="AO148" s="350" t="str" cm="1">
        <f t="array" ref="AO148">_xlfn.IFS(AND(OR(AE148=0,ISBLANK(AE148)),AF148&gt;0),"Non disponible",AND(OR(AE148=0,ISBLANK(AE148)),W148&gt;0,OR(AF148=0,ISBLANK(AF148))),"100% Énergie renouvelable",AE148&gt;0,AE148,AND(OR(AE148=0,ISBLANK(AE148)),OR(AF148=0,ISBLANK(AF148)),OR(W148=0,ISBLANK(W148))),"s. o.")</f>
        <v>s. o.</v>
      </c>
      <c r="AP148" s="332">
        <f t="shared" si="63"/>
        <v>0</v>
      </c>
      <c r="AQ148" s="189"/>
      <c r="AR148" s="189"/>
      <c r="AS148" s="189"/>
      <c r="AT148" s="189"/>
      <c r="AU148" s="189"/>
      <c r="AV148" s="189"/>
      <c r="AW148" s="195">
        <f t="shared" si="74"/>
        <v>0</v>
      </c>
      <c r="AX148" s="189"/>
      <c r="AY148" s="196">
        <f t="shared" si="75"/>
        <v>0</v>
      </c>
      <c r="AZ148" s="189"/>
      <c r="BA148" s="196">
        <f t="shared" si="76"/>
        <v>0</v>
      </c>
      <c r="BB148" s="189"/>
      <c r="BC148" s="196">
        <f t="shared" si="77"/>
        <v>0</v>
      </c>
      <c r="BD148" s="189"/>
      <c r="BE148" s="196">
        <f t="shared" si="78"/>
        <v>0</v>
      </c>
      <c r="BF148" s="249">
        <f t="shared" si="66"/>
        <v>0</v>
      </c>
      <c r="BG148" s="195">
        <f t="shared" si="67"/>
        <v>0</v>
      </c>
      <c r="BH148" s="138" t="str">
        <f t="shared" si="61"/>
        <v/>
      </c>
      <c r="BI148" s="286" t="str" cm="1">
        <f t="array" ref="BI148">IFERROR(_xlfn.IFS(DATE(RIGHT(B148,4),3,31)&lt;Listes_deroulantes!$F$54,IF(AZ148&gt;0,AZ148/BG148,"Aucun mazout"),DATE(RIGHT(B148,4),3,31)&gt;=Listes_deroulantes!$F$54,IF(BF148&gt;0,BF148/BG148,"Aucun combustible")),"")</f>
        <v/>
      </c>
      <c r="BJ148" s="284" t="str" cm="1">
        <f t="array" ref="BJ148">_xlfn.IFS(BG148=0,"",AND(BG148&gt;0,AZ148=0),"Aucun mazout",BG148&gt;0,AZ148/BG148)</f>
        <v/>
      </c>
      <c r="BK148" s="299" t="str">
        <f t="shared" si="64"/>
        <v>Non disponible</v>
      </c>
      <c r="BL148" s="61" t="str" cm="1">
        <f t="array" ref="BL148">IFERROR(IF(DATE(RIGHT(B148,4),3,31)&lt;Listes_deroulantes!$F$54,VLOOKUP(L148,Listes_deroulantes!$F$3:$J$11,4,FALSE),_xlfn.IFS(DATE(RIGHT(B148,4),3,31)&lt;Avant2025,Exist20205Apres,DATE(RIGHT(B148,4),3,31)&lt;Avant2030,Exist2030Apres,DATE(RIGHT(B148,4),3,31)&gt;Après2030,"0%")),"")</f>
        <v/>
      </c>
      <c r="BM148" s="35" t="str" cm="1">
        <f t="array" ref="BM148">_xlfn.IFS(OR(BI148="Aucun combustible",BI148="Aucun mazout"),"Oui",AND(BI148="",BL148=""),"",AND(BL148="0%",OR(BI148&lt;&gt;"Aucun combustible",BI148&lt;&gt;"Aucun mazout")),IF(BI148&lt;=0%,"Oui","Non"),AND(BL148&lt;&gt;"0%",OR(BI148&lt;&gt;"Aucun combustible",BI148&lt;&gt;"Aucun mazout")),IF(BI148&lt;=BL148,"Oui","Non"))</f>
        <v/>
      </c>
      <c r="BN148" s="119"/>
      <c r="BO148" s="355" t="str">
        <f t="shared" si="65"/>
        <v>s. o.</v>
      </c>
      <c r="BP148" s="356" t="str" cm="1">
        <f t="array" ref="BP148">_xlfn.IFS(AND(BF148&gt;0,OR(BE148=0,ISBLANK(BE148))),"Non disponible",AND(OR(BE148=0,ISBLANK(BE148)),OR(BF148=0,ISBLANK(BF148)),AW148&gt;0),"100% Énergie renouvelable",BE148&gt;0,BE148,AND(OR(BE148=0,ISBLANK(BE148)),OR(BF148=0,ISBLANK(BF148)),OR(AW148=0,ISBLANK(AW148))),"s. o.")</f>
        <v>s. o.</v>
      </c>
      <c r="BQ148" s="357" t="str" cm="1">
        <f t="array" ref="BQ148">IFERROR(_xlfn.IFS(AND(BO148="100% Énergie renouvelable",BP148="100% Énergie renouvelable"),"Aucun GES à réduire",AND(BO148&lt;&gt;"100% Énergie renouvelable",BP148="100% Énergie renouvelable"),BO148,AND(BO148&lt;&gt;"100% Énergie renouvelable",BP148&lt;&gt;"100% Énergie renouvelable"),BO148-BP148,AND(BO148="100% Énergie renouvelable",BP148&lt;&gt;"100% Énergie renouvelable"),"Fournir une explication"),"s. o.")</f>
        <v>s. o.</v>
      </c>
      <c r="BR148" s="120"/>
    </row>
    <row r="149" spans="1:70" x14ac:dyDescent="0.25">
      <c r="A149" s="124"/>
      <c r="B149" s="33"/>
      <c r="C149" s="32"/>
      <c r="D149" s="32"/>
      <c r="E149" s="32"/>
      <c r="F149" s="32"/>
      <c r="G149" s="32"/>
      <c r="H149" s="32"/>
      <c r="I149" s="41"/>
      <c r="J149" s="32"/>
      <c r="K149" s="112"/>
      <c r="L149" s="32"/>
      <c r="M149" s="34"/>
      <c r="N149" s="339"/>
      <c r="O149" s="338"/>
      <c r="P149" s="118"/>
      <c r="Q149" s="187"/>
      <c r="R149" s="188"/>
      <c r="S149" s="189"/>
      <c r="T149" s="189"/>
      <c r="U149" s="189"/>
      <c r="V149" s="189"/>
      <c r="W149" s="256">
        <f t="shared" si="68"/>
        <v>0</v>
      </c>
      <c r="X149" s="187"/>
      <c r="Y149" s="190">
        <f t="shared" si="69"/>
        <v>0</v>
      </c>
      <c r="Z149" s="189"/>
      <c r="AA149" s="190">
        <f t="shared" si="70"/>
        <v>0</v>
      </c>
      <c r="AB149" s="189"/>
      <c r="AC149" s="190">
        <f t="shared" si="71"/>
        <v>0</v>
      </c>
      <c r="AD149" s="189"/>
      <c r="AE149" s="190">
        <f t="shared" si="62"/>
        <v>0</v>
      </c>
      <c r="AF149" s="191">
        <f t="shared" si="72"/>
        <v>0</v>
      </c>
      <c r="AG149" s="191">
        <f t="shared" si="73"/>
        <v>0</v>
      </c>
      <c r="AH149" s="137" t="str">
        <f t="shared" si="60"/>
        <v/>
      </c>
      <c r="AI149" s="286" t="str" cm="1">
        <f t="array" ref="AI149">IFERROR(_xlfn.IFS(DATE(RIGHT(B149,4),3,31)&lt;Listes_deroulantes!$F$54,IF(Z149&gt;0,Z149/AG149,"Aucun mazout"),DATE(RIGHT(B149,4),3,31)&gt;=Listes_deroulantes!$F$54,IF(AF149&gt;0,AF149/AG149,"Aucun combustible")),"")</f>
        <v/>
      </c>
      <c r="AJ149" s="284" t="str" cm="1">
        <f t="array" ref="AJ149">_xlfn.IFS(AG149=0,"",AND(AG149&gt;0,Z149=0),"Aucun mazout",AG149&gt;0,Z149/AG149)</f>
        <v/>
      </c>
      <c r="AK149" s="116" cm="1">
        <f t="array" ref="AK149">_xlfn.IFS(AG149=0,0,OR(AF149=0,ISBLANK(AF149)),"Aucun combustible",AND(AF149&gt;0,AG149&gt;0),AF149/AG149)</f>
        <v>0</v>
      </c>
      <c r="AL149" s="331" t="str" cm="1">
        <f t="array" ref="AL149">IFERROR(IF(DATE(RIGHT(B149,4),3,31)&lt;Listes_deroulantes!$F$54,VLOOKUP(L149,Listes_deroulantes!$F$3:$J$11,4,FALSE),_xlfn.IFS(DATE(RIGHT(B149,4),3,31)&lt;Avant2025,Exist2025Avant,DATE(RIGHT(B149,4),3,31)&lt;Avant2030,Exist2030Avant,DATE(RIGHT(B149,4),3,31)&gt;Après2030,Exist2031Avant)),"")</f>
        <v/>
      </c>
      <c r="AM149" s="35" t="str" cm="1">
        <f t="array" ref="AM149">_xlfn.IFS(OR(AI149="Aucun combustible",AI149="Aucun mazout"),"Oui",AND(AI149="",AL149=""),"",AND(AL149="0%",OR(AI149&lt;&gt;"Aucun combustible",AI149&lt;&gt;"Aucun mazout")),IF(AI149&lt;=0%,"Oui","Non"),AND(AL149&lt;&gt;"0%",OR(AI149&lt;&gt;"Aucun combustible",AI149&lt;&gt;"Aucun mazout")),IF(AI149&lt;=AL149,"Oui","Non"))</f>
        <v/>
      </c>
      <c r="AN149" s="130"/>
      <c r="AO149" s="350" t="str" cm="1">
        <f t="array" ref="AO149">_xlfn.IFS(AND(OR(AE149=0,ISBLANK(AE149)),AF149&gt;0),"Non disponible",AND(OR(AE149=0,ISBLANK(AE149)),W149&gt;0,OR(AF149=0,ISBLANK(AF149))),"100% Énergie renouvelable",AE149&gt;0,AE149,AND(OR(AE149=0,ISBLANK(AE149)),OR(AF149=0,ISBLANK(AF149)),OR(W149=0,ISBLANK(W149))),"s. o.")</f>
        <v>s. o.</v>
      </c>
      <c r="AP149" s="332">
        <f t="shared" si="63"/>
        <v>0</v>
      </c>
      <c r="AQ149" s="189"/>
      <c r="AR149" s="189"/>
      <c r="AS149" s="189"/>
      <c r="AT149" s="189"/>
      <c r="AU149" s="189"/>
      <c r="AV149" s="189"/>
      <c r="AW149" s="195">
        <f t="shared" si="74"/>
        <v>0</v>
      </c>
      <c r="AX149" s="189"/>
      <c r="AY149" s="196">
        <f t="shared" si="75"/>
        <v>0</v>
      </c>
      <c r="AZ149" s="189"/>
      <c r="BA149" s="196">
        <f t="shared" si="76"/>
        <v>0</v>
      </c>
      <c r="BB149" s="189"/>
      <c r="BC149" s="196">
        <f t="shared" si="77"/>
        <v>0</v>
      </c>
      <c r="BD149" s="189"/>
      <c r="BE149" s="196">
        <f t="shared" si="78"/>
        <v>0</v>
      </c>
      <c r="BF149" s="249">
        <f t="shared" si="66"/>
        <v>0</v>
      </c>
      <c r="BG149" s="195">
        <f t="shared" si="67"/>
        <v>0</v>
      </c>
      <c r="BH149" s="138" t="str">
        <f t="shared" si="61"/>
        <v/>
      </c>
      <c r="BI149" s="286" t="str" cm="1">
        <f t="array" ref="BI149">IFERROR(_xlfn.IFS(DATE(RIGHT(B149,4),3,31)&lt;Listes_deroulantes!$F$54,IF(AZ149&gt;0,AZ149/BG149,"Aucun mazout"),DATE(RIGHT(B149,4),3,31)&gt;=Listes_deroulantes!$F$54,IF(BF149&gt;0,BF149/BG149,"Aucun combustible")),"")</f>
        <v/>
      </c>
      <c r="BJ149" s="284" t="str" cm="1">
        <f t="array" ref="BJ149">_xlfn.IFS(BG149=0,"",AND(BG149&gt;0,AZ149=0),"Aucun mazout",BG149&gt;0,AZ149/BG149)</f>
        <v/>
      </c>
      <c r="BK149" s="299" t="str">
        <f t="shared" si="64"/>
        <v>Non disponible</v>
      </c>
      <c r="BL149" s="61" t="str" cm="1">
        <f t="array" ref="BL149">IFERROR(IF(DATE(RIGHT(B149,4),3,31)&lt;Listes_deroulantes!$F$54,VLOOKUP(L149,Listes_deroulantes!$F$3:$J$11,4,FALSE),_xlfn.IFS(DATE(RIGHT(B149,4),3,31)&lt;Avant2025,Exist20205Apres,DATE(RIGHT(B149,4),3,31)&lt;Avant2030,Exist2030Apres,DATE(RIGHT(B149,4),3,31)&gt;Après2030,"0%")),"")</f>
        <v/>
      </c>
      <c r="BM149" s="35" t="str" cm="1">
        <f t="array" ref="BM149">_xlfn.IFS(OR(BI149="Aucun combustible",BI149="Aucun mazout"),"Oui",AND(BI149="",BL149=""),"",AND(BL149="0%",OR(BI149&lt;&gt;"Aucun combustible",BI149&lt;&gt;"Aucun mazout")),IF(BI149&lt;=0%,"Oui","Non"),AND(BL149&lt;&gt;"0%",OR(BI149&lt;&gt;"Aucun combustible",BI149&lt;&gt;"Aucun mazout")),IF(BI149&lt;=BL149,"Oui","Non"))</f>
        <v/>
      </c>
      <c r="BN149" s="119"/>
      <c r="BO149" s="355" t="str">
        <f t="shared" si="65"/>
        <v>s. o.</v>
      </c>
      <c r="BP149" s="356" t="str" cm="1">
        <f t="array" ref="BP149">_xlfn.IFS(AND(BF149&gt;0,OR(BE149=0,ISBLANK(BE149))),"Non disponible",AND(OR(BE149=0,ISBLANK(BE149)),OR(BF149=0,ISBLANK(BF149)),AW149&gt;0),"100% Énergie renouvelable",BE149&gt;0,BE149,AND(OR(BE149=0,ISBLANK(BE149)),OR(BF149=0,ISBLANK(BF149)),OR(AW149=0,ISBLANK(AW149))),"s. o.")</f>
        <v>s. o.</v>
      </c>
      <c r="BQ149" s="357" t="str" cm="1">
        <f t="array" ref="BQ149">IFERROR(_xlfn.IFS(AND(BO149="100% Énergie renouvelable",BP149="100% Énergie renouvelable"),"Aucun GES à réduire",AND(BO149&lt;&gt;"100% Énergie renouvelable",BP149="100% Énergie renouvelable"),BO149,AND(BO149&lt;&gt;"100% Énergie renouvelable",BP149&lt;&gt;"100% Énergie renouvelable"),BO149-BP149,AND(BO149="100% Énergie renouvelable",BP149&lt;&gt;"100% Énergie renouvelable"),"Fournir une explication"),"s. o.")</f>
        <v>s. o.</v>
      </c>
      <c r="BR149" s="120"/>
    </row>
    <row r="150" spans="1:70" x14ac:dyDescent="0.25">
      <c r="A150" s="124"/>
      <c r="B150" s="33"/>
      <c r="C150" s="32"/>
      <c r="D150" s="32"/>
      <c r="E150" s="32"/>
      <c r="F150" s="32"/>
      <c r="G150" s="32"/>
      <c r="H150" s="32"/>
      <c r="I150" s="41"/>
      <c r="J150" s="32"/>
      <c r="K150" s="112"/>
      <c r="L150" s="32"/>
      <c r="M150" s="34"/>
      <c r="N150" s="339"/>
      <c r="O150" s="338"/>
      <c r="P150" s="118"/>
      <c r="Q150" s="187"/>
      <c r="R150" s="188"/>
      <c r="S150" s="189"/>
      <c r="T150" s="189"/>
      <c r="U150" s="189"/>
      <c r="V150" s="189"/>
      <c r="W150" s="256">
        <f t="shared" si="68"/>
        <v>0</v>
      </c>
      <c r="X150" s="187"/>
      <c r="Y150" s="190">
        <f t="shared" si="69"/>
        <v>0</v>
      </c>
      <c r="Z150" s="189"/>
      <c r="AA150" s="190">
        <f t="shared" si="70"/>
        <v>0</v>
      </c>
      <c r="AB150" s="189"/>
      <c r="AC150" s="190">
        <f t="shared" si="71"/>
        <v>0</v>
      </c>
      <c r="AD150" s="189"/>
      <c r="AE150" s="190">
        <f t="shared" si="62"/>
        <v>0</v>
      </c>
      <c r="AF150" s="191">
        <f t="shared" si="72"/>
        <v>0</v>
      </c>
      <c r="AG150" s="191">
        <f t="shared" si="73"/>
        <v>0</v>
      </c>
      <c r="AH150" s="137" t="str">
        <f t="shared" si="60"/>
        <v/>
      </c>
      <c r="AI150" s="286" t="str" cm="1">
        <f t="array" ref="AI150">IFERROR(_xlfn.IFS(DATE(RIGHT(B150,4),3,31)&lt;Listes_deroulantes!$F$54,IF(Z150&gt;0,Z150/AG150,"Aucun mazout"),DATE(RIGHT(B150,4),3,31)&gt;=Listes_deroulantes!$F$54,IF(AF150&gt;0,AF150/AG150,"Aucun combustible")),"")</f>
        <v/>
      </c>
      <c r="AJ150" s="284" t="str" cm="1">
        <f t="array" ref="AJ150">_xlfn.IFS(AG150=0,"",AND(AG150&gt;0,Z150=0),"Aucun mazout",AG150&gt;0,Z150/AG150)</f>
        <v/>
      </c>
      <c r="AK150" s="116" cm="1">
        <f t="array" ref="AK150">_xlfn.IFS(AG150=0,0,OR(AF150=0,ISBLANK(AF150)),"Aucun combustible",AND(AF150&gt;0,AG150&gt;0),AF150/AG150)</f>
        <v>0</v>
      </c>
      <c r="AL150" s="331" t="str" cm="1">
        <f t="array" ref="AL150">IFERROR(IF(DATE(RIGHT(B150,4),3,31)&lt;Listes_deroulantes!$F$54,VLOOKUP(L150,Listes_deroulantes!$F$3:$J$11,4,FALSE),_xlfn.IFS(DATE(RIGHT(B150,4),3,31)&lt;Avant2025,Exist2025Avant,DATE(RIGHT(B150,4),3,31)&lt;Avant2030,Exist2030Avant,DATE(RIGHT(B150,4),3,31)&gt;Après2030,Exist2031Avant)),"")</f>
        <v/>
      </c>
      <c r="AM150" s="35" t="str" cm="1">
        <f t="array" ref="AM150">_xlfn.IFS(OR(AI150="Aucun combustible",AI150="Aucun mazout"),"Oui",AND(AI150="",AL150=""),"",AND(AL150="0%",OR(AI150&lt;&gt;"Aucun combustible",AI150&lt;&gt;"Aucun mazout")),IF(AI150&lt;=0%,"Oui","Non"),AND(AL150&lt;&gt;"0%",OR(AI150&lt;&gt;"Aucun combustible",AI150&lt;&gt;"Aucun mazout")),IF(AI150&lt;=AL150,"Oui","Non"))</f>
        <v/>
      </c>
      <c r="AN150" s="130"/>
      <c r="AO150" s="350" t="str" cm="1">
        <f t="array" ref="AO150">_xlfn.IFS(AND(OR(AE150=0,ISBLANK(AE150)),AF150&gt;0),"Non disponible",AND(OR(AE150=0,ISBLANK(AE150)),W150&gt;0,OR(AF150=0,ISBLANK(AF150))),"100% Énergie renouvelable",AE150&gt;0,AE150,AND(OR(AE150=0,ISBLANK(AE150)),OR(AF150=0,ISBLANK(AF150)),OR(W150=0,ISBLANK(W150))),"s. o.")</f>
        <v>s. o.</v>
      </c>
      <c r="AP150" s="332">
        <f t="shared" si="63"/>
        <v>0</v>
      </c>
      <c r="AQ150" s="189"/>
      <c r="AR150" s="189"/>
      <c r="AS150" s="189"/>
      <c r="AT150" s="189"/>
      <c r="AU150" s="189"/>
      <c r="AV150" s="189"/>
      <c r="AW150" s="195">
        <f t="shared" si="74"/>
        <v>0</v>
      </c>
      <c r="AX150" s="189"/>
      <c r="AY150" s="196">
        <f t="shared" si="75"/>
        <v>0</v>
      </c>
      <c r="AZ150" s="189"/>
      <c r="BA150" s="196">
        <f t="shared" si="76"/>
        <v>0</v>
      </c>
      <c r="BB150" s="189"/>
      <c r="BC150" s="196">
        <f t="shared" si="77"/>
        <v>0</v>
      </c>
      <c r="BD150" s="189"/>
      <c r="BE150" s="196">
        <f t="shared" si="78"/>
        <v>0</v>
      </c>
      <c r="BF150" s="249">
        <f t="shared" si="66"/>
        <v>0</v>
      </c>
      <c r="BG150" s="195">
        <f t="shared" si="67"/>
        <v>0</v>
      </c>
      <c r="BH150" s="138" t="str">
        <f t="shared" si="61"/>
        <v/>
      </c>
      <c r="BI150" s="286" t="str" cm="1">
        <f t="array" ref="BI150">IFERROR(_xlfn.IFS(DATE(RIGHT(B150,4),3,31)&lt;Listes_deroulantes!$F$54,IF(AZ150&gt;0,AZ150/BG150,"Aucun mazout"),DATE(RIGHT(B150,4),3,31)&gt;=Listes_deroulantes!$F$54,IF(BF150&gt;0,BF150/BG150,"Aucun combustible")),"")</f>
        <v/>
      </c>
      <c r="BJ150" s="284" t="str" cm="1">
        <f t="array" ref="BJ150">_xlfn.IFS(BG150=0,"",AND(BG150&gt;0,AZ150=0),"Aucun mazout",BG150&gt;0,AZ150/BG150)</f>
        <v/>
      </c>
      <c r="BK150" s="299" t="str">
        <f t="shared" si="64"/>
        <v>Non disponible</v>
      </c>
      <c r="BL150" s="61" t="str" cm="1">
        <f t="array" ref="BL150">IFERROR(IF(DATE(RIGHT(B150,4),3,31)&lt;Listes_deroulantes!$F$54,VLOOKUP(L150,Listes_deroulantes!$F$3:$J$11,4,FALSE),_xlfn.IFS(DATE(RIGHT(B150,4),3,31)&lt;Avant2025,Exist20205Apres,DATE(RIGHT(B150,4),3,31)&lt;Avant2030,Exist2030Apres,DATE(RIGHT(B150,4),3,31)&gt;Après2030,"0%")),"")</f>
        <v/>
      </c>
      <c r="BM150" s="35" t="str" cm="1">
        <f t="array" ref="BM150">_xlfn.IFS(OR(BI150="Aucun combustible",BI150="Aucun mazout"),"Oui",AND(BI150="",BL150=""),"",AND(BL150="0%",OR(BI150&lt;&gt;"Aucun combustible",BI150&lt;&gt;"Aucun mazout")),IF(BI150&lt;=0%,"Oui","Non"),AND(BL150&lt;&gt;"0%",OR(BI150&lt;&gt;"Aucun combustible",BI150&lt;&gt;"Aucun mazout")),IF(BI150&lt;=BL150,"Oui","Non"))</f>
        <v/>
      </c>
      <c r="BN150" s="119"/>
      <c r="BO150" s="355" t="str">
        <f t="shared" si="65"/>
        <v>s. o.</v>
      </c>
      <c r="BP150" s="356" t="str" cm="1">
        <f t="array" ref="BP150">_xlfn.IFS(AND(BF150&gt;0,OR(BE150=0,ISBLANK(BE150))),"Non disponible",AND(OR(BE150=0,ISBLANK(BE150)),OR(BF150=0,ISBLANK(BF150)),AW150&gt;0),"100% Énergie renouvelable",BE150&gt;0,BE150,AND(OR(BE150=0,ISBLANK(BE150)),OR(BF150=0,ISBLANK(BF150)),OR(AW150=0,ISBLANK(AW150))),"s. o.")</f>
        <v>s. o.</v>
      </c>
      <c r="BQ150" s="357" t="str" cm="1">
        <f t="array" ref="BQ150">IFERROR(_xlfn.IFS(AND(BO150="100% Énergie renouvelable",BP150="100% Énergie renouvelable"),"Aucun GES à réduire",AND(BO150&lt;&gt;"100% Énergie renouvelable",BP150="100% Énergie renouvelable"),BO150,AND(BO150&lt;&gt;"100% Énergie renouvelable",BP150&lt;&gt;"100% Énergie renouvelable"),BO150-BP150,AND(BO150="100% Énergie renouvelable",BP150&lt;&gt;"100% Énergie renouvelable"),"Fournir une explication"),"s. o.")</f>
        <v>s. o.</v>
      </c>
      <c r="BR150" s="120"/>
    </row>
    <row r="151" spans="1:70" x14ac:dyDescent="0.25">
      <c r="A151" s="124"/>
      <c r="B151" s="33"/>
      <c r="C151" s="32"/>
      <c r="D151" s="32"/>
      <c r="E151" s="32"/>
      <c r="F151" s="32"/>
      <c r="G151" s="32"/>
      <c r="H151" s="32"/>
      <c r="I151" s="41"/>
      <c r="J151" s="32"/>
      <c r="K151" s="112"/>
      <c r="L151" s="32"/>
      <c r="M151" s="34"/>
      <c r="N151" s="339"/>
      <c r="O151" s="338"/>
      <c r="P151" s="118"/>
      <c r="Q151" s="187"/>
      <c r="R151" s="188"/>
      <c r="S151" s="189"/>
      <c r="T151" s="189"/>
      <c r="U151" s="189"/>
      <c r="V151" s="189"/>
      <c r="W151" s="256">
        <f t="shared" si="68"/>
        <v>0</v>
      </c>
      <c r="X151" s="187"/>
      <c r="Y151" s="190">
        <f t="shared" si="69"/>
        <v>0</v>
      </c>
      <c r="Z151" s="189"/>
      <c r="AA151" s="190">
        <f t="shared" si="70"/>
        <v>0</v>
      </c>
      <c r="AB151" s="189"/>
      <c r="AC151" s="190">
        <f t="shared" si="71"/>
        <v>0</v>
      </c>
      <c r="AD151" s="189"/>
      <c r="AE151" s="190">
        <f t="shared" si="62"/>
        <v>0</v>
      </c>
      <c r="AF151" s="191">
        <f t="shared" si="72"/>
        <v>0</v>
      </c>
      <c r="AG151" s="191">
        <f t="shared" si="73"/>
        <v>0</v>
      </c>
      <c r="AH151" s="137" t="str">
        <f t="shared" si="60"/>
        <v/>
      </c>
      <c r="AI151" s="286" t="str" cm="1">
        <f t="array" ref="AI151">IFERROR(_xlfn.IFS(DATE(RIGHT(B151,4),3,31)&lt;Listes_deroulantes!$F$54,IF(Z151&gt;0,Z151/AG151,"Aucun mazout"),DATE(RIGHT(B151,4),3,31)&gt;=Listes_deroulantes!$F$54,IF(AF151&gt;0,AF151/AG151,"Aucun combustible")),"")</f>
        <v/>
      </c>
      <c r="AJ151" s="284" t="str" cm="1">
        <f t="array" ref="AJ151">_xlfn.IFS(AG151=0,"",AND(AG151&gt;0,Z151=0),"Aucun mazout",AG151&gt;0,Z151/AG151)</f>
        <v/>
      </c>
      <c r="AK151" s="116" cm="1">
        <f t="array" ref="AK151">_xlfn.IFS(AG151=0,0,OR(AF151=0,ISBLANK(AF151)),"Aucun combustible",AND(AF151&gt;0,AG151&gt;0),AF151/AG151)</f>
        <v>0</v>
      </c>
      <c r="AL151" s="331" t="str" cm="1">
        <f t="array" ref="AL151">IFERROR(IF(DATE(RIGHT(B151,4),3,31)&lt;Listes_deroulantes!$F$54,VLOOKUP(L151,Listes_deroulantes!$F$3:$J$11,4,FALSE),_xlfn.IFS(DATE(RIGHT(B151,4),3,31)&lt;Avant2025,Exist2025Avant,DATE(RIGHT(B151,4),3,31)&lt;Avant2030,Exist2030Avant,DATE(RIGHT(B151,4),3,31)&gt;Après2030,Exist2031Avant)),"")</f>
        <v/>
      </c>
      <c r="AM151" s="35" t="str" cm="1">
        <f t="array" ref="AM151">_xlfn.IFS(OR(AI151="Aucun combustible",AI151="Aucun mazout"),"Oui",AND(AI151="",AL151=""),"",AND(AL151="0%",OR(AI151&lt;&gt;"Aucun combustible",AI151&lt;&gt;"Aucun mazout")),IF(AI151&lt;=0%,"Oui","Non"),AND(AL151&lt;&gt;"0%",OR(AI151&lt;&gt;"Aucun combustible",AI151&lt;&gt;"Aucun mazout")),IF(AI151&lt;=AL151,"Oui","Non"))</f>
        <v/>
      </c>
      <c r="AN151" s="130"/>
      <c r="AO151" s="350" t="str" cm="1">
        <f t="array" ref="AO151">_xlfn.IFS(AND(OR(AE151=0,ISBLANK(AE151)),AF151&gt;0),"Non disponible",AND(OR(AE151=0,ISBLANK(AE151)),W151&gt;0,OR(AF151=0,ISBLANK(AF151))),"100% Énergie renouvelable",AE151&gt;0,AE151,AND(OR(AE151=0,ISBLANK(AE151)),OR(AF151=0,ISBLANK(AF151)),OR(W151=0,ISBLANK(W151))),"s. o.")</f>
        <v>s. o.</v>
      </c>
      <c r="AP151" s="332">
        <f t="shared" si="63"/>
        <v>0</v>
      </c>
      <c r="AQ151" s="189"/>
      <c r="AR151" s="189"/>
      <c r="AS151" s="189"/>
      <c r="AT151" s="189"/>
      <c r="AU151" s="189"/>
      <c r="AV151" s="189"/>
      <c r="AW151" s="195">
        <f t="shared" si="74"/>
        <v>0</v>
      </c>
      <c r="AX151" s="189"/>
      <c r="AY151" s="196">
        <f t="shared" si="75"/>
        <v>0</v>
      </c>
      <c r="AZ151" s="189"/>
      <c r="BA151" s="196">
        <f t="shared" si="76"/>
        <v>0</v>
      </c>
      <c r="BB151" s="189"/>
      <c r="BC151" s="196">
        <f t="shared" si="77"/>
        <v>0</v>
      </c>
      <c r="BD151" s="189"/>
      <c r="BE151" s="196">
        <f t="shared" si="78"/>
        <v>0</v>
      </c>
      <c r="BF151" s="249">
        <f t="shared" si="66"/>
        <v>0</v>
      </c>
      <c r="BG151" s="195">
        <f t="shared" si="67"/>
        <v>0</v>
      </c>
      <c r="BH151" s="138" t="str">
        <f t="shared" si="61"/>
        <v/>
      </c>
      <c r="BI151" s="286" t="str" cm="1">
        <f t="array" ref="BI151">IFERROR(_xlfn.IFS(DATE(RIGHT(B151,4),3,31)&lt;Listes_deroulantes!$F$54,IF(AZ151&gt;0,AZ151/BG151,"Aucun mazout"),DATE(RIGHT(B151,4),3,31)&gt;=Listes_deroulantes!$F$54,IF(BF151&gt;0,BF151/BG151,"Aucun combustible")),"")</f>
        <v/>
      </c>
      <c r="BJ151" s="284" t="str" cm="1">
        <f t="array" ref="BJ151">_xlfn.IFS(BG151=0,"",AND(BG151&gt;0,AZ151=0),"Aucun mazout",BG151&gt;0,AZ151/BG151)</f>
        <v/>
      </c>
      <c r="BK151" s="299" t="str">
        <f t="shared" si="64"/>
        <v>Non disponible</v>
      </c>
      <c r="BL151" s="61" t="str" cm="1">
        <f t="array" ref="BL151">IFERROR(IF(DATE(RIGHT(B151,4),3,31)&lt;Listes_deroulantes!$F$54,VLOOKUP(L151,Listes_deroulantes!$F$3:$J$11,4,FALSE),_xlfn.IFS(DATE(RIGHT(B151,4),3,31)&lt;Avant2025,Exist20205Apres,DATE(RIGHT(B151,4),3,31)&lt;Avant2030,Exist2030Apres,DATE(RIGHT(B151,4),3,31)&gt;Après2030,"0%")),"")</f>
        <v/>
      </c>
      <c r="BM151" s="35" t="str" cm="1">
        <f t="array" ref="BM151">_xlfn.IFS(OR(BI151="Aucun combustible",BI151="Aucun mazout"),"Oui",AND(BI151="",BL151=""),"",AND(BL151="0%",OR(BI151&lt;&gt;"Aucun combustible",BI151&lt;&gt;"Aucun mazout")),IF(BI151&lt;=0%,"Oui","Non"),AND(BL151&lt;&gt;"0%",OR(BI151&lt;&gt;"Aucun combustible",BI151&lt;&gt;"Aucun mazout")),IF(BI151&lt;=BL151,"Oui","Non"))</f>
        <v/>
      </c>
      <c r="BN151" s="119"/>
      <c r="BO151" s="355" t="str">
        <f t="shared" si="65"/>
        <v>s. o.</v>
      </c>
      <c r="BP151" s="356" t="str" cm="1">
        <f t="array" ref="BP151">_xlfn.IFS(AND(BF151&gt;0,OR(BE151=0,ISBLANK(BE151))),"Non disponible",AND(OR(BE151=0,ISBLANK(BE151)),OR(BF151=0,ISBLANK(BF151)),AW151&gt;0),"100% Énergie renouvelable",BE151&gt;0,BE151,AND(OR(BE151=0,ISBLANK(BE151)),OR(BF151=0,ISBLANK(BF151)),OR(AW151=0,ISBLANK(AW151))),"s. o.")</f>
        <v>s. o.</v>
      </c>
      <c r="BQ151" s="357" t="str" cm="1">
        <f t="array" ref="BQ151">IFERROR(_xlfn.IFS(AND(BO151="100% Énergie renouvelable",BP151="100% Énergie renouvelable"),"Aucun GES à réduire",AND(BO151&lt;&gt;"100% Énergie renouvelable",BP151="100% Énergie renouvelable"),BO151,AND(BO151&lt;&gt;"100% Énergie renouvelable",BP151&lt;&gt;"100% Énergie renouvelable"),BO151-BP151,AND(BO151="100% Énergie renouvelable",BP151&lt;&gt;"100% Énergie renouvelable"),"Fournir une explication"),"s. o.")</f>
        <v>s. o.</v>
      </c>
      <c r="BR151" s="120"/>
    </row>
    <row r="152" spans="1:70" x14ac:dyDescent="0.25">
      <c r="A152" s="124"/>
      <c r="B152" s="33"/>
      <c r="C152" s="32"/>
      <c r="D152" s="32"/>
      <c r="E152" s="32"/>
      <c r="F152" s="32"/>
      <c r="G152" s="32"/>
      <c r="H152" s="32"/>
      <c r="I152" s="41"/>
      <c r="J152" s="32"/>
      <c r="K152" s="112"/>
      <c r="L152" s="32"/>
      <c r="M152" s="34"/>
      <c r="N152" s="339"/>
      <c r="O152" s="338"/>
      <c r="P152" s="118"/>
      <c r="Q152" s="187"/>
      <c r="R152" s="188"/>
      <c r="S152" s="189"/>
      <c r="T152" s="189"/>
      <c r="U152" s="189"/>
      <c r="V152" s="189"/>
      <c r="W152" s="256">
        <f t="shared" si="68"/>
        <v>0</v>
      </c>
      <c r="X152" s="187"/>
      <c r="Y152" s="190">
        <f t="shared" si="69"/>
        <v>0</v>
      </c>
      <c r="Z152" s="189"/>
      <c r="AA152" s="190">
        <f t="shared" si="70"/>
        <v>0</v>
      </c>
      <c r="AB152" s="189"/>
      <c r="AC152" s="190">
        <f t="shared" si="71"/>
        <v>0</v>
      </c>
      <c r="AD152" s="189"/>
      <c r="AE152" s="190">
        <f t="shared" si="62"/>
        <v>0</v>
      </c>
      <c r="AF152" s="191">
        <f t="shared" si="72"/>
        <v>0</v>
      </c>
      <c r="AG152" s="191">
        <f t="shared" si="73"/>
        <v>0</v>
      </c>
      <c r="AH152" s="137" t="str">
        <f t="shared" si="60"/>
        <v/>
      </c>
      <c r="AI152" s="286" t="str" cm="1">
        <f t="array" ref="AI152">IFERROR(_xlfn.IFS(DATE(RIGHT(B152,4),3,31)&lt;Listes_deroulantes!$F$54,IF(Z152&gt;0,Z152/AG152,"Aucun mazout"),DATE(RIGHT(B152,4),3,31)&gt;=Listes_deroulantes!$F$54,IF(AF152&gt;0,AF152/AG152,"Aucun combustible")),"")</f>
        <v/>
      </c>
      <c r="AJ152" s="284" t="str" cm="1">
        <f t="array" ref="AJ152">_xlfn.IFS(AG152=0,"",AND(AG152&gt;0,Z152=0),"Aucun mazout",AG152&gt;0,Z152/AG152)</f>
        <v/>
      </c>
      <c r="AK152" s="116" cm="1">
        <f t="array" ref="AK152">_xlfn.IFS(AG152=0,0,OR(AF152=0,ISBLANK(AF152)),"Aucun combustible",AND(AF152&gt;0,AG152&gt;0),AF152/AG152)</f>
        <v>0</v>
      </c>
      <c r="AL152" s="331" t="str" cm="1">
        <f t="array" ref="AL152">IFERROR(IF(DATE(RIGHT(B152,4),3,31)&lt;Listes_deroulantes!$F$54,VLOOKUP(L152,Listes_deroulantes!$F$3:$J$11,4,FALSE),_xlfn.IFS(DATE(RIGHT(B152,4),3,31)&lt;Avant2025,Exist2025Avant,DATE(RIGHT(B152,4),3,31)&lt;Avant2030,Exist2030Avant,DATE(RIGHT(B152,4),3,31)&gt;Après2030,Exist2031Avant)),"")</f>
        <v/>
      </c>
      <c r="AM152" s="35" t="str" cm="1">
        <f t="array" ref="AM152">_xlfn.IFS(OR(AI152="Aucun combustible",AI152="Aucun mazout"),"Oui",AND(AI152="",AL152=""),"",AND(AL152="0%",OR(AI152&lt;&gt;"Aucun combustible",AI152&lt;&gt;"Aucun mazout")),IF(AI152&lt;=0%,"Oui","Non"),AND(AL152&lt;&gt;"0%",OR(AI152&lt;&gt;"Aucun combustible",AI152&lt;&gt;"Aucun mazout")),IF(AI152&lt;=AL152,"Oui","Non"))</f>
        <v/>
      </c>
      <c r="AN152" s="130"/>
      <c r="AO152" s="350" t="str" cm="1">
        <f t="array" ref="AO152">_xlfn.IFS(AND(OR(AE152=0,ISBLANK(AE152)),AF152&gt;0),"Non disponible",AND(OR(AE152=0,ISBLANK(AE152)),W152&gt;0,OR(AF152=0,ISBLANK(AF152))),"100% Énergie renouvelable",AE152&gt;0,AE152,AND(OR(AE152=0,ISBLANK(AE152)),OR(AF152=0,ISBLANK(AF152)),OR(W152=0,ISBLANK(W152))),"s. o.")</f>
        <v>s. o.</v>
      </c>
      <c r="AP152" s="332">
        <f t="shared" si="63"/>
        <v>0</v>
      </c>
      <c r="AQ152" s="189"/>
      <c r="AR152" s="189"/>
      <c r="AS152" s="189"/>
      <c r="AT152" s="189"/>
      <c r="AU152" s="189"/>
      <c r="AV152" s="189"/>
      <c r="AW152" s="195">
        <f t="shared" si="74"/>
        <v>0</v>
      </c>
      <c r="AX152" s="189"/>
      <c r="AY152" s="196">
        <f t="shared" si="75"/>
        <v>0</v>
      </c>
      <c r="AZ152" s="189"/>
      <c r="BA152" s="196">
        <f t="shared" si="76"/>
        <v>0</v>
      </c>
      <c r="BB152" s="189"/>
      <c r="BC152" s="196">
        <f t="shared" si="77"/>
        <v>0</v>
      </c>
      <c r="BD152" s="189"/>
      <c r="BE152" s="196">
        <f t="shared" si="78"/>
        <v>0</v>
      </c>
      <c r="BF152" s="249">
        <f t="shared" si="66"/>
        <v>0</v>
      </c>
      <c r="BG152" s="195">
        <f t="shared" si="67"/>
        <v>0</v>
      </c>
      <c r="BH152" s="138" t="str">
        <f t="shared" si="61"/>
        <v/>
      </c>
      <c r="BI152" s="286" t="str" cm="1">
        <f t="array" ref="BI152">IFERROR(_xlfn.IFS(DATE(RIGHT(B152,4),3,31)&lt;Listes_deroulantes!$F$54,IF(AZ152&gt;0,AZ152/BG152,"Aucun mazout"),DATE(RIGHT(B152,4),3,31)&gt;=Listes_deroulantes!$F$54,IF(BF152&gt;0,BF152/BG152,"Aucun combustible")),"")</f>
        <v/>
      </c>
      <c r="BJ152" s="284" t="str" cm="1">
        <f t="array" ref="BJ152">_xlfn.IFS(BG152=0,"",AND(BG152&gt;0,AZ152=0),"Aucun mazout",BG152&gt;0,AZ152/BG152)</f>
        <v/>
      </c>
      <c r="BK152" s="299" t="str">
        <f t="shared" si="64"/>
        <v>Non disponible</v>
      </c>
      <c r="BL152" s="61" t="str" cm="1">
        <f t="array" ref="BL152">IFERROR(IF(DATE(RIGHT(B152,4),3,31)&lt;Listes_deroulantes!$F$54,VLOOKUP(L152,Listes_deroulantes!$F$3:$J$11,4,FALSE),_xlfn.IFS(DATE(RIGHT(B152,4),3,31)&lt;Avant2025,Exist20205Apres,DATE(RIGHT(B152,4),3,31)&lt;Avant2030,Exist2030Apres,DATE(RIGHT(B152,4),3,31)&gt;Après2030,"0%")),"")</f>
        <v/>
      </c>
      <c r="BM152" s="35" t="str" cm="1">
        <f t="array" ref="BM152">_xlfn.IFS(OR(BI152="Aucun combustible",BI152="Aucun mazout"),"Oui",AND(BI152="",BL152=""),"",AND(BL152="0%",OR(BI152&lt;&gt;"Aucun combustible",BI152&lt;&gt;"Aucun mazout")),IF(BI152&lt;=0%,"Oui","Non"),AND(BL152&lt;&gt;"0%",OR(BI152&lt;&gt;"Aucun combustible",BI152&lt;&gt;"Aucun mazout")),IF(BI152&lt;=BL152,"Oui","Non"))</f>
        <v/>
      </c>
      <c r="BN152" s="119"/>
      <c r="BO152" s="355" t="str">
        <f t="shared" si="65"/>
        <v>s. o.</v>
      </c>
      <c r="BP152" s="356" t="str" cm="1">
        <f t="array" ref="BP152">_xlfn.IFS(AND(BF152&gt;0,OR(BE152=0,ISBLANK(BE152))),"Non disponible",AND(OR(BE152=0,ISBLANK(BE152)),OR(BF152=0,ISBLANK(BF152)),AW152&gt;0),"100% Énergie renouvelable",BE152&gt;0,BE152,AND(OR(BE152=0,ISBLANK(BE152)),OR(BF152=0,ISBLANK(BF152)),OR(AW152=0,ISBLANK(AW152))),"s. o.")</f>
        <v>s. o.</v>
      </c>
      <c r="BQ152" s="357" t="str" cm="1">
        <f t="array" ref="BQ152">IFERROR(_xlfn.IFS(AND(BO152="100% Énergie renouvelable",BP152="100% Énergie renouvelable"),"Aucun GES à réduire",AND(BO152&lt;&gt;"100% Énergie renouvelable",BP152="100% Énergie renouvelable"),BO152,AND(BO152&lt;&gt;"100% Énergie renouvelable",BP152&lt;&gt;"100% Énergie renouvelable"),BO152-BP152,AND(BO152="100% Énergie renouvelable",BP152&lt;&gt;"100% Énergie renouvelable"),"Fournir une explication"),"s. o.")</f>
        <v>s. o.</v>
      </c>
      <c r="BR152" s="120"/>
    </row>
    <row r="153" spans="1:70" x14ac:dyDescent="0.25">
      <c r="A153" s="124"/>
      <c r="B153" s="33"/>
      <c r="C153" s="32"/>
      <c r="D153" s="32"/>
      <c r="E153" s="32"/>
      <c r="F153" s="32"/>
      <c r="G153" s="32"/>
      <c r="H153" s="32"/>
      <c r="I153" s="41"/>
      <c r="J153" s="32"/>
      <c r="K153" s="112"/>
      <c r="L153" s="32"/>
      <c r="M153" s="34"/>
      <c r="N153" s="339"/>
      <c r="O153" s="338"/>
      <c r="P153" s="118"/>
      <c r="Q153" s="187"/>
      <c r="R153" s="188"/>
      <c r="S153" s="189"/>
      <c r="T153" s="189"/>
      <c r="U153" s="189"/>
      <c r="V153" s="189"/>
      <c r="W153" s="256">
        <f t="shared" si="68"/>
        <v>0</v>
      </c>
      <c r="X153" s="187"/>
      <c r="Y153" s="190">
        <f t="shared" si="69"/>
        <v>0</v>
      </c>
      <c r="Z153" s="189"/>
      <c r="AA153" s="190">
        <f t="shared" si="70"/>
        <v>0</v>
      </c>
      <c r="AB153" s="189"/>
      <c r="AC153" s="190">
        <f t="shared" si="71"/>
        <v>0</v>
      </c>
      <c r="AD153" s="189"/>
      <c r="AE153" s="190">
        <f t="shared" si="62"/>
        <v>0</v>
      </c>
      <c r="AF153" s="191">
        <f t="shared" si="72"/>
        <v>0</v>
      </c>
      <c r="AG153" s="191">
        <f t="shared" si="73"/>
        <v>0</v>
      </c>
      <c r="AH153" s="137" t="str">
        <f t="shared" si="60"/>
        <v/>
      </c>
      <c r="AI153" s="286" t="str" cm="1">
        <f t="array" ref="AI153">IFERROR(_xlfn.IFS(DATE(RIGHT(B153,4),3,31)&lt;Listes_deroulantes!$F$54,IF(Z153&gt;0,Z153/AG153,"Aucun mazout"),DATE(RIGHT(B153,4),3,31)&gt;=Listes_deroulantes!$F$54,IF(AF153&gt;0,AF153/AG153,"Aucun combustible")),"")</f>
        <v/>
      </c>
      <c r="AJ153" s="284" t="str" cm="1">
        <f t="array" ref="AJ153">_xlfn.IFS(AG153=0,"",AND(AG153&gt;0,Z153=0),"Aucun mazout",AG153&gt;0,Z153/AG153)</f>
        <v/>
      </c>
      <c r="AK153" s="116" cm="1">
        <f t="array" ref="AK153">_xlfn.IFS(AG153=0,0,OR(AF153=0,ISBLANK(AF153)),"Aucun combustible",AND(AF153&gt;0,AG153&gt;0),AF153/AG153)</f>
        <v>0</v>
      </c>
      <c r="AL153" s="331" t="str" cm="1">
        <f t="array" ref="AL153">IFERROR(IF(DATE(RIGHT(B153,4),3,31)&lt;Listes_deroulantes!$F$54,VLOOKUP(L153,Listes_deroulantes!$F$3:$J$11,4,FALSE),_xlfn.IFS(DATE(RIGHT(B153,4),3,31)&lt;Avant2025,Exist2025Avant,DATE(RIGHT(B153,4),3,31)&lt;Avant2030,Exist2030Avant,DATE(RIGHT(B153,4),3,31)&gt;Après2030,Exist2031Avant)),"")</f>
        <v/>
      </c>
      <c r="AM153" s="35" t="str" cm="1">
        <f t="array" ref="AM153">_xlfn.IFS(OR(AI153="Aucun combustible",AI153="Aucun mazout"),"Oui",AND(AI153="",AL153=""),"",AND(AL153="0%",OR(AI153&lt;&gt;"Aucun combustible",AI153&lt;&gt;"Aucun mazout")),IF(AI153&lt;=0%,"Oui","Non"),AND(AL153&lt;&gt;"0%",OR(AI153&lt;&gt;"Aucun combustible",AI153&lt;&gt;"Aucun mazout")),IF(AI153&lt;=AL153,"Oui","Non"))</f>
        <v/>
      </c>
      <c r="AN153" s="130"/>
      <c r="AO153" s="350" t="str" cm="1">
        <f t="array" ref="AO153">_xlfn.IFS(AND(OR(AE153=0,ISBLANK(AE153)),AF153&gt;0),"Non disponible",AND(OR(AE153=0,ISBLANK(AE153)),W153&gt;0,OR(AF153=0,ISBLANK(AF153))),"100% Énergie renouvelable",AE153&gt;0,AE153,AND(OR(AE153=0,ISBLANK(AE153)),OR(AF153=0,ISBLANK(AF153)),OR(W153=0,ISBLANK(W153))),"s. o.")</f>
        <v>s. o.</v>
      </c>
      <c r="AP153" s="332">
        <f t="shared" si="63"/>
        <v>0</v>
      </c>
      <c r="AQ153" s="189"/>
      <c r="AR153" s="189"/>
      <c r="AS153" s="189"/>
      <c r="AT153" s="189"/>
      <c r="AU153" s="189"/>
      <c r="AV153" s="189"/>
      <c r="AW153" s="195">
        <f t="shared" si="74"/>
        <v>0</v>
      </c>
      <c r="AX153" s="189"/>
      <c r="AY153" s="196">
        <f t="shared" si="75"/>
        <v>0</v>
      </c>
      <c r="AZ153" s="189"/>
      <c r="BA153" s="196">
        <f t="shared" si="76"/>
        <v>0</v>
      </c>
      <c r="BB153" s="189"/>
      <c r="BC153" s="196">
        <f t="shared" si="77"/>
        <v>0</v>
      </c>
      <c r="BD153" s="189"/>
      <c r="BE153" s="196">
        <f t="shared" si="78"/>
        <v>0</v>
      </c>
      <c r="BF153" s="249">
        <f t="shared" si="66"/>
        <v>0</v>
      </c>
      <c r="BG153" s="195">
        <f t="shared" si="67"/>
        <v>0</v>
      </c>
      <c r="BH153" s="138" t="str">
        <f t="shared" si="61"/>
        <v/>
      </c>
      <c r="BI153" s="286" t="str" cm="1">
        <f t="array" ref="BI153">IFERROR(_xlfn.IFS(DATE(RIGHT(B153,4),3,31)&lt;Listes_deroulantes!$F$54,IF(AZ153&gt;0,AZ153/BG153,"Aucun mazout"),DATE(RIGHT(B153,4),3,31)&gt;=Listes_deroulantes!$F$54,IF(BF153&gt;0,BF153/BG153,"Aucun combustible")),"")</f>
        <v/>
      </c>
      <c r="BJ153" s="284" t="str" cm="1">
        <f t="array" ref="BJ153">_xlfn.IFS(BG153=0,"",AND(BG153&gt;0,AZ153=0),"Aucun mazout",BG153&gt;0,AZ153/BG153)</f>
        <v/>
      </c>
      <c r="BK153" s="299" t="str">
        <f t="shared" si="64"/>
        <v>Non disponible</v>
      </c>
      <c r="BL153" s="61" t="str" cm="1">
        <f t="array" ref="BL153">IFERROR(IF(DATE(RIGHT(B153,4),3,31)&lt;Listes_deroulantes!$F$54,VLOOKUP(L153,Listes_deroulantes!$F$3:$J$11,4,FALSE),_xlfn.IFS(DATE(RIGHT(B153,4),3,31)&lt;Avant2025,Exist20205Apres,DATE(RIGHT(B153,4),3,31)&lt;Avant2030,Exist2030Apres,DATE(RIGHT(B153,4),3,31)&gt;Après2030,"0%")),"")</f>
        <v/>
      </c>
      <c r="BM153" s="35" t="str" cm="1">
        <f t="array" ref="BM153">_xlfn.IFS(OR(BI153="Aucun combustible",BI153="Aucun mazout"),"Oui",AND(BI153="",BL153=""),"",AND(BL153="0%",OR(BI153&lt;&gt;"Aucun combustible",BI153&lt;&gt;"Aucun mazout")),IF(BI153&lt;=0%,"Oui","Non"),AND(BL153&lt;&gt;"0%",OR(BI153&lt;&gt;"Aucun combustible",BI153&lt;&gt;"Aucun mazout")),IF(BI153&lt;=BL153,"Oui","Non"))</f>
        <v/>
      </c>
      <c r="BN153" s="119"/>
      <c r="BO153" s="355" t="str">
        <f t="shared" si="65"/>
        <v>s. o.</v>
      </c>
      <c r="BP153" s="356" t="str" cm="1">
        <f t="array" ref="BP153">_xlfn.IFS(AND(BF153&gt;0,OR(BE153=0,ISBLANK(BE153))),"Non disponible",AND(OR(BE153=0,ISBLANK(BE153)),OR(BF153=0,ISBLANK(BF153)),AW153&gt;0),"100% Énergie renouvelable",BE153&gt;0,BE153,AND(OR(BE153=0,ISBLANK(BE153)),OR(BF153=0,ISBLANK(BF153)),OR(AW153=0,ISBLANK(AW153))),"s. o.")</f>
        <v>s. o.</v>
      </c>
      <c r="BQ153" s="357" t="str" cm="1">
        <f t="array" ref="BQ153">IFERROR(_xlfn.IFS(AND(BO153="100% Énergie renouvelable",BP153="100% Énergie renouvelable"),"Aucun GES à réduire",AND(BO153&lt;&gt;"100% Énergie renouvelable",BP153="100% Énergie renouvelable"),BO153,AND(BO153&lt;&gt;"100% Énergie renouvelable",BP153&lt;&gt;"100% Énergie renouvelable"),BO153-BP153,AND(BO153="100% Énergie renouvelable",BP153&lt;&gt;"100% Énergie renouvelable"),"Fournir une explication"),"s. o.")</f>
        <v>s. o.</v>
      </c>
      <c r="BR153" s="120"/>
    </row>
    <row r="154" spans="1:70" x14ac:dyDescent="0.25">
      <c r="A154" s="124"/>
      <c r="B154" s="33"/>
      <c r="C154" s="32"/>
      <c r="D154" s="32"/>
      <c r="E154" s="32"/>
      <c r="F154" s="32"/>
      <c r="G154" s="32"/>
      <c r="H154" s="32"/>
      <c r="I154" s="41"/>
      <c r="J154" s="32"/>
      <c r="K154" s="112"/>
      <c r="L154" s="32"/>
      <c r="M154" s="34"/>
      <c r="N154" s="339"/>
      <c r="O154" s="338"/>
      <c r="P154" s="118"/>
      <c r="Q154" s="187"/>
      <c r="R154" s="188"/>
      <c r="S154" s="189"/>
      <c r="T154" s="189"/>
      <c r="U154" s="189"/>
      <c r="V154" s="189"/>
      <c r="W154" s="256">
        <f t="shared" si="68"/>
        <v>0</v>
      </c>
      <c r="X154" s="187"/>
      <c r="Y154" s="190">
        <f t="shared" si="69"/>
        <v>0</v>
      </c>
      <c r="Z154" s="189"/>
      <c r="AA154" s="190">
        <f t="shared" si="70"/>
        <v>0</v>
      </c>
      <c r="AB154" s="189"/>
      <c r="AC154" s="190">
        <f t="shared" si="71"/>
        <v>0</v>
      </c>
      <c r="AD154" s="189"/>
      <c r="AE154" s="190">
        <f t="shared" si="62"/>
        <v>0</v>
      </c>
      <c r="AF154" s="191">
        <f t="shared" si="72"/>
        <v>0</v>
      </c>
      <c r="AG154" s="191">
        <f t="shared" si="73"/>
        <v>0</v>
      </c>
      <c r="AH154" s="137" t="str">
        <f t="shared" si="60"/>
        <v/>
      </c>
      <c r="AI154" s="286" t="str" cm="1">
        <f t="array" ref="AI154">IFERROR(_xlfn.IFS(DATE(RIGHT(B154,4),3,31)&lt;Listes_deroulantes!$F$54,IF(Z154&gt;0,Z154/AG154,"Aucun mazout"),DATE(RIGHT(B154,4),3,31)&gt;=Listes_deroulantes!$F$54,IF(AF154&gt;0,AF154/AG154,"Aucun combustible")),"")</f>
        <v/>
      </c>
      <c r="AJ154" s="284" t="str" cm="1">
        <f t="array" ref="AJ154">_xlfn.IFS(AG154=0,"",AND(AG154&gt;0,Z154=0),"Aucun mazout",AG154&gt;0,Z154/AG154)</f>
        <v/>
      </c>
      <c r="AK154" s="116" cm="1">
        <f t="array" ref="AK154">_xlfn.IFS(AG154=0,0,OR(AF154=0,ISBLANK(AF154)),"Aucun combustible",AND(AF154&gt;0,AG154&gt;0),AF154/AG154)</f>
        <v>0</v>
      </c>
      <c r="AL154" s="331" t="str" cm="1">
        <f t="array" ref="AL154">IFERROR(IF(DATE(RIGHT(B154,4),3,31)&lt;Listes_deroulantes!$F$54,VLOOKUP(L154,Listes_deroulantes!$F$3:$J$11,4,FALSE),_xlfn.IFS(DATE(RIGHT(B154,4),3,31)&lt;Avant2025,Exist2025Avant,DATE(RIGHT(B154,4),3,31)&lt;Avant2030,Exist2030Avant,DATE(RIGHT(B154,4),3,31)&gt;Après2030,Exist2031Avant)),"")</f>
        <v/>
      </c>
      <c r="AM154" s="35" t="str" cm="1">
        <f t="array" ref="AM154">_xlfn.IFS(OR(AI154="Aucun combustible",AI154="Aucun mazout"),"Oui",AND(AI154="",AL154=""),"",AND(AL154="0%",OR(AI154&lt;&gt;"Aucun combustible",AI154&lt;&gt;"Aucun mazout")),IF(AI154&lt;=0%,"Oui","Non"),AND(AL154&lt;&gt;"0%",OR(AI154&lt;&gt;"Aucun combustible",AI154&lt;&gt;"Aucun mazout")),IF(AI154&lt;=AL154,"Oui","Non"))</f>
        <v/>
      </c>
      <c r="AN154" s="130"/>
      <c r="AO154" s="350" t="str" cm="1">
        <f t="array" ref="AO154">_xlfn.IFS(AND(OR(AE154=0,ISBLANK(AE154)),AF154&gt;0),"Non disponible",AND(OR(AE154=0,ISBLANK(AE154)),W154&gt;0,OR(AF154=0,ISBLANK(AF154))),"100% Énergie renouvelable",AE154&gt;0,AE154,AND(OR(AE154=0,ISBLANK(AE154)),OR(AF154=0,ISBLANK(AF154)),OR(W154=0,ISBLANK(W154))),"s. o.")</f>
        <v>s. o.</v>
      </c>
      <c r="AP154" s="332">
        <f t="shared" si="63"/>
        <v>0</v>
      </c>
      <c r="AQ154" s="189"/>
      <c r="AR154" s="189"/>
      <c r="AS154" s="189"/>
      <c r="AT154" s="189"/>
      <c r="AU154" s="189"/>
      <c r="AV154" s="189"/>
      <c r="AW154" s="195">
        <f t="shared" si="74"/>
        <v>0</v>
      </c>
      <c r="AX154" s="189"/>
      <c r="AY154" s="196">
        <f t="shared" si="75"/>
        <v>0</v>
      </c>
      <c r="AZ154" s="189"/>
      <c r="BA154" s="196">
        <f t="shared" si="76"/>
        <v>0</v>
      </c>
      <c r="BB154" s="189"/>
      <c r="BC154" s="196">
        <f t="shared" si="77"/>
        <v>0</v>
      </c>
      <c r="BD154" s="189"/>
      <c r="BE154" s="196">
        <f t="shared" si="78"/>
        <v>0</v>
      </c>
      <c r="BF154" s="249">
        <f t="shared" si="66"/>
        <v>0</v>
      </c>
      <c r="BG154" s="195">
        <f t="shared" si="67"/>
        <v>0</v>
      </c>
      <c r="BH154" s="138" t="str">
        <f t="shared" si="61"/>
        <v/>
      </c>
      <c r="BI154" s="286" t="str" cm="1">
        <f t="array" ref="BI154">IFERROR(_xlfn.IFS(DATE(RIGHT(B154,4),3,31)&lt;Listes_deroulantes!$F$54,IF(AZ154&gt;0,AZ154/BG154,"Aucun mazout"),DATE(RIGHT(B154,4),3,31)&gt;=Listes_deroulantes!$F$54,IF(BF154&gt;0,BF154/BG154,"Aucun combustible")),"")</f>
        <v/>
      </c>
      <c r="BJ154" s="284" t="str" cm="1">
        <f t="array" ref="BJ154">_xlfn.IFS(BG154=0,"",AND(BG154&gt;0,AZ154=0),"Aucun mazout",BG154&gt;0,AZ154/BG154)</f>
        <v/>
      </c>
      <c r="BK154" s="299" t="str">
        <f t="shared" si="64"/>
        <v>Non disponible</v>
      </c>
      <c r="BL154" s="61" t="str" cm="1">
        <f t="array" ref="BL154">IFERROR(IF(DATE(RIGHT(B154,4),3,31)&lt;Listes_deroulantes!$F$54,VLOOKUP(L154,Listes_deroulantes!$F$3:$J$11,4,FALSE),_xlfn.IFS(DATE(RIGHT(B154,4),3,31)&lt;Avant2025,Exist20205Apres,DATE(RIGHT(B154,4),3,31)&lt;Avant2030,Exist2030Apres,DATE(RIGHT(B154,4),3,31)&gt;Après2030,"0%")),"")</f>
        <v/>
      </c>
      <c r="BM154" s="35" t="str" cm="1">
        <f t="array" ref="BM154">_xlfn.IFS(OR(BI154="Aucun combustible",BI154="Aucun mazout"),"Oui",AND(BI154="",BL154=""),"",AND(BL154="0%",OR(BI154&lt;&gt;"Aucun combustible",BI154&lt;&gt;"Aucun mazout")),IF(BI154&lt;=0%,"Oui","Non"),AND(BL154&lt;&gt;"0%",OR(BI154&lt;&gt;"Aucun combustible",BI154&lt;&gt;"Aucun mazout")),IF(BI154&lt;=BL154,"Oui","Non"))</f>
        <v/>
      </c>
      <c r="BN154" s="119"/>
      <c r="BO154" s="355" t="str">
        <f t="shared" si="65"/>
        <v>s. o.</v>
      </c>
      <c r="BP154" s="356" t="str" cm="1">
        <f t="array" ref="BP154">_xlfn.IFS(AND(BF154&gt;0,OR(BE154=0,ISBLANK(BE154))),"Non disponible",AND(OR(BE154=0,ISBLANK(BE154)),OR(BF154=0,ISBLANK(BF154)),AW154&gt;0),"100% Énergie renouvelable",BE154&gt;0,BE154,AND(OR(BE154=0,ISBLANK(BE154)),OR(BF154=0,ISBLANK(BF154)),OR(AW154=0,ISBLANK(AW154))),"s. o.")</f>
        <v>s. o.</v>
      </c>
      <c r="BQ154" s="357" t="str" cm="1">
        <f t="array" ref="BQ154">IFERROR(_xlfn.IFS(AND(BO154="100% Énergie renouvelable",BP154="100% Énergie renouvelable"),"Aucun GES à réduire",AND(BO154&lt;&gt;"100% Énergie renouvelable",BP154="100% Énergie renouvelable"),BO154,AND(BO154&lt;&gt;"100% Énergie renouvelable",BP154&lt;&gt;"100% Énergie renouvelable"),BO154-BP154,AND(BO154="100% Énergie renouvelable",BP154&lt;&gt;"100% Énergie renouvelable"),"Fournir une explication"),"s. o.")</f>
        <v>s. o.</v>
      </c>
      <c r="BR154" s="120"/>
    </row>
    <row r="155" spans="1:70" x14ac:dyDescent="0.25">
      <c r="A155" s="124"/>
      <c r="B155" s="33"/>
      <c r="C155" s="32"/>
      <c r="D155" s="32"/>
      <c r="E155" s="32"/>
      <c r="F155" s="32"/>
      <c r="G155" s="32"/>
      <c r="H155" s="32"/>
      <c r="I155" s="41"/>
      <c r="J155" s="32"/>
      <c r="K155" s="112"/>
      <c r="L155" s="32"/>
      <c r="M155" s="34"/>
      <c r="N155" s="339"/>
      <c r="O155" s="338"/>
      <c r="P155" s="118"/>
      <c r="Q155" s="187"/>
      <c r="R155" s="188"/>
      <c r="S155" s="189"/>
      <c r="T155" s="189"/>
      <c r="U155" s="189"/>
      <c r="V155" s="189"/>
      <c r="W155" s="256">
        <f t="shared" si="68"/>
        <v>0</v>
      </c>
      <c r="X155" s="187"/>
      <c r="Y155" s="190">
        <f t="shared" si="69"/>
        <v>0</v>
      </c>
      <c r="Z155" s="189"/>
      <c r="AA155" s="190">
        <f t="shared" si="70"/>
        <v>0</v>
      </c>
      <c r="AB155" s="189"/>
      <c r="AC155" s="190">
        <f t="shared" si="71"/>
        <v>0</v>
      </c>
      <c r="AD155" s="189"/>
      <c r="AE155" s="190">
        <f t="shared" si="62"/>
        <v>0</v>
      </c>
      <c r="AF155" s="191">
        <f t="shared" si="72"/>
        <v>0</v>
      </c>
      <c r="AG155" s="191">
        <f t="shared" si="73"/>
        <v>0</v>
      </c>
      <c r="AH155" s="137" t="str">
        <f t="shared" si="60"/>
        <v/>
      </c>
      <c r="AI155" s="286" t="str" cm="1">
        <f t="array" ref="AI155">IFERROR(_xlfn.IFS(DATE(RIGHT(B155,4),3,31)&lt;Listes_deroulantes!$F$54,IF(Z155&gt;0,Z155/AG155,"Aucun mazout"),DATE(RIGHT(B155,4),3,31)&gt;=Listes_deroulantes!$F$54,IF(AF155&gt;0,AF155/AG155,"Aucun combustible")),"")</f>
        <v/>
      </c>
      <c r="AJ155" s="284" t="str" cm="1">
        <f t="array" ref="AJ155">_xlfn.IFS(AG155=0,"",AND(AG155&gt;0,Z155=0),"Aucun mazout",AG155&gt;0,Z155/AG155)</f>
        <v/>
      </c>
      <c r="AK155" s="116" cm="1">
        <f t="array" ref="AK155">_xlfn.IFS(AG155=0,0,OR(AF155=0,ISBLANK(AF155)),"Aucun combustible",AND(AF155&gt;0,AG155&gt;0),AF155/AG155)</f>
        <v>0</v>
      </c>
      <c r="AL155" s="331" t="str" cm="1">
        <f t="array" ref="AL155">IFERROR(IF(DATE(RIGHT(B155,4),3,31)&lt;Listes_deroulantes!$F$54,VLOOKUP(L155,Listes_deroulantes!$F$3:$J$11,4,FALSE),_xlfn.IFS(DATE(RIGHT(B155,4),3,31)&lt;Avant2025,Exist2025Avant,DATE(RIGHT(B155,4),3,31)&lt;Avant2030,Exist2030Avant,DATE(RIGHT(B155,4),3,31)&gt;Après2030,Exist2031Avant)),"")</f>
        <v/>
      </c>
      <c r="AM155" s="35" t="str" cm="1">
        <f t="array" ref="AM155">_xlfn.IFS(OR(AI155="Aucun combustible",AI155="Aucun mazout"),"Oui",AND(AI155="",AL155=""),"",AND(AL155="0%",OR(AI155&lt;&gt;"Aucun combustible",AI155&lt;&gt;"Aucun mazout")),IF(AI155&lt;=0%,"Oui","Non"),AND(AL155&lt;&gt;"0%",OR(AI155&lt;&gt;"Aucun combustible",AI155&lt;&gt;"Aucun mazout")),IF(AI155&lt;=AL155,"Oui","Non"))</f>
        <v/>
      </c>
      <c r="AN155" s="130"/>
      <c r="AO155" s="350" t="str" cm="1">
        <f t="array" ref="AO155">_xlfn.IFS(AND(OR(AE155=0,ISBLANK(AE155)),AF155&gt;0),"Non disponible",AND(OR(AE155=0,ISBLANK(AE155)),W155&gt;0,OR(AF155=0,ISBLANK(AF155))),"100% Énergie renouvelable",AE155&gt;0,AE155,AND(OR(AE155=0,ISBLANK(AE155)),OR(AF155=0,ISBLANK(AF155)),OR(W155=0,ISBLANK(W155))),"s. o.")</f>
        <v>s. o.</v>
      </c>
      <c r="AP155" s="332">
        <f t="shared" si="63"/>
        <v>0</v>
      </c>
      <c r="AQ155" s="189"/>
      <c r="AR155" s="189"/>
      <c r="AS155" s="189"/>
      <c r="AT155" s="189"/>
      <c r="AU155" s="189"/>
      <c r="AV155" s="189"/>
      <c r="AW155" s="195">
        <f t="shared" si="74"/>
        <v>0</v>
      </c>
      <c r="AX155" s="189"/>
      <c r="AY155" s="196">
        <f t="shared" si="75"/>
        <v>0</v>
      </c>
      <c r="AZ155" s="189"/>
      <c r="BA155" s="196">
        <f t="shared" si="76"/>
        <v>0</v>
      </c>
      <c r="BB155" s="189"/>
      <c r="BC155" s="196">
        <f t="shared" si="77"/>
        <v>0</v>
      </c>
      <c r="BD155" s="189"/>
      <c r="BE155" s="196">
        <f t="shared" si="78"/>
        <v>0</v>
      </c>
      <c r="BF155" s="249">
        <f t="shared" si="66"/>
        <v>0</v>
      </c>
      <c r="BG155" s="195">
        <f t="shared" si="67"/>
        <v>0</v>
      </c>
      <c r="BH155" s="138" t="str">
        <f t="shared" si="61"/>
        <v/>
      </c>
      <c r="BI155" s="286" t="str" cm="1">
        <f t="array" ref="BI155">IFERROR(_xlfn.IFS(DATE(RIGHT(B155,4),3,31)&lt;Listes_deroulantes!$F$54,IF(AZ155&gt;0,AZ155/BG155,"Aucun mazout"),DATE(RIGHT(B155,4),3,31)&gt;=Listes_deroulantes!$F$54,IF(BF155&gt;0,BF155/BG155,"Aucun combustible")),"")</f>
        <v/>
      </c>
      <c r="BJ155" s="284" t="str" cm="1">
        <f t="array" ref="BJ155">_xlfn.IFS(BG155=0,"",AND(BG155&gt;0,AZ155=0),"Aucun mazout",BG155&gt;0,AZ155/BG155)</f>
        <v/>
      </c>
      <c r="BK155" s="299" t="str">
        <f t="shared" si="64"/>
        <v>Non disponible</v>
      </c>
      <c r="BL155" s="61" t="str" cm="1">
        <f t="array" ref="BL155">IFERROR(IF(DATE(RIGHT(B155,4),3,31)&lt;Listes_deroulantes!$F$54,VLOOKUP(L155,Listes_deroulantes!$F$3:$J$11,4,FALSE),_xlfn.IFS(DATE(RIGHT(B155,4),3,31)&lt;Avant2025,Exist20205Apres,DATE(RIGHT(B155,4),3,31)&lt;Avant2030,Exist2030Apres,DATE(RIGHT(B155,4),3,31)&gt;Après2030,"0%")),"")</f>
        <v/>
      </c>
      <c r="BM155" s="35" t="str" cm="1">
        <f t="array" ref="BM155">_xlfn.IFS(OR(BI155="Aucun combustible",BI155="Aucun mazout"),"Oui",AND(BI155="",BL155=""),"",AND(BL155="0%",OR(BI155&lt;&gt;"Aucun combustible",BI155&lt;&gt;"Aucun mazout")),IF(BI155&lt;=0%,"Oui","Non"),AND(BL155&lt;&gt;"0%",OR(BI155&lt;&gt;"Aucun combustible",BI155&lt;&gt;"Aucun mazout")),IF(BI155&lt;=BL155,"Oui","Non"))</f>
        <v/>
      </c>
      <c r="BN155" s="119"/>
      <c r="BO155" s="355" t="str">
        <f t="shared" si="65"/>
        <v>s. o.</v>
      </c>
      <c r="BP155" s="356" t="str" cm="1">
        <f t="array" ref="BP155">_xlfn.IFS(AND(BF155&gt;0,OR(BE155=0,ISBLANK(BE155))),"Non disponible",AND(OR(BE155=0,ISBLANK(BE155)),OR(BF155=0,ISBLANK(BF155)),AW155&gt;0),"100% Énergie renouvelable",BE155&gt;0,BE155,AND(OR(BE155=0,ISBLANK(BE155)),OR(BF155=0,ISBLANK(BF155)),OR(AW155=0,ISBLANK(AW155))),"s. o.")</f>
        <v>s. o.</v>
      </c>
      <c r="BQ155" s="357" t="str" cm="1">
        <f t="array" ref="BQ155">IFERROR(_xlfn.IFS(AND(BO155="100% Énergie renouvelable",BP155="100% Énergie renouvelable"),"Aucun GES à réduire",AND(BO155&lt;&gt;"100% Énergie renouvelable",BP155="100% Énergie renouvelable"),BO155,AND(BO155&lt;&gt;"100% Énergie renouvelable",BP155&lt;&gt;"100% Énergie renouvelable"),BO155-BP155,AND(BO155="100% Énergie renouvelable",BP155&lt;&gt;"100% Énergie renouvelable"),"Fournir une explication"),"s. o.")</f>
        <v>s. o.</v>
      </c>
      <c r="BR155" s="120"/>
    </row>
    <row r="156" spans="1:70" x14ac:dyDescent="0.25">
      <c r="A156" s="124"/>
      <c r="B156" s="33"/>
      <c r="C156" s="32"/>
      <c r="D156" s="32"/>
      <c r="E156" s="32"/>
      <c r="F156" s="32"/>
      <c r="G156" s="32"/>
      <c r="H156" s="32"/>
      <c r="I156" s="41"/>
      <c r="J156" s="32"/>
      <c r="K156" s="112"/>
      <c r="L156" s="32"/>
      <c r="M156" s="34"/>
      <c r="N156" s="339"/>
      <c r="O156" s="338"/>
      <c r="P156" s="118"/>
      <c r="Q156" s="187"/>
      <c r="R156" s="188"/>
      <c r="S156" s="189"/>
      <c r="T156" s="189"/>
      <c r="U156" s="189"/>
      <c r="V156" s="189"/>
      <c r="W156" s="256">
        <f t="shared" si="68"/>
        <v>0</v>
      </c>
      <c r="X156" s="187"/>
      <c r="Y156" s="190">
        <f t="shared" si="69"/>
        <v>0</v>
      </c>
      <c r="Z156" s="189"/>
      <c r="AA156" s="190">
        <f t="shared" si="70"/>
        <v>0</v>
      </c>
      <c r="AB156" s="189"/>
      <c r="AC156" s="190">
        <f t="shared" si="71"/>
        <v>0</v>
      </c>
      <c r="AD156" s="189"/>
      <c r="AE156" s="190">
        <f t="shared" si="62"/>
        <v>0</v>
      </c>
      <c r="AF156" s="191">
        <f t="shared" si="72"/>
        <v>0</v>
      </c>
      <c r="AG156" s="191">
        <f t="shared" si="73"/>
        <v>0</v>
      </c>
      <c r="AH156" s="137" t="str">
        <f t="shared" si="60"/>
        <v/>
      </c>
      <c r="AI156" s="286" t="str" cm="1">
        <f t="array" ref="AI156">IFERROR(_xlfn.IFS(DATE(RIGHT(B156,4),3,31)&lt;Listes_deroulantes!$F$54,IF(Z156&gt;0,Z156/AG156,"Aucun mazout"),DATE(RIGHT(B156,4),3,31)&gt;=Listes_deroulantes!$F$54,IF(AF156&gt;0,AF156/AG156,"Aucun combustible")),"")</f>
        <v/>
      </c>
      <c r="AJ156" s="284" t="str" cm="1">
        <f t="array" ref="AJ156">_xlfn.IFS(AG156=0,"",AND(AG156&gt;0,Z156=0),"Aucun mazout",AG156&gt;0,Z156/AG156)</f>
        <v/>
      </c>
      <c r="AK156" s="116" cm="1">
        <f t="array" ref="AK156">_xlfn.IFS(AG156=0,0,OR(AF156=0,ISBLANK(AF156)),"Aucun combustible",AND(AF156&gt;0,AG156&gt;0),AF156/AG156)</f>
        <v>0</v>
      </c>
      <c r="AL156" s="331" t="str" cm="1">
        <f t="array" ref="AL156">IFERROR(IF(DATE(RIGHT(B156,4),3,31)&lt;Listes_deroulantes!$F$54,VLOOKUP(L156,Listes_deroulantes!$F$3:$J$11,4,FALSE),_xlfn.IFS(DATE(RIGHT(B156,4),3,31)&lt;Avant2025,Exist2025Avant,DATE(RIGHT(B156,4),3,31)&lt;Avant2030,Exist2030Avant,DATE(RIGHT(B156,4),3,31)&gt;Après2030,Exist2031Avant)),"")</f>
        <v/>
      </c>
      <c r="AM156" s="35" t="str" cm="1">
        <f t="array" ref="AM156">_xlfn.IFS(OR(AI156="Aucun combustible",AI156="Aucun mazout"),"Oui",AND(AI156="",AL156=""),"",AND(AL156="0%",OR(AI156&lt;&gt;"Aucun combustible",AI156&lt;&gt;"Aucun mazout")),IF(AI156&lt;=0%,"Oui","Non"),AND(AL156&lt;&gt;"0%",OR(AI156&lt;&gt;"Aucun combustible",AI156&lt;&gt;"Aucun mazout")),IF(AI156&lt;=AL156,"Oui","Non"))</f>
        <v/>
      </c>
      <c r="AN156" s="130"/>
      <c r="AO156" s="350" t="str" cm="1">
        <f t="array" ref="AO156">_xlfn.IFS(AND(OR(AE156=0,ISBLANK(AE156)),AF156&gt;0),"Non disponible",AND(OR(AE156=0,ISBLANK(AE156)),W156&gt;0,OR(AF156=0,ISBLANK(AF156))),"100% Énergie renouvelable",AE156&gt;0,AE156,AND(OR(AE156=0,ISBLANK(AE156)),OR(AF156=0,ISBLANK(AF156)),OR(W156=0,ISBLANK(W156))),"s. o.")</f>
        <v>s. o.</v>
      </c>
      <c r="AP156" s="332">
        <f t="shared" si="63"/>
        <v>0</v>
      </c>
      <c r="AQ156" s="189"/>
      <c r="AR156" s="189"/>
      <c r="AS156" s="189"/>
      <c r="AT156" s="189"/>
      <c r="AU156" s="189"/>
      <c r="AV156" s="189"/>
      <c r="AW156" s="195">
        <f t="shared" si="74"/>
        <v>0</v>
      </c>
      <c r="AX156" s="189"/>
      <c r="AY156" s="196">
        <f t="shared" si="75"/>
        <v>0</v>
      </c>
      <c r="AZ156" s="189"/>
      <c r="BA156" s="196">
        <f t="shared" si="76"/>
        <v>0</v>
      </c>
      <c r="BB156" s="189"/>
      <c r="BC156" s="196">
        <f t="shared" si="77"/>
        <v>0</v>
      </c>
      <c r="BD156" s="189"/>
      <c r="BE156" s="196">
        <f t="shared" si="78"/>
        <v>0</v>
      </c>
      <c r="BF156" s="249">
        <f t="shared" si="66"/>
        <v>0</v>
      </c>
      <c r="BG156" s="195">
        <f t="shared" si="67"/>
        <v>0</v>
      </c>
      <c r="BH156" s="138" t="str">
        <f t="shared" si="61"/>
        <v/>
      </c>
      <c r="BI156" s="286" t="str" cm="1">
        <f t="array" ref="BI156">IFERROR(_xlfn.IFS(DATE(RIGHT(B156,4),3,31)&lt;Listes_deroulantes!$F$54,IF(AZ156&gt;0,AZ156/BG156,"Aucun mazout"),DATE(RIGHT(B156,4),3,31)&gt;=Listes_deroulantes!$F$54,IF(BF156&gt;0,BF156/BG156,"Aucun combustible")),"")</f>
        <v/>
      </c>
      <c r="BJ156" s="284" t="str" cm="1">
        <f t="array" ref="BJ156">_xlfn.IFS(BG156=0,"",AND(BG156&gt;0,AZ156=0),"Aucun mazout",BG156&gt;0,AZ156/BG156)</f>
        <v/>
      </c>
      <c r="BK156" s="299" t="str">
        <f t="shared" si="64"/>
        <v>Non disponible</v>
      </c>
      <c r="BL156" s="61" t="str" cm="1">
        <f t="array" ref="BL156">IFERROR(IF(DATE(RIGHT(B156,4),3,31)&lt;Listes_deroulantes!$F$54,VLOOKUP(L156,Listes_deroulantes!$F$3:$J$11,4,FALSE),_xlfn.IFS(DATE(RIGHT(B156,4),3,31)&lt;Avant2025,Exist20205Apres,DATE(RIGHT(B156,4),3,31)&lt;Avant2030,Exist2030Apres,DATE(RIGHT(B156,4),3,31)&gt;Après2030,"0%")),"")</f>
        <v/>
      </c>
      <c r="BM156" s="35" t="str" cm="1">
        <f t="array" ref="BM156">_xlfn.IFS(OR(BI156="Aucun combustible",BI156="Aucun mazout"),"Oui",AND(BI156="",BL156=""),"",AND(BL156="0%",OR(BI156&lt;&gt;"Aucun combustible",BI156&lt;&gt;"Aucun mazout")),IF(BI156&lt;=0%,"Oui","Non"),AND(BL156&lt;&gt;"0%",OR(BI156&lt;&gt;"Aucun combustible",BI156&lt;&gt;"Aucun mazout")),IF(BI156&lt;=BL156,"Oui","Non"))</f>
        <v/>
      </c>
      <c r="BN156" s="119"/>
      <c r="BO156" s="355" t="str">
        <f t="shared" si="65"/>
        <v>s. o.</v>
      </c>
      <c r="BP156" s="356" t="str" cm="1">
        <f t="array" ref="BP156">_xlfn.IFS(AND(BF156&gt;0,OR(BE156=0,ISBLANK(BE156))),"Non disponible",AND(OR(BE156=0,ISBLANK(BE156)),OR(BF156=0,ISBLANK(BF156)),AW156&gt;0),"100% Énergie renouvelable",BE156&gt;0,BE156,AND(OR(BE156=0,ISBLANK(BE156)),OR(BF156=0,ISBLANK(BF156)),OR(AW156=0,ISBLANK(AW156))),"s. o.")</f>
        <v>s. o.</v>
      </c>
      <c r="BQ156" s="357" t="str" cm="1">
        <f t="array" ref="BQ156">IFERROR(_xlfn.IFS(AND(BO156="100% Énergie renouvelable",BP156="100% Énergie renouvelable"),"Aucun GES à réduire",AND(BO156&lt;&gt;"100% Énergie renouvelable",BP156="100% Énergie renouvelable"),BO156,AND(BO156&lt;&gt;"100% Énergie renouvelable",BP156&lt;&gt;"100% Énergie renouvelable"),BO156-BP156,AND(BO156="100% Énergie renouvelable",BP156&lt;&gt;"100% Énergie renouvelable"),"Fournir une explication"),"s. o.")</f>
        <v>s. o.</v>
      </c>
      <c r="BR156" s="120"/>
    </row>
    <row r="157" spans="1:70" x14ac:dyDescent="0.25">
      <c r="A157" s="124"/>
      <c r="B157" s="33"/>
      <c r="C157" s="32"/>
      <c r="D157" s="32"/>
      <c r="E157" s="32"/>
      <c r="F157" s="32"/>
      <c r="G157" s="32"/>
      <c r="H157" s="32"/>
      <c r="I157" s="41"/>
      <c r="J157" s="32"/>
      <c r="K157" s="112"/>
      <c r="L157" s="32"/>
      <c r="M157" s="34"/>
      <c r="N157" s="339"/>
      <c r="O157" s="338"/>
      <c r="P157" s="118"/>
      <c r="Q157" s="187"/>
      <c r="R157" s="188"/>
      <c r="S157" s="189"/>
      <c r="T157" s="189"/>
      <c r="U157" s="189"/>
      <c r="V157" s="189"/>
      <c r="W157" s="256">
        <f t="shared" si="68"/>
        <v>0</v>
      </c>
      <c r="X157" s="187"/>
      <c r="Y157" s="190">
        <f t="shared" si="69"/>
        <v>0</v>
      </c>
      <c r="Z157" s="189"/>
      <c r="AA157" s="190">
        <f t="shared" si="70"/>
        <v>0</v>
      </c>
      <c r="AB157" s="189"/>
      <c r="AC157" s="190">
        <f t="shared" si="71"/>
        <v>0</v>
      </c>
      <c r="AD157" s="189"/>
      <c r="AE157" s="190">
        <f t="shared" si="62"/>
        <v>0</v>
      </c>
      <c r="AF157" s="191">
        <f t="shared" si="72"/>
        <v>0</v>
      </c>
      <c r="AG157" s="191">
        <f t="shared" si="73"/>
        <v>0</v>
      </c>
      <c r="AH157" s="137" t="str">
        <f t="shared" si="60"/>
        <v/>
      </c>
      <c r="AI157" s="286" t="str" cm="1">
        <f t="array" ref="AI157">IFERROR(_xlfn.IFS(DATE(RIGHT(B157,4),3,31)&lt;Listes_deroulantes!$F$54,IF(Z157&gt;0,Z157/AG157,"Aucun mazout"),DATE(RIGHT(B157,4),3,31)&gt;=Listes_deroulantes!$F$54,IF(AF157&gt;0,AF157/AG157,"Aucun combustible")),"")</f>
        <v/>
      </c>
      <c r="AJ157" s="284" t="str" cm="1">
        <f t="array" ref="AJ157">_xlfn.IFS(AG157=0,"",AND(AG157&gt;0,Z157=0),"Aucun mazout",AG157&gt;0,Z157/AG157)</f>
        <v/>
      </c>
      <c r="AK157" s="116" cm="1">
        <f t="array" ref="AK157">_xlfn.IFS(AG157=0,0,OR(AF157=0,ISBLANK(AF157)),"Aucun combustible",AND(AF157&gt;0,AG157&gt;0),AF157/AG157)</f>
        <v>0</v>
      </c>
      <c r="AL157" s="331" t="str" cm="1">
        <f t="array" ref="AL157">IFERROR(IF(DATE(RIGHT(B157,4),3,31)&lt;Listes_deroulantes!$F$54,VLOOKUP(L157,Listes_deroulantes!$F$3:$J$11,4,FALSE),_xlfn.IFS(DATE(RIGHT(B157,4),3,31)&lt;Avant2025,Exist2025Avant,DATE(RIGHT(B157,4),3,31)&lt;Avant2030,Exist2030Avant,DATE(RIGHT(B157,4),3,31)&gt;Après2030,Exist2031Avant)),"")</f>
        <v/>
      </c>
      <c r="AM157" s="35" t="str" cm="1">
        <f t="array" ref="AM157">_xlfn.IFS(OR(AI157="Aucun combustible",AI157="Aucun mazout"),"Oui",AND(AI157="",AL157=""),"",AND(AL157="0%",OR(AI157&lt;&gt;"Aucun combustible",AI157&lt;&gt;"Aucun mazout")),IF(AI157&lt;=0%,"Oui","Non"),AND(AL157&lt;&gt;"0%",OR(AI157&lt;&gt;"Aucun combustible",AI157&lt;&gt;"Aucun mazout")),IF(AI157&lt;=AL157,"Oui","Non"))</f>
        <v/>
      </c>
      <c r="AN157" s="130"/>
      <c r="AO157" s="350" t="str" cm="1">
        <f t="array" ref="AO157">_xlfn.IFS(AND(OR(AE157=0,ISBLANK(AE157)),AF157&gt;0),"Non disponible",AND(OR(AE157=0,ISBLANK(AE157)),W157&gt;0,OR(AF157=0,ISBLANK(AF157))),"100% Énergie renouvelable",AE157&gt;0,AE157,AND(OR(AE157=0,ISBLANK(AE157)),OR(AF157=0,ISBLANK(AF157)),OR(W157=0,ISBLANK(W157))),"s. o.")</f>
        <v>s. o.</v>
      </c>
      <c r="AP157" s="332">
        <f t="shared" si="63"/>
        <v>0</v>
      </c>
      <c r="AQ157" s="189"/>
      <c r="AR157" s="189"/>
      <c r="AS157" s="189"/>
      <c r="AT157" s="189"/>
      <c r="AU157" s="189"/>
      <c r="AV157" s="189"/>
      <c r="AW157" s="195">
        <f t="shared" si="74"/>
        <v>0</v>
      </c>
      <c r="AX157" s="189"/>
      <c r="AY157" s="196">
        <f t="shared" si="75"/>
        <v>0</v>
      </c>
      <c r="AZ157" s="189"/>
      <c r="BA157" s="196">
        <f t="shared" si="76"/>
        <v>0</v>
      </c>
      <c r="BB157" s="189"/>
      <c r="BC157" s="196">
        <f t="shared" si="77"/>
        <v>0</v>
      </c>
      <c r="BD157" s="189"/>
      <c r="BE157" s="196">
        <f t="shared" si="78"/>
        <v>0</v>
      </c>
      <c r="BF157" s="249">
        <f t="shared" si="66"/>
        <v>0</v>
      </c>
      <c r="BG157" s="195">
        <f t="shared" si="67"/>
        <v>0</v>
      </c>
      <c r="BH157" s="138" t="str">
        <f t="shared" si="61"/>
        <v/>
      </c>
      <c r="BI157" s="286" t="str" cm="1">
        <f t="array" ref="BI157">IFERROR(_xlfn.IFS(DATE(RIGHT(B157,4),3,31)&lt;Listes_deroulantes!$F$54,IF(AZ157&gt;0,AZ157/BG157,"Aucun mazout"),DATE(RIGHT(B157,4),3,31)&gt;=Listes_deroulantes!$F$54,IF(BF157&gt;0,BF157/BG157,"Aucun combustible")),"")</f>
        <v/>
      </c>
      <c r="BJ157" s="284" t="str" cm="1">
        <f t="array" ref="BJ157">_xlfn.IFS(BG157=0,"",AND(BG157&gt;0,AZ157=0),"Aucun mazout",BG157&gt;0,AZ157/BG157)</f>
        <v/>
      </c>
      <c r="BK157" s="299" t="str">
        <f t="shared" si="64"/>
        <v>Non disponible</v>
      </c>
      <c r="BL157" s="61" t="str" cm="1">
        <f t="array" ref="BL157">IFERROR(IF(DATE(RIGHT(B157,4),3,31)&lt;Listes_deroulantes!$F$54,VLOOKUP(L157,Listes_deroulantes!$F$3:$J$11,4,FALSE),_xlfn.IFS(DATE(RIGHT(B157,4),3,31)&lt;Avant2025,Exist20205Apres,DATE(RIGHT(B157,4),3,31)&lt;Avant2030,Exist2030Apres,DATE(RIGHT(B157,4),3,31)&gt;Après2030,"0%")),"")</f>
        <v/>
      </c>
      <c r="BM157" s="35" t="str" cm="1">
        <f t="array" ref="BM157">_xlfn.IFS(OR(BI157="Aucun combustible",BI157="Aucun mazout"),"Oui",AND(BI157="",BL157=""),"",AND(BL157="0%",OR(BI157&lt;&gt;"Aucun combustible",BI157&lt;&gt;"Aucun mazout")),IF(BI157&lt;=0%,"Oui","Non"),AND(BL157&lt;&gt;"0%",OR(BI157&lt;&gt;"Aucun combustible",BI157&lt;&gt;"Aucun mazout")),IF(BI157&lt;=BL157,"Oui","Non"))</f>
        <v/>
      </c>
      <c r="BN157" s="119"/>
      <c r="BO157" s="355" t="str">
        <f t="shared" si="65"/>
        <v>s. o.</v>
      </c>
      <c r="BP157" s="356" t="str" cm="1">
        <f t="array" ref="BP157">_xlfn.IFS(AND(BF157&gt;0,OR(BE157=0,ISBLANK(BE157))),"Non disponible",AND(OR(BE157=0,ISBLANK(BE157)),OR(BF157=0,ISBLANK(BF157)),AW157&gt;0),"100% Énergie renouvelable",BE157&gt;0,BE157,AND(OR(BE157=0,ISBLANK(BE157)),OR(BF157=0,ISBLANK(BF157)),OR(AW157=0,ISBLANK(AW157))),"s. o.")</f>
        <v>s. o.</v>
      </c>
      <c r="BQ157" s="357" t="str" cm="1">
        <f t="array" ref="BQ157">IFERROR(_xlfn.IFS(AND(BO157="100% Énergie renouvelable",BP157="100% Énergie renouvelable"),"Aucun GES à réduire",AND(BO157&lt;&gt;"100% Énergie renouvelable",BP157="100% Énergie renouvelable"),BO157,AND(BO157&lt;&gt;"100% Énergie renouvelable",BP157&lt;&gt;"100% Énergie renouvelable"),BO157-BP157,AND(BO157="100% Énergie renouvelable",BP157&lt;&gt;"100% Énergie renouvelable"),"Fournir une explication"),"s. o.")</f>
        <v>s. o.</v>
      </c>
      <c r="BR157" s="120"/>
    </row>
    <row r="158" spans="1:70" x14ac:dyDescent="0.25">
      <c r="A158" s="124"/>
      <c r="B158" s="33"/>
      <c r="C158" s="32"/>
      <c r="D158" s="32"/>
      <c r="E158" s="32"/>
      <c r="F158" s="32"/>
      <c r="G158" s="32"/>
      <c r="H158" s="32"/>
      <c r="I158" s="41"/>
      <c r="J158" s="32"/>
      <c r="K158" s="112"/>
      <c r="L158" s="32"/>
      <c r="M158" s="34"/>
      <c r="N158" s="339"/>
      <c r="O158" s="338"/>
      <c r="P158" s="118"/>
      <c r="Q158" s="187"/>
      <c r="R158" s="188"/>
      <c r="S158" s="189"/>
      <c r="T158" s="189"/>
      <c r="U158" s="189"/>
      <c r="V158" s="189"/>
      <c r="W158" s="256">
        <f t="shared" si="68"/>
        <v>0</v>
      </c>
      <c r="X158" s="187"/>
      <c r="Y158" s="190">
        <f t="shared" si="69"/>
        <v>0</v>
      </c>
      <c r="Z158" s="189"/>
      <c r="AA158" s="190">
        <f t="shared" si="70"/>
        <v>0</v>
      </c>
      <c r="AB158" s="189"/>
      <c r="AC158" s="190">
        <f t="shared" si="71"/>
        <v>0</v>
      </c>
      <c r="AD158" s="189"/>
      <c r="AE158" s="190">
        <f t="shared" si="62"/>
        <v>0</v>
      </c>
      <c r="AF158" s="191">
        <f t="shared" si="72"/>
        <v>0</v>
      </c>
      <c r="AG158" s="191">
        <f t="shared" si="73"/>
        <v>0</v>
      </c>
      <c r="AH158" s="137" t="str">
        <f t="shared" si="60"/>
        <v/>
      </c>
      <c r="AI158" s="286" t="str" cm="1">
        <f t="array" ref="AI158">IFERROR(_xlfn.IFS(DATE(RIGHT(B158,4),3,31)&lt;Listes_deroulantes!$F$54,IF(Z158&gt;0,Z158/AG158,"Aucun mazout"),DATE(RIGHT(B158,4),3,31)&gt;=Listes_deroulantes!$F$54,IF(AF158&gt;0,AF158/AG158,"Aucun combustible")),"")</f>
        <v/>
      </c>
      <c r="AJ158" s="284" t="str" cm="1">
        <f t="array" ref="AJ158">_xlfn.IFS(AG158=0,"",AND(AG158&gt;0,Z158=0),"Aucun mazout",AG158&gt;0,Z158/AG158)</f>
        <v/>
      </c>
      <c r="AK158" s="116" cm="1">
        <f t="array" ref="AK158">_xlfn.IFS(AG158=0,0,OR(AF158=0,ISBLANK(AF158)),"Aucun combustible",AND(AF158&gt;0,AG158&gt;0),AF158/AG158)</f>
        <v>0</v>
      </c>
      <c r="AL158" s="331" t="str" cm="1">
        <f t="array" ref="AL158">IFERROR(IF(DATE(RIGHT(B158,4),3,31)&lt;Listes_deroulantes!$F$54,VLOOKUP(L158,Listes_deroulantes!$F$3:$J$11,4,FALSE),_xlfn.IFS(DATE(RIGHT(B158,4),3,31)&lt;Avant2025,Exist2025Avant,DATE(RIGHT(B158,4),3,31)&lt;Avant2030,Exist2030Avant,DATE(RIGHT(B158,4),3,31)&gt;Après2030,Exist2031Avant)),"")</f>
        <v/>
      </c>
      <c r="AM158" s="35" t="str" cm="1">
        <f t="array" ref="AM158">_xlfn.IFS(OR(AI158="Aucun combustible",AI158="Aucun mazout"),"Oui",AND(AI158="",AL158=""),"",AND(AL158="0%",OR(AI158&lt;&gt;"Aucun combustible",AI158&lt;&gt;"Aucun mazout")),IF(AI158&lt;=0%,"Oui","Non"),AND(AL158&lt;&gt;"0%",OR(AI158&lt;&gt;"Aucun combustible",AI158&lt;&gt;"Aucun mazout")),IF(AI158&lt;=AL158,"Oui","Non"))</f>
        <v/>
      </c>
      <c r="AN158" s="130"/>
      <c r="AO158" s="350" t="str" cm="1">
        <f t="array" ref="AO158">_xlfn.IFS(AND(OR(AE158=0,ISBLANK(AE158)),AF158&gt;0),"Non disponible",AND(OR(AE158=0,ISBLANK(AE158)),W158&gt;0,OR(AF158=0,ISBLANK(AF158))),"100% Énergie renouvelable",AE158&gt;0,AE158,AND(OR(AE158=0,ISBLANK(AE158)),OR(AF158=0,ISBLANK(AF158)),OR(W158=0,ISBLANK(W158))),"s. o.")</f>
        <v>s. o.</v>
      </c>
      <c r="AP158" s="332">
        <f t="shared" si="63"/>
        <v>0</v>
      </c>
      <c r="AQ158" s="189"/>
      <c r="AR158" s="189"/>
      <c r="AS158" s="189"/>
      <c r="AT158" s="189"/>
      <c r="AU158" s="189"/>
      <c r="AV158" s="189"/>
      <c r="AW158" s="195">
        <f t="shared" si="74"/>
        <v>0</v>
      </c>
      <c r="AX158" s="189"/>
      <c r="AY158" s="196">
        <f t="shared" si="75"/>
        <v>0</v>
      </c>
      <c r="AZ158" s="189"/>
      <c r="BA158" s="196">
        <f t="shared" si="76"/>
        <v>0</v>
      </c>
      <c r="BB158" s="189"/>
      <c r="BC158" s="196">
        <f t="shared" si="77"/>
        <v>0</v>
      </c>
      <c r="BD158" s="189"/>
      <c r="BE158" s="196">
        <f t="shared" si="78"/>
        <v>0</v>
      </c>
      <c r="BF158" s="249">
        <f t="shared" si="66"/>
        <v>0</v>
      </c>
      <c r="BG158" s="195">
        <f t="shared" si="67"/>
        <v>0</v>
      </c>
      <c r="BH158" s="138" t="str">
        <f t="shared" si="61"/>
        <v/>
      </c>
      <c r="BI158" s="286" t="str" cm="1">
        <f t="array" ref="BI158">IFERROR(_xlfn.IFS(DATE(RIGHT(B158,4),3,31)&lt;Listes_deroulantes!$F$54,IF(AZ158&gt;0,AZ158/BG158,"Aucun mazout"),DATE(RIGHT(B158,4),3,31)&gt;=Listes_deroulantes!$F$54,IF(BF158&gt;0,BF158/BG158,"Aucun combustible")),"")</f>
        <v/>
      </c>
      <c r="BJ158" s="284" t="str" cm="1">
        <f t="array" ref="BJ158">_xlfn.IFS(BG158=0,"",AND(BG158&gt;0,AZ158=0),"Aucun mazout",BG158&gt;0,AZ158/BG158)</f>
        <v/>
      </c>
      <c r="BK158" s="299" t="str">
        <f t="shared" si="64"/>
        <v>Non disponible</v>
      </c>
      <c r="BL158" s="61" t="str" cm="1">
        <f t="array" ref="BL158">IFERROR(IF(DATE(RIGHT(B158,4),3,31)&lt;Listes_deroulantes!$F$54,VLOOKUP(L158,Listes_deroulantes!$F$3:$J$11,4,FALSE),_xlfn.IFS(DATE(RIGHT(B158,4),3,31)&lt;Avant2025,Exist20205Apres,DATE(RIGHT(B158,4),3,31)&lt;Avant2030,Exist2030Apres,DATE(RIGHT(B158,4),3,31)&gt;Après2030,"0%")),"")</f>
        <v/>
      </c>
      <c r="BM158" s="35" t="str" cm="1">
        <f t="array" ref="BM158">_xlfn.IFS(OR(BI158="Aucun combustible",BI158="Aucun mazout"),"Oui",AND(BI158="",BL158=""),"",AND(BL158="0%",OR(BI158&lt;&gt;"Aucun combustible",BI158&lt;&gt;"Aucun mazout")),IF(BI158&lt;=0%,"Oui","Non"),AND(BL158&lt;&gt;"0%",OR(BI158&lt;&gt;"Aucun combustible",BI158&lt;&gt;"Aucun mazout")),IF(BI158&lt;=BL158,"Oui","Non"))</f>
        <v/>
      </c>
      <c r="BN158" s="119"/>
      <c r="BO158" s="355" t="str">
        <f t="shared" si="65"/>
        <v>s. o.</v>
      </c>
      <c r="BP158" s="356" t="str" cm="1">
        <f t="array" ref="BP158">_xlfn.IFS(AND(BF158&gt;0,OR(BE158=0,ISBLANK(BE158))),"Non disponible",AND(OR(BE158=0,ISBLANK(BE158)),OR(BF158=0,ISBLANK(BF158)),AW158&gt;0),"100% Énergie renouvelable",BE158&gt;0,BE158,AND(OR(BE158=0,ISBLANK(BE158)),OR(BF158=0,ISBLANK(BF158)),OR(AW158=0,ISBLANK(AW158))),"s. o.")</f>
        <v>s. o.</v>
      </c>
      <c r="BQ158" s="357" t="str" cm="1">
        <f t="array" ref="BQ158">IFERROR(_xlfn.IFS(AND(BO158="100% Énergie renouvelable",BP158="100% Énergie renouvelable"),"Aucun GES à réduire",AND(BO158&lt;&gt;"100% Énergie renouvelable",BP158="100% Énergie renouvelable"),BO158,AND(BO158&lt;&gt;"100% Énergie renouvelable",BP158&lt;&gt;"100% Énergie renouvelable"),BO158-BP158,AND(BO158="100% Énergie renouvelable",BP158&lt;&gt;"100% Énergie renouvelable"),"Fournir une explication"),"s. o.")</f>
        <v>s. o.</v>
      </c>
      <c r="BR158" s="120"/>
    </row>
    <row r="159" spans="1:70" x14ac:dyDescent="0.25">
      <c r="A159" s="124"/>
      <c r="B159" s="33"/>
      <c r="C159" s="32"/>
      <c r="D159" s="32"/>
      <c r="E159" s="32"/>
      <c r="F159" s="32"/>
      <c r="G159" s="32"/>
      <c r="H159" s="32"/>
      <c r="I159" s="41"/>
      <c r="J159" s="32"/>
      <c r="K159" s="112"/>
      <c r="L159" s="32"/>
      <c r="M159" s="34"/>
      <c r="N159" s="339"/>
      <c r="O159" s="338"/>
      <c r="P159" s="118"/>
      <c r="Q159" s="187"/>
      <c r="R159" s="188"/>
      <c r="S159" s="189"/>
      <c r="T159" s="189"/>
      <c r="U159" s="189"/>
      <c r="V159" s="189"/>
      <c r="W159" s="256">
        <f t="shared" si="68"/>
        <v>0</v>
      </c>
      <c r="X159" s="187"/>
      <c r="Y159" s="190">
        <f t="shared" si="69"/>
        <v>0</v>
      </c>
      <c r="Z159" s="189"/>
      <c r="AA159" s="190">
        <f t="shared" si="70"/>
        <v>0</v>
      </c>
      <c r="AB159" s="189"/>
      <c r="AC159" s="190">
        <f t="shared" si="71"/>
        <v>0</v>
      </c>
      <c r="AD159" s="189"/>
      <c r="AE159" s="190">
        <f t="shared" si="62"/>
        <v>0</v>
      </c>
      <c r="AF159" s="191">
        <f t="shared" si="72"/>
        <v>0</v>
      </c>
      <c r="AG159" s="191">
        <f t="shared" si="73"/>
        <v>0</v>
      </c>
      <c r="AH159" s="137" t="str">
        <f t="shared" si="60"/>
        <v/>
      </c>
      <c r="AI159" s="286" t="str" cm="1">
        <f t="array" ref="AI159">IFERROR(_xlfn.IFS(DATE(RIGHT(B159,4),3,31)&lt;Listes_deroulantes!$F$54,IF(Z159&gt;0,Z159/AG159,"Aucun mazout"),DATE(RIGHT(B159,4),3,31)&gt;=Listes_deroulantes!$F$54,IF(AF159&gt;0,AF159/AG159,"Aucun combustible")),"")</f>
        <v/>
      </c>
      <c r="AJ159" s="284" t="str" cm="1">
        <f t="array" ref="AJ159">_xlfn.IFS(AG159=0,"",AND(AG159&gt;0,Z159=0),"Aucun mazout",AG159&gt;0,Z159/AG159)</f>
        <v/>
      </c>
      <c r="AK159" s="116" cm="1">
        <f t="array" ref="AK159">_xlfn.IFS(AG159=0,0,OR(AF159=0,ISBLANK(AF159)),"Aucun combustible",AND(AF159&gt;0,AG159&gt;0),AF159/AG159)</f>
        <v>0</v>
      </c>
      <c r="AL159" s="331" t="str" cm="1">
        <f t="array" ref="AL159">IFERROR(IF(DATE(RIGHT(B159,4),3,31)&lt;Listes_deroulantes!$F$54,VLOOKUP(L159,Listes_deroulantes!$F$3:$J$11,4,FALSE),_xlfn.IFS(DATE(RIGHT(B159,4),3,31)&lt;Avant2025,Exist2025Avant,DATE(RIGHT(B159,4),3,31)&lt;Avant2030,Exist2030Avant,DATE(RIGHT(B159,4),3,31)&gt;Après2030,Exist2031Avant)),"")</f>
        <v/>
      </c>
      <c r="AM159" s="35" t="str" cm="1">
        <f t="array" ref="AM159">_xlfn.IFS(OR(AI159="Aucun combustible",AI159="Aucun mazout"),"Oui",AND(AI159="",AL159=""),"",AND(AL159="0%",OR(AI159&lt;&gt;"Aucun combustible",AI159&lt;&gt;"Aucun mazout")),IF(AI159&lt;=0%,"Oui","Non"),AND(AL159&lt;&gt;"0%",OR(AI159&lt;&gt;"Aucun combustible",AI159&lt;&gt;"Aucun mazout")),IF(AI159&lt;=AL159,"Oui","Non"))</f>
        <v/>
      </c>
      <c r="AN159" s="130"/>
      <c r="AO159" s="350" t="str" cm="1">
        <f t="array" ref="AO159">_xlfn.IFS(AND(OR(AE159=0,ISBLANK(AE159)),AF159&gt;0),"Non disponible",AND(OR(AE159=0,ISBLANK(AE159)),W159&gt;0,OR(AF159=0,ISBLANK(AF159))),"100% Énergie renouvelable",AE159&gt;0,AE159,AND(OR(AE159=0,ISBLANK(AE159)),OR(AF159=0,ISBLANK(AF159)),OR(W159=0,ISBLANK(W159))),"s. o.")</f>
        <v>s. o.</v>
      </c>
      <c r="AP159" s="332">
        <f t="shared" si="63"/>
        <v>0</v>
      </c>
      <c r="AQ159" s="189"/>
      <c r="AR159" s="189"/>
      <c r="AS159" s="189"/>
      <c r="AT159" s="189"/>
      <c r="AU159" s="189"/>
      <c r="AV159" s="189"/>
      <c r="AW159" s="195">
        <f t="shared" si="74"/>
        <v>0</v>
      </c>
      <c r="AX159" s="189"/>
      <c r="AY159" s="196">
        <f t="shared" si="75"/>
        <v>0</v>
      </c>
      <c r="AZ159" s="189"/>
      <c r="BA159" s="196">
        <f t="shared" si="76"/>
        <v>0</v>
      </c>
      <c r="BB159" s="189"/>
      <c r="BC159" s="196">
        <f t="shared" si="77"/>
        <v>0</v>
      </c>
      <c r="BD159" s="189"/>
      <c r="BE159" s="196">
        <f t="shared" si="78"/>
        <v>0</v>
      </c>
      <c r="BF159" s="249">
        <f t="shared" si="66"/>
        <v>0</v>
      </c>
      <c r="BG159" s="195">
        <f t="shared" si="67"/>
        <v>0</v>
      </c>
      <c r="BH159" s="138" t="str">
        <f t="shared" si="61"/>
        <v/>
      </c>
      <c r="BI159" s="286" t="str" cm="1">
        <f t="array" ref="BI159">IFERROR(_xlfn.IFS(DATE(RIGHT(B159,4),3,31)&lt;Listes_deroulantes!$F$54,IF(AZ159&gt;0,AZ159/BG159,"Aucun mazout"),DATE(RIGHT(B159,4),3,31)&gt;=Listes_deroulantes!$F$54,IF(BF159&gt;0,BF159/BG159,"Aucun combustible")),"")</f>
        <v/>
      </c>
      <c r="BJ159" s="284" t="str" cm="1">
        <f t="array" ref="BJ159">_xlfn.IFS(BG159=0,"",AND(BG159&gt;0,AZ159=0),"Aucun mazout",BG159&gt;0,AZ159/BG159)</f>
        <v/>
      </c>
      <c r="BK159" s="299" t="str">
        <f t="shared" si="64"/>
        <v>Non disponible</v>
      </c>
      <c r="BL159" s="61" t="str" cm="1">
        <f t="array" ref="BL159">IFERROR(IF(DATE(RIGHT(B159,4),3,31)&lt;Listes_deroulantes!$F$54,VLOOKUP(L159,Listes_deroulantes!$F$3:$J$11,4,FALSE),_xlfn.IFS(DATE(RIGHT(B159,4),3,31)&lt;Avant2025,Exist20205Apres,DATE(RIGHT(B159,4),3,31)&lt;Avant2030,Exist2030Apres,DATE(RIGHT(B159,4),3,31)&gt;Après2030,"0%")),"")</f>
        <v/>
      </c>
      <c r="BM159" s="35" t="str" cm="1">
        <f t="array" ref="BM159">_xlfn.IFS(OR(BI159="Aucun combustible",BI159="Aucun mazout"),"Oui",AND(BI159="",BL159=""),"",AND(BL159="0%",OR(BI159&lt;&gt;"Aucun combustible",BI159&lt;&gt;"Aucun mazout")),IF(BI159&lt;=0%,"Oui","Non"),AND(BL159&lt;&gt;"0%",OR(BI159&lt;&gt;"Aucun combustible",BI159&lt;&gt;"Aucun mazout")),IF(BI159&lt;=BL159,"Oui","Non"))</f>
        <v/>
      </c>
      <c r="BN159" s="119"/>
      <c r="BO159" s="355" t="str">
        <f t="shared" si="65"/>
        <v>s. o.</v>
      </c>
      <c r="BP159" s="356" t="str" cm="1">
        <f t="array" ref="BP159">_xlfn.IFS(AND(BF159&gt;0,OR(BE159=0,ISBLANK(BE159))),"Non disponible",AND(OR(BE159=0,ISBLANK(BE159)),OR(BF159=0,ISBLANK(BF159)),AW159&gt;0),"100% Énergie renouvelable",BE159&gt;0,BE159,AND(OR(BE159=0,ISBLANK(BE159)),OR(BF159=0,ISBLANK(BF159)),OR(AW159=0,ISBLANK(AW159))),"s. o.")</f>
        <v>s. o.</v>
      </c>
      <c r="BQ159" s="357" t="str" cm="1">
        <f t="array" ref="BQ159">IFERROR(_xlfn.IFS(AND(BO159="100% Énergie renouvelable",BP159="100% Énergie renouvelable"),"Aucun GES à réduire",AND(BO159&lt;&gt;"100% Énergie renouvelable",BP159="100% Énergie renouvelable"),BO159,AND(BO159&lt;&gt;"100% Énergie renouvelable",BP159&lt;&gt;"100% Énergie renouvelable"),BO159-BP159,AND(BO159="100% Énergie renouvelable",BP159&lt;&gt;"100% Énergie renouvelable"),"Fournir une explication"),"s. o.")</f>
        <v>s. o.</v>
      </c>
      <c r="BR159" s="120"/>
    </row>
    <row r="160" spans="1:70" x14ac:dyDescent="0.25">
      <c r="A160" s="124"/>
      <c r="B160" s="33"/>
      <c r="C160" s="32"/>
      <c r="D160" s="32"/>
      <c r="E160" s="32"/>
      <c r="F160" s="32"/>
      <c r="G160" s="32"/>
      <c r="H160" s="32"/>
      <c r="I160" s="41"/>
      <c r="J160" s="32"/>
      <c r="K160" s="112"/>
      <c r="L160" s="32"/>
      <c r="M160" s="34"/>
      <c r="N160" s="339"/>
      <c r="O160" s="338"/>
      <c r="P160" s="118"/>
      <c r="Q160" s="187"/>
      <c r="R160" s="188"/>
      <c r="S160" s="189"/>
      <c r="T160" s="189"/>
      <c r="U160" s="189"/>
      <c r="V160" s="189"/>
      <c r="W160" s="256">
        <f t="shared" si="68"/>
        <v>0</v>
      </c>
      <c r="X160" s="187"/>
      <c r="Y160" s="190">
        <f t="shared" si="69"/>
        <v>0</v>
      </c>
      <c r="Z160" s="189"/>
      <c r="AA160" s="190">
        <f t="shared" si="70"/>
        <v>0</v>
      </c>
      <c r="AB160" s="189"/>
      <c r="AC160" s="190">
        <f t="shared" si="71"/>
        <v>0</v>
      </c>
      <c r="AD160" s="189"/>
      <c r="AE160" s="190">
        <f t="shared" si="62"/>
        <v>0</v>
      </c>
      <c r="AF160" s="191">
        <f t="shared" si="72"/>
        <v>0</v>
      </c>
      <c r="AG160" s="191">
        <f t="shared" si="73"/>
        <v>0</v>
      </c>
      <c r="AH160" s="137" t="str">
        <f t="shared" si="60"/>
        <v/>
      </c>
      <c r="AI160" s="286" t="str" cm="1">
        <f t="array" ref="AI160">IFERROR(_xlfn.IFS(DATE(RIGHT(B160,4),3,31)&lt;Listes_deroulantes!$F$54,IF(Z160&gt;0,Z160/AG160,"Aucun mazout"),DATE(RIGHT(B160,4),3,31)&gt;=Listes_deroulantes!$F$54,IF(AF160&gt;0,AF160/AG160,"Aucun combustible")),"")</f>
        <v/>
      </c>
      <c r="AJ160" s="284" t="str" cm="1">
        <f t="array" ref="AJ160">_xlfn.IFS(AG160=0,"",AND(AG160&gt;0,Z160=0),"Aucun mazout",AG160&gt;0,Z160/AG160)</f>
        <v/>
      </c>
      <c r="AK160" s="116" cm="1">
        <f t="array" ref="AK160">_xlfn.IFS(AG160=0,0,OR(AF160=0,ISBLANK(AF160)),"Aucun combustible",AND(AF160&gt;0,AG160&gt;0),AF160/AG160)</f>
        <v>0</v>
      </c>
      <c r="AL160" s="331" t="str" cm="1">
        <f t="array" ref="AL160">IFERROR(IF(DATE(RIGHT(B160,4),3,31)&lt;Listes_deroulantes!$F$54,VLOOKUP(L160,Listes_deroulantes!$F$3:$J$11,4,FALSE),_xlfn.IFS(DATE(RIGHT(B160,4),3,31)&lt;Avant2025,Exist2025Avant,DATE(RIGHT(B160,4),3,31)&lt;Avant2030,Exist2030Avant,DATE(RIGHT(B160,4),3,31)&gt;Après2030,Exist2031Avant)),"")</f>
        <v/>
      </c>
      <c r="AM160" s="35" t="str" cm="1">
        <f t="array" ref="AM160">_xlfn.IFS(OR(AI160="Aucun combustible",AI160="Aucun mazout"),"Oui",AND(AI160="",AL160=""),"",AND(AL160="0%",OR(AI160&lt;&gt;"Aucun combustible",AI160&lt;&gt;"Aucun mazout")),IF(AI160&lt;=0%,"Oui","Non"),AND(AL160&lt;&gt;"0%",OR(AI160&lt;&gt;"Aucun combustible",AI160&lt;&gt;"Aucun mazout")),IF(AI160&lt;=AL160,"Oui","Non"))</f>
        <v/>
      </c>
      <c r="AN160" s="130"/>
      <c r="AO160" s="350" t="str" cm="1">
        <f t="array" ref="AO160">_xlfn.IFS(AND(OR(AE160=0,ISBLANK(AE160)),AF160&gt;0),"Non disponible",AND(OR(AE160=0,ISBLANK(AE160)),W160&gt;0,OR(AF160=0,ISBLANK(AF160))),"100% Énergie renouvelable",AE160&gt;0,AE160,AND(OR(AE160=0,ISBLANK(AE160)),OR(AF160=0,ISBLANK(AF160)),OR(W160=0,ISBLANK(W160))),"s. o.")</f>
        <v>s. o.</v>
      </c>
      <c r="AP160" s="332">
        <f t="shared" si="63"/>
        <v>0</v>
      </c>
      <c r="AQ160" s="189"/>
      <c r="AR160" s="189"/>
      <c r="AS160" s="189"/>
      <c r="AT160" s="189"/>
      <c r="AU160" s="189"/>
      <c r="AV160" s="189"/>
      <c r="AW160" s="195">
        <f t="shared" si="74"/>
        <v>0</v>
      </c>
      <c r="AX160" s="189"/>
      <c r="AY160" s="196">
        <f t="shared" si="75"/>
        <v>0</v>
      </c>
      <c r="AZ160" s="189"/>
      <c r="BA160" s="196">
        <f t="shared" si="76"/>
        <v>0</v>
      </c>
      <c r="BB160" s="189"/>
      <c r="BC160" s="196">
        <f t="shared" si="77"/>
        <v>0</v>
      </c>
      <c r="BD160" s="189"/>
      <c r="BE160" s="196">
        <f t="shared" si="78"/>
        <v>0</v>
      </c>
      <c r="BF160" s="249">
        <f t="shared" si="66"/>
        <v>0</v>
      </c>
      <c r="BG160" s="195">
        <f t="shared" si="67"/>
        <v>0</v>
      </c>
      <c r="BH160" s="138" t="str">
        <f t="shared" si="61"/>
        <v/>
      </c>
      <c r="BI160" s="286" t="str" cm="1">
        <f t="array" ref="BI160">IFERROR(_xlfn.IFS(DATE(RIGHT(B160,4),3,31)&lt;Listes_deroulantes!$F$54,IF(AZ160&gt;0,AZ160/BG160,"Aucun mazout"),DATE(RIGHT(B160,4),3,31)&gt;=Listes_deroulantes!$F$54,IF(BF160&gt;0,BF160/BG160,"Aucun combustible")),"")</f>
        <v/>
      </c>
      <c r="BJ160" s="284" t="str" cm="1">
        <f t="array" ref="BJ160">_xlfn.IFS(BG160=0,"",AND(BG160&gt;0,AZ160=0),"Aucun mazout",BG160&gt;0,AZ160/BG160)</f>
        <v/>
      </c>
      <c r="BK160" s="299" t="str">
        <f t="shared" si="64"/>
        <v>Non disponible</v>
      </c>
      <c r="BL160" s="61" t="str" cm="1">
        <f t="array" ref="BL160">IFERROR(IF(DATE(RIGHT(B160,4),3,31)&lt;Listes_deroulantes!$F$54,VLOOKUP(L160,Listes_deroulantes!$F$3:$J$11,4,FALSE),_xlfn.IFS(DATE(RIGHT(B160,4),3,31)&lt;Avant2025,Exist20205Apres,DATE(RIGHT(B160,4),3,31)&lt;Avant2030,Exist2030Apres,DATE(RIGHT(B160,4),3,31)&gt;Après2030,"0%")),"")</f>
        <v/>
      </c>
      <c r="BM160" s="35" t="str" cm="1">
        <f t="array" ref="BM160">_xlfn.IFS(OR(BI160="Aucun combustible",BI160="Aucun mazout"),"Oui",AND(BI160="",BL160=""),"",AND(BL160="0%",OR(BI160&lt;&gt;"Aucun combustible",BI160&lt;&gt;"Aucun mazout")),IF(BI160&lt;=0%,"Oui","Non"),AND(BL160&lt;&gt;"0%",OR(BI160&lt;&gt;"Aucun combustible",BI160&lt;&gt;"Aucun mazout")),IF(BI160&lt;=BL160,"Oui","Non"))</f>
        <v/>
      </c>
      <c r="BN160" s="119"/>
      <c r="BO160" s="355" t="str">
        <f t="shared" si="65"/>
        <v>s. o.</v>
      </c>
      <c r="BP160" s="356" t="str" cm="1">
        <f t="array" ref="BP160">_xlfn.IFS(AND(BF160&gt;0,OR(BE160=0,ISBLANK(BE160))),"Non disponible",AND(OR(BE160=0,ISBLANK(BE160)),OR(BF160=0,ISBLANK(BF160)),AW160&gt;0),"100% Énergie renouvelable",BE160&gt;0,BE160,AND(OR(BE160=0,ISBLANK(BE160)),OR(BF160=0,ISBLANK(BF160)),OR(AW160=0,ISBLANK(AW160))),"s. o.")</f>
        <v>s. o.</v>
      </c>
      <c r="BQ160" s="357" t="str" cm="1">
        <f t="array" ref="BQ160">IFERROR(_xlfn.IFS(AND(BO160="100% Énergie renouvelable",BP160="100% Énergie renouvelable"),"Aucun GES à réduire",AND(BO160&lt;&gt;"100% Énergie renouvelable",BP160="100% Énergie renouvelable"),BO160,AND(BO160&lt;&gt;"100% Énergie renouvelable",BP160&lt;&gt;"100% Énergie renouvelable"),BO160-BP160,AND(BO160="100% Énergie renouvelable",BP160&lt;&gt;"100% Énergie renouvelable"),"Fournir une explication"),"s. o.")</f>
        <v>s. o.</v>
      </c>
      <c r="BR160" s="120"/>
    </row>
    <row r="161" spans="1:70" x14ac:dyDescent="0.25">
      <c r="A161" s="124"/>
      <c r="B161" s="33"/>
      <c r="C161" s="32"/>
      <c r="D161" s="32"/>
      <c r="E161" s="32"/>
      <c r="F161" s="32"/>
      <c r="G161" s="32"/>
      <c r="H161" s="32"/>
      <c r="I161" s="41"/>
      <c r="J161" s="32"/>
      <c r="K161" s="112"/>
      <c r="L161" s="32"/>
      <c r="M161" s="34"/>
      <c r="N161" s="339"/>
      <c r="O161" s="338"/>
      <c r="P161" s="118"/>
      <c r="Q161" s="187"/>
      <c r="R161" s="188"/>
      <c r="S161" s="189"/>
      <c r="T161" s="189"/>
      <c r="U161" s="189"/>
      <c r="V161" s="189"/>
      <c r="W161" s="256">
        <f t="shared" si="68"/>
        <v>0</v>
      </c>
      <c r="X161" s="187"/>
      <c r="Y161" s="190">
        <f t="shared" si="69"/>
        <v>0</v>
      </c>
      <c r="Z161" s="189"/>
      <c r="AA161" s="190">
        <f t="shared" si="70"/>
        <v>0</v>
      </c>
      <c r="AB161" s="189"/>
      <c r="AC161" s="190">
        <f t="shared" si="71"/>
        <v>0</v>
      </c>
      <c r="AD161" s="189"/>
      <c r="AE161" s="190">
        <f t="shared" si="62"/>
        <v>0</v>
      </c>
      <c r="AF161" s="191">
        <f t="shared" si="72"/>
        <v>0</v>
      </c>
      <c r="AG161" s="191">
        <f t="shared" si="73"/>
        <v>0</v>
      </c>
      <c r="AH161" s="137" t="str">
        <f t="shared" si="60"/>
        <v/>
      </c>
      <c r="AI161" s="286" t="str" cm="1">
        <f t="array" ref="AI161">IFERROR(_xlfn.IFS(DATE(RIGHT(B161,4),3,31)&lt;Listes_deroulantes!$F$54,IF(Z161&gt;0,Z161/AG161,"Aucun mazout"),DATE(RIGHT(B161,4),3,31)&gt;=Listes_deroulantes!$F$54,IF(AF161&gt;0,AF161/AG161,"Aucun combustible")),"")</f>
        <v/>
      </c>
      <c r="AJ161" s="284" t="str" cm="1">
        <f t="array" ref="AJ161">_xlfn.IFS(AG161=0,"",AND(AG161&gt;0,Z161=0),"Aucun mazout",AG161&gt;0,Z161/AG161)</f>
        <v/>
      </c>
      <c r="AK161" s="116" cm="1">
        <f t="array" ref="AK161">_xlfn.IFS(AG161=0,0,OR(AF161=0,ISBLANK(AF161)),"Aucun combustible",AND(AF161&gt;0,AG161&gt;0),AF161/AG161)</f>
        <v>0</v>
      </c>
      <c r="AL161" s="331" t="str" cm="1">
        <f t="array" ref="AL161">IFERROR(IF(DATE(RIGHT(B161,4),3,31)&lt;Listes_deroulantes!$F$54,VLOOKUP(L161,Listes_deroulantes!$F$3:$J$11,4,FALSE),_xlfn.IFS(DATE(RIGHT(B161,4),3,31)&lt;Avant2025,Exist2025Avant,DATE(RIGHT(B161,4),3,31)&lt;Avant2030,Exist2030Avant,DATE(RIGHT(B161,4),3,31)&gt;Après2030,Exist2031Avant)),"")</f>
        <v/>
      </c>
      <c r="AM161" s="35" t="str" cm="1">
        <f t="array" ref="AM161">_xlfn.IFS(OR(AI161="Aucun combustible",AI161="Aucun mazout"),"Oui",AND(AI161="",AL161=""),"",AND(AL161="0%",OR(AI161&lt;&gt;"Aucun combustible",AI161&lt;&gt;"Aucun mazout")),IF(AI161&lt;=0%,"Oui","Non"),AND(AL161&lt;&gt;"0%",OR(AI161&lt;&gt;"Aucun combustible",AI161&lt;&gt;"Aucun mazout")),IF(AI161&lt;=AL161,"Oui","Non"))</f>
        <v/>
      </c>
      <c r="AN161" s="130"/>
      <c r="AO161" s="350" t="str" cm="1">
        <f t="array" ref="AO161">_xlfn.IFS(AND(OR(AE161=0,ISBLANK(AE161)),AF161&gt;0),"Non disponible",AND(OR(AE161=0,ISBLANK(AE161)),W161&gt;0,OR(AF161=0,ISBLANK(AF161))),"100% Énergie renouvelable",AE161&gt;0,AE161,AND(OR(AE161=0,ISBLANK(AE161)),OR(AF161=0,ISBLANK(AF161)),OR(W161=0,ISBLANK(W161))),"s. o.")</f>
        <v>s. o.</v>
      </c>
      <c r="AP161" s="332">
        <f t="shared" si="63"/>
        <v>0</v>
      </c>
      <c r="AQ161" s="189"/>
      <c r="AR161" s="189"/>
      <c r="AS161" s="189"/>
      <c r="AT161" s="189"/>
      <c r="AU161" s="189"/>
      <c r="AV161" s="189"/>
      <c r="AW161" s="195">
        <f t="shared" si="74"/>
        <v>0</v>
      </c>
      <c r="AX161" s="189"/>
      <c r="AY161" s="196">
        <f t="shared" si="75"/>
        <v>0</v>
      </c>
      <c r="AZ161" s="189"/>
      <c r="BA161" s="196">
        <f t="shared" si="76"/>
        <v>0</v>
      </c>
      <c r="BB161" s="189"/>
      <c r="BC161" s="196">
        <f t="shared" si="77"/>
        <v>0</v>
      </c>
      <c r="BD161" s="189"/>
      <c r="BE161" s="196">
        <f t="shared" si="78"/>
        <v>0</v>
      </c>
      <c r="BF161" s="249">
        <f t="shared" si="66"/>
        <v>0</v>
      </c>
      <c r="BG161" s="195">
        <f t="shared" si="67"/>
        <v>0</v>
      </c>
      <c r="BH161" s="138" t="str">
        <f t="shared" si="61"/>
        <v/>
      </c>
      <c r="BI161" s="286" t="str" cm="1">
        <f t="array" ref="BI161">IFERROR(_xlfn.IFS(DATE(RIGHT(B161,4),3,31)&lt;Listes_deroulantes!$F$54,IF(AZ161&gt;0,AZ161/BG161,"Aucun mazout"),DATE(RIGHT(B161,4),3,31)&gt;=Listes_deroulantes!$F$54,IF(BF161&gt;0,BF161/BG161,"Aucun combustible")),"")</f>
        <v/>
      </c>
      <c r="BJ161" s="284" t="str" cm="1">
        <f t="array" ref="BJ161">_xlfn.IFS(BG161=0,"",AND(BG161&gt;0,AZ161=0),"Aucun mazout",BG161&gt;0,AZ161/BG161)</f>
        <v/>
      </c>
      <c r="BK161" s="299" t="str">
        <f t="shared" si="64"/>
        <v>Non disponible</v>
      </c>
      <c r="BL161" s="61" t="str" cm="1">
        <f t="array" ref="BL161">IFERROR(IF(DATE(RIGHT(B161,4),3,31)&lt;Listes_deroulantes!$F$54,VLOOKUP(L161,Listes_deroulantes!$F$3:$J$11,4,FALSE),_xlfn.IFS(DATE(RIGHT(B161,4),3,31)&lt;Avant2025,Exist20205Apres,DATE(RIGHT(B161,4),3,31)&lt;Avant2030,Exist2030Apres,DATE(RIGHT(B161,4),3,31)&gt;Après2030,"0%")),"")</f>
        <v/>
      </c>
      <c r="BM161" s="35" t="str" cm="1">
        <f t="array" ref="BM161">_xlfn.IFS(OR(BI161="Aucun combustible",BI161="Aucun mazout"),"Oui",AND(BI161="",BL161=""),"",AND(BL161="0%",OR(BI161&lt;&gt;"Aucun combustible",BI161&lt;&gt;"Aucun mazout")),IF(BI161&lt;=0%,"Oui","Non"),AND(BL161&lt;&gt;"0%",OR(BI161&lt;&gt;"Aucun combustible",BI161&lt;&gt;"Aucun mazout")),IF(BI161&lt;=BL161,"Oui","Non"))</f>
        <v/>
      </c>
      <c r="BN161" s="119"/>
      <c r="BO161" s="355" t="str">
        <f t="shared" si="65"/>
        <v>s. o.</v>
      </c>
      <c r="BP161" s="356" t="str" cm="1">
        <f t="array" ref="BP161">_xlfn.IFS(AND(BF161&gt;0,OR(BE161=0,ISBLANK(BE161))),"Non disponible",AND(OR(BE161=0,ISBLANK(BE161)),OR(BF161=0,ISBLANK(BF161)),AW161&gt;0),"100% Énergie renouvelable",BE161&gt;0,BE161,AND(OR(BE161=0,ISBLANK(BE161)),OR(BF161=0,ISBLANK(BF161)),OR(AW161=0,ISBLANK(AW161))),"s. o.")</f>
        <v>s. o.</v>
      </c>
      <c r="BQ161" s="357" t="str" cm="1">
        <f t="array" ref="BQ161">IFERROR(_xlfn.IFS(AND(BO161="100% Énergie renouvelable",BP161="100% Énergie renouvelable"),"Aucun GES à réduire",AND(BO161&lt;&gt;"100% Énergie renouvelable",BP161="100% Énergie renouvelable"),BO161,AND(BO161&lt;&gt;"100% Énergie renouvelable",BP161&lt;&gt;"100% Énergie renouvelable"),BO161-BP161,AND(BO161="100% Énergie renouvelable",BP161&lt;&gt;"100% Énergie renouvelable"),"Fournir une explication"),"s. o.")</f>
        <v>s. o.</v>
      </c>
      <c r="BR161" s="120"/>
    </row>
    <row r="162" spans="1:70" x14ac:dyDescent="0.25">
      <c r="A162" s="124"/>
      <c r="B162" s="33"/>
      <c r="C162" s="32"/>
      <c r="D162" s="32"/>
      <c r="E162" s="32"/>
      <c r="F162" s="32"/>
      <c r="G162" s="32"/>
      <c r="H162" s="32"/>
      <c r="I162" s="41"/>
      <c r="J162" s="32"/>
      <c r="K162" s="112"/>
      <c r="L162" s="32"/>
      <c r="M162" s="34"/>
      <c r="N162" s="339"/>
      <c r="O162" s="338"/>
      <c r="P162" s="118"/>
      <c r="Q162" s="187"/>
      <c r="R162" s="188"/>
      <c r="S162" s="189"/>
      <c r="T162" s="189"/>
      <c r="U162" s="189"/>
      <c r="V162" s="189"/>
      <c r="W162" s="256">
        <f t="shared" si="68"/>
        <v>0</v>
      </c>
      <c r="X162" s="187"/>
      <c r="Y162" s="190">
        <f t="shared" si="69"/>
        <v>0</v>
      </c>
      <c r="Z162" s="189"/>
      <c r="AA162" s="190">
        <f t="shared" si="70"/>
        <v>0</v>
      </c>
      <c r="AB162" s="189"/>
      <c r="AC162" s="190">
        <f t="shared" si="71"/>
        <v>0</v>
      </c>
      <c r="AD162" s="189"/>
      <c r="AE162" s="190">
        <f t="shared" si="62"/>
        <v>0</v>
      </c>
      <c r="AF162" s="191">
        <f t="shared" si="72"/>
        <v>0</v>
      </c>
      <c r="AG162" s="191">
        <f t="shared" si="73"/>
        <v>0</v>
      </c>
      <c r="AH162" s="137" t="str">
        <f t="shared" si="60"/>
        <v/>
      </c>
      <c r="AI162" s="286" t="str" cm="1">
        <f t="array" ref="AI162">IFERROR(_xlfn.IFS(DATE(RIGHT(B162,4),3,31)&lt;Listes_deroulantes!$F$54,IF(Z162&gt;0,Z162/AG162,"Aucun mazout"),DATE(RIGHT(B162,4),3,31)&gt;=Listes_deroulantes!$F$54,IF(AF162&gt;0,AF162/AG162,"Aucun combustible")),"")</f>
        <v/>
      </c>
      <c r="AJ162" s="284" t="str" cm="1">
        <f t="array" ref="AJ162">_xlfn.IFS(AG162=0,"",AND(AG162&gt;0,Z162=0),"Aucun mazout",AG162&gt;0,Z162/AG162)</f>
        <v/>
      </c>
      <c r="AK162" s="116" cm="1">
        <f t="array" ref="AK162">_xlfn.IFS(AG162=0,0,OR(AF162=0,ISBLANK(AF162)),"Aucun combustible",AND(AF162&gt;0,AG162&gt;0),AF162/AG162)</f>
        <v>0</v>
      </c>
      <c r="AL162" s="331" t="str" cm="1">
        <f t="array" ref="AL162">IFERROR(IF(DATE(RIGHT(B162,4),3,31)&lt;Listes_deroulantes!$F$54,VLOOKUP(L162,Listes_deroulantes!$F$3:$J$11,4,FALSE),_xlfn.IFS(DATE(RIGHT(B162,4),3,31)&lt;Avant2025,Exist2025Avant,DATE(RIGHT(B162,4),3,31)&lt;Avant2030,Exist2030Avant,DATE(RIGHT(B162,4),3,31)&gt;Après2030,Exist2031Avant)),"")</f>
        <v/>
      </c>
      <c r="AM162" s="35" t="str" cm="1">
        <f t="array" ref="AM162">_xlfn.IFS(OR(AI162="Aucun combustible",AI162="Aucun mazout"),"Oui",AND(AI162="",AL162=""),"",AND(AL162="0%",OR(AI162&lt;&gt;"Aucun combustible",AI162&lt;&gt;"Aucun mazout")),IF(AI162&lt;=0%,"Oui","Non"),AND(AL162&lt;&gt;"0%",OR(AI162&lt;&gt;"Aucun combustible",AI162&lt;&gt;"Aucun mazout")),IF(AI162&lt;=AL162,"Oui","Non"))</f>
        <v/>
      </c>
      <c r="AN162" s="130"/>
      <c r="AO162" s="350" t="str" cm="1">
        <f t="array" ref="AO162">_xlfn.IFS(AND(OR(AE162=0,ISBLANK(AE162)),AF162&gt;0),"Non disponible",AND(OR(AE162=0,ISBLANK(AE162)),W162&gt;0,OR(AF162=0,ISBLANK(AF162))),"100% Énergie renouvelable",AE162&gt;0,AE162,AND(OR(AE162=0,ISBLANK(AE162)),OR(AF162=0,ISBLANK(AF162)),OR(W162=0,ISBLANK(W162))),"s. o.")</f>
        <v>s. o.</v>
      </c>
      <c r="AP162" s="332">
        <f t="shared" si="63"/>
        <v>0</v>
      </c>
      <c r="AQ162" s="189"/>
      <c r="AR162" s="189"/>
      <c r="AS162" s="189"/>
      <c r="AT162" s="189"/>
      <c r="AU162" s="189"/>
      <c r="AV162" s="189"/>
      <c r="AW162" s="195">
        <f t="shared" si="74"/>
        <v>0</v>
      </c>
      <c r="AX162" s="189"/>
      <c r="AY162" s="196">
        <f t="shared" si="75"/>
        <v>0</v>
      </c>
      <c r="AZ162" s="189"/>
      <c r="BA162" s="196">
        <f t="shared" si="76"/>
        <v>0</v>
      </c>
      <c r="BB162" s="189"/>
      <c r="BC162" s="196">
        <f t="shared" si="77"/>
        <v>0</v>
      </c>
      <c r="BD162" s="189"/>
      <c r="BE162" s="196">
        <f t="shared" si="78"/>
        <v>0</v>
      </c>
      <c r="BF162" s="249">
        <f t="shared" si="66"/>
        <v>0</v>
      </c>
      <c r="BG162" s="195">
        <f t="shared" si="67"/>
        <v>0</v>
      </c>
      <c r="BH162" s="138" t="str">
        <f t="shared" si="61"/>
        <v/>
      </c>
      <c r="BI162" s="286" t="str" cm="1">
        <f t="array" ref="BI162">IFERROR(_xlfn.IFS(DATE(RIGHT(B162,4),3,31)&lt;Listes_deroulantes!$F$54,IF(AZ162&gt;0,AZ162/BG162,"Aucun mazout"),DATE(RIGHT(B162,4),3,31)&gt;=Listes_deroulantes!$F$54,IF(BF162&gt;0,BF162/BG162,"Aucun combustible")),"")</f>
        <v/>
      </c>
      <c r="BJ162" s="284" t="str" cm="1">
        <f t="array" ref="BJ162">_xlfn.IFS(BG162=0,"",AND(BG162&gt;0,AZ162=0),"Aucun mazout",BG162&gt;0,AZ162/BG162)</f>
        <v/>
      </c>
      <c r="BK162" s="299" t="str">
        <f t="shared" si="64"/>
        <v>Non disponible</v>
      </c>
      <c r="BL162" s="61" t="str" cm="1">
        <f t="array" ref="BL162">IFERROR(IF(DATE(RIGHT(B162,4),3,31)&lt;Listes_deroulantes!$F$54,VLOOKUP(L162,Listes_deroulantes!$F$3:$J$11,4,FALSE),_xlfn.IFS(DATE(RIGHT(B162,4),3,31)&lt;Avant2025,Exist20205Apres,DATE(RIGHT(B162,4),3,31)&lt;Avant2030,Exist2030Apres,DATE(RIGHT(B162,4),3,31)&gt;Après2030,"0%")),"")</f>
        <v/>
      </c>
      <c r="BM162" s="35" t="str" cm="1">
        <f t="array" ref="BM162">_xlfn.IFS(OR(BI162="Aucun combustible",BI162="Aucun mazout"),"Oui",AND(BI162="",BL162=""),"",AND(BL162="0%",OR(BI162&lt;&gt;"Aucun combustible",BI162&lt;&gt;"Aucun mazout")),IF(BI162&lt;=0%,"Oui","Non"),AND(BL162&lt;&gt;"0%",OR(BI162&lt;&gt;"Aucun combustible",BI162&lt;&gt;"Aucun mazout")),IF(BI162&lt;=BL162,"Oui","Non"))</f>
        <v/>
      </c>
      <c r="BN162" s="119"/>
      <c r="BO162" s="355" t="str">
        <f t="shared" si="65"/>
        <v>s. o.</v>
      </c>
      <c r="BP162" s="356" t="str" cm="1">
        <f t="array" ref="BP162">_xlfn.IFS(AND(BF162&gt;0,OR(BE162=0,ISBLANK(BE162))),"Non disponible",AND(OR(BE162=0,ISBLANK(BE162)),OR(BF162=0,ISBLANK(BF162)),AW162&gt;0),"100% Énergie renouvelable",BE162&gt;0,BE162,AND(OR(BE162=0,ISBLANK(BE162)),OR(BF162=0,ISBLANK(BF162)),OR(AW162=0,ISBLANK(AW162))),"s. o.")</f>
        <v>s. o.</v>
      </c>
      <c r="BQ162" s="357" t="str" cm="1">
        <f t="array" ref="BQ162">IFERROR(_xlfn.IFS(AND(BO162="100% Énergie renouvelable",BP162="100% Énergie renouvelable"),"Aucun GES à réduire",AND(BO162&lt;&gt;"100% Énergie renouvelable",BP162="100% Énergie renouvelable"),BO162,AND(BO162&lt;&gt;"100% Énergie renouvelable",BP162&lt;&gt;"100% Énergie renouvelable"),BO162-BP162,AND(BO162="100% Énergie renouvelable",BP162&lt;&gt;"100% Énergie renouvelable"),"Fournir une explication"),"s. o.")</f>
        <v>s. o.</v>
      </c>
      <c r="BR162" s="120"/>
    </row>
    <row r="163" spans="1:70" x14ac:dyDescent="0.25">
      <c r="A163" s="124"/>
      <c r="B163" s="33"/>
      <c r="C163" s="32"/>
      <c r="D163" s="32"/>
      <c r="E163" s="32"/>
      <c r="F163" s="32"/>
      <c r="G163" s="32"/>
      <c r="H163" s="32"/>
      <c r="I163" s="41"/>
      <c r="J163" s="32"/>
      <c r="K163" s="112"/>
      <c r="L163" s="32"/>
      <c r="M163" s="34"/>
      <c r="N163" s="339"/>
      <c r="O163" s="338"/>
      <c r="P163" s="118"/>
      <c r="Q163" s="187"/>
      <c r="R163" s="188"/>
      <c r="S163" s="189"/>
      <c r="T163" s="189"/>
      <c r="U163" s="189"/>
      <c r="V163" s="189"/>
      <c r="W163" s="256">
        <f t="shared" si="68"/>
        <v>0</v>
      </c>
      <c r="X163" s="187"/>
      <c r="Y163" s="190">
        <f t="shared" si="69"/>
        <v>0</v>
      </c>
      <c r="Z163" s="189"/>
      <c r="AA163" s="190">
        <f t="shared" si="70"/>
        <v>0</v>
      </c>
      <c r="AB163" s="189"/>
      <c r="AC163" s="190">
        <f t="shared" si="71"/>
        <v>0</v>
      </c>
      <c r="AD163" s="189"/>
      <c r="AE163" s="190">
        <f t="shared" si="62"/>
        <v>0</v>
      </c>
      <c r="AF163" s="191">
        <f t="shared" si="72"/>
        <v>0</v>
      </c>
      <c r="AG163" s="191">
        <f t="shared" si="73"/>
        <v>0</v>
      </c>
      <c r="AH163" s="137" t="str">
        <f t="shared" si="60"/>
        <v/>
      </c>
      <c r="AI163" s="286" t="str" cm="1">
        <f t="array" ref="AI163">IFERROR(_xlfn.IFS(DATE(RIGHT(B163,4),3,31)&lt;Listes_deroulantes!$F$54,IF(Z163&gt;0,Z163/AG163,"Aucun mazout"),DATE(RIGHT(B163,4),3,31)&gt;=Listes_deroulantes!$F$54,IF(AF163&gt;0,AF163/AG163,"Aucun combustible")),"")</f>
        <v/>
      </c>
      <c r="AJ163" s="284" t="str" cm="1">
        <f t="array" ref="AJ163">_xlfn.IFS(AG163=0,"",AND(AG163&gt;0,Z163=0),"Aucun mazout",AG163&gt;0,Z163/AG163)</f>
        <v/>
      </c>
      <c r="AK163" s="116" cm="1">
        <f t="array" ref="AK163">_xlfn.IFS(AG163=0,0,OR(AF163=0,ISBLANK(AF163)),"Aucun combustible",AND(AF163&gt;0,AG163&gt;0),AF163/AG163)</f>
        <v>0</v>
      </c>
      <c r="AL163" s="331" t="str" cm="1">
        <f t="array" ref="AL163">IFERROR(IF(DATE(RIGHT(B163,4),3,31)&lt;Listes_deroulantes!$F$54,VLOOKUP(L163,Listes_deroulantes!$F$3:$J$11,4,FALSE),_xlfn.IFS(DATE(RIGHT(B163,4),3,31)&lt;Avant2025,Exist2025Avant,DATE(RIGHT(B163,4),3,31)&lt;Avant2030,Exist2030Avant,DATE(RIGHT(B163,4),3,31)&gt;Après2030,Exist2031Avant)),"")</f>
        <v/>
      </c>
      <c r="AM163" s="35" t="str" cm="1">
        <f t="array" ref="AM163">_xlfn.IFS(OR(AI163="Aucun combustible",AI163="Aucun mazout"),"Oui",AND(AI163="",AL163=""),"",AND(AL163="0%",OR(AI163&lt;&gt;"Aucun combustible",AI163&lt;&gt;"Aucun mazout")),IF(AI163&lt;=0%,"Oui","Non"),AND(AL163&lt;&gt;"0%",OR(AI163&lt;&gt;"Aucun combustible",AI163&lt;&gt;"Aucun mazout")),IF(AI163&lt;=AL163,"Oui","Non"))</f>
        <v/>
      </c>
      <c r="AN163" s="130"/>
      <c r="AO163" s="350" t="str" cm="1">
        <f t="array" ref="AO163">_xlfn.IFS(AND(OR(AE163=0,ISBLANK(AE163)),AF163&gt;0),"Non disponible",AND(OR(AE163=0,ISBLANK(AE163)),W163&gt;0,OR(AF163=0,ISBLANK(AF163))),"100% Énergie renouvelable",AE163&gt;0,AE163,AND(OR(AE163=0,ISBLANK(AE163)),OR(AF163=0,ISBLANK(AF163)),OR(W163=0,ISBLANK(W163))),"s. o.")</f>
        <v>s. o.</v>
      </c>
      <c r="AP163" s="332">
        <f t="shared" si="63"/>
        <v>0</v>
      </c>
      <c r="AQ163" s="189"/>
      <c r="AR163" s="189"/>
      <c r="AS163" s="189"/>
      <c r="AT163" s="189"/>
      <c r="AU163" s="189"/>
      <c r="AV163" s="189"/>
      <c r="AW163" s="195">
        <f t="shared" si="74"/>
        <v>0</v>
      </c>
      <c r="AX163" s="189"/>
      <c r="AY163" s="196">
        <f t="shared" si="75"/>
        <v>0</v>
      </c>
      <c r="AZ163" s="189"/>
      <c r="BA163" s="196">
        <f t="shared" si="76"/>
        <v>0</v>
      </c>
      <c r="BB163" s="189"/>
      <c r="BC163" s="196">
        <f t="shared" si="77"/>
        <v>0</v>
      </c>
      <c r="BD163" s="189"/>
      <c r="BE163" s="196">
        <f t="shared" si="78"/>
        <v>0</v>
      </c>
      <c r="BF163" s="249">
        <f t="shared" si="66"/>
        <v>0</v>
      </c>
      <c r="BG163" s="195">
        <f t="shared" si="67"/>
        <v>0</v>
      </c>
      <c r="BH163" s="138" t="str">
        <f t="shared" si="61"/>
        <v/>
      </c>
      <c r="BI163" s="286" t="str" cm="1">
        <f t="array" ref="BI163">IFERROR(_xlfn.IFS(DATE(RIGHT(B163,4),3,31)&lt;Listes_deroulantes!$F$54,IF(AZ163&gt;0,AZ163/BG163,"Aucun mazout"),DATE(RIGHT(B163,4),3,31)&gt;=Listes_deroulantes!$F$54,IF(BF163&gt;0,BF163/BG163,"Aucun combustible")),"")</f>
        <v/>
      </c>
      <c r="BJ163" s="284" t="str" cm="1">
        <f t="array" ref="BJ163">_xlfn.IFS(BG163=0,"",AND(BG163&gt;0,AZ163=0),"Aucun mazout",BG163&gt;0,AZ163/BG163)</f>
        <v/>
      </c>
      <c r="BK163" s="299" t="str">
        <f t="shared" si="64"/>
        <v>Non disponible</v>
      </c>
      <c r="BL163" s="61" t="str" cm="1">
        <f t="array" ref="BL163">IFERROR(IF(DATE(RIGHT(B163,4),3,31)&lt;Listes_deroulantes!$F$54,VLOOKUP(L163,Listes_deroulantes!$F$3:$J$11,4,FALSE),_xlfn.IFS(DATE(RIGHT(B163,4),3,31)&lt;Avant2025,Exist20205Apres,DATE(RIGHT(B163,4),3,31)&lt;Avant2030,Exist2030Apres,DATE(RIGHT(B163,4),3,31)&gt;Après2030,"0%")),"")</f>
        <v/>
      </c>
      <c r="BM163" s="35" t="str" cm="1">
        <f t="array" ref="BM163">_xlfn.IFS(OR(BI163="Aucun combustible",BI163="Aucun mazout"),"Oui",AND(BI163="",BL163=""),"",AND(BL163="0%",OR(BI163&lt;&gt;"Aucun combustible",BI163&lt;&gt;"Aucun mazout")),IF(BI163&lt;=0%,"Oui","Non"),AND(BL163&lt;&gt;"0%",OR(BI163&lt;&gt;"Aucun combustible",BI163&lt;&gt;"Aucun mazout")),IF(BI163&lt;=BL163,"Oui","Non"))</f>
        <v/>
      </c>
      <c r="BN163" s="119"/>
      <c r="BO163" s="355" t="str">
        <f t="shared" si="65"/>
        <v>s. o.</v>
      </c>
      <c r="BP163" s="356" t="str" cm="1">
        <f t="array" ref="BP163">_xlfn.IFS(AND(BF163&gt;0,OR(BE163=0,ISBLANK(BE163))),"Non disponible",AND(OR(BE163=0,ISBLANK(BE163)),OR(BF163=0,ISBLANK(BF163)),AW163&gt;0),"100% Énergie renouvelable",BE163&gt;0,BE163,AND(OR(BE163=0,ISBLANK(BE163)),OR(BF163=0,ISBLANK(BF163)),OR(AW163=0,ISBLANK(AW163))),"s. o.")</f>
        <v>s. o.</v>
      </c>
      <c r="BQ163" s="357" t="str" cm="1">
        <f t="array" ref="BQ163">IFERROR(_xlfn.IFS(AND(BO163="100% Énergie renouvelable",BP163="100% Énergie renouvelable"),"Aucun GES à réduire",AND(BO163&lt;&gt;"100% Énergie renouvelable",BP163="100% Énergie renouvelable"),BO163,AND(BO163&lt;&gt;"100% Énergie renouvelable",BP163&lt;&gt;"100% Énergie renouvelable"),BO163-BP163,AND(BO163="100% Énergie renouvelable",BP163&lt;&gt;"100% Énergie renouvelable"),"Fournir une explication"),"s. o.")</f>
        <v>s. o.</v>
      </c>
      <c r="BR163" s="120"/>
    </row>
    <row r="164" spans="1:70" x14ac:dyDescent="0.25">
      <c r="A164" s="124"/>
      <c r="B164" s="33"/>
      <c r="C164" s="32"/>
      <c r="D164" s="32"/>
      <c r="E164" s="32"/>
      <c r="F164" s="32"/>
      <c r="G164" s="32"/>
      <c r="H164" s="32"/>
      <c r="I164" s="41"/>
      <c r="J164" s="32"/>
      <c r="K164" s="112"/>
      <c r="L164" s="32"/>
      <c r="M164" s="34"/>
      <c r="N164" s="339"/>
      <c r="O164" s="338"/>
      <c r="P164" s="118"/>
      <c r="Q164" s="187"/>
      <c r="R164" s="188"/>
      <c r="S164" s="189"/>
      <c r="T164" s="189"/>
      <c r="U164" s="189"/>
      <c r="V164" s="189"/>
      <c r="W164" s="256">
        <f t="shared" si="68"/>
        <v>0</v>
      </c>
      <c r="X164" s="187"/>
      <c r="Y164" s="190">
        <f t="shared" si="69"/>
        <v>0</v>
      </c>
      <c r="Z164" s="189"/>
      <c r="AA164" s="190">
        <f t="shared" si="70"/>
        <v>0</v>
      </c>
      <c r="AB164" s="189"/>
      <c r="AC164" s="190">
        <f t="shared" si="71"/>
        <v>0</v>
      </c>
      <c r="AD164" s="189"/>
      <c r="AE164" s="190">
        <f t="shared" si="62"/>
        <v>0</v>
      </c>
      <c r="AF164" s="191">
        <f t="shared" si="72"/>
        <v>0</v>
      </c>
      <c r="AG164" s="191">
        <f t="shared" si="73"/>
        <v>0</v>
      </c>
      <c r="AH164" s="137" t="str">
        <f t="shared" si="60"/>
        <v/>
      </c>
      <c r="AI164" s="286" t="str" cm="1">
        <f t="array" ref="AI164">IFERROR(_xlfn.IFS(DATE(RIGHT(B164,4),3,31)&lt;Listes_deroulantes!$F$54,IF(Z164&gt;0,Z164/AG164,"Aucun mazout"),DATE(RIGHT(B164,4),3,31)&gt;=Listes_deroulantes!$F$54,IF(AF164&gt;0,AF164/AG164,"Aucun combustible")),"")</f>
        <v/>
      </c>
      <c r="AJ164" s="284" t="str" cm="1">
        <f t="array" ref="AJ164">_xlfn.IFS(AG164=0,"",AND(AG164&gt;0,Z164=0),"Aucun mazout",AG164&gt;0,Z164/AG164)</f>
        <v/>
      </c>
      <c r="AK164" s="116" cm="1">
        <f t="array" ref="AK164">_xlfn.IFS(AG164=0,0,OR(AF164=0,ISBLANK(AF164)),"Aucun combustible",AND(AF164&gt;0,AG164&gt;0),AF164/AG164)</f>
        <v>0</v>
      </c>
      <c r="AL164" s="331" t="str" cm="1">
        <f t="array" ref="AL164">IFERROR(IF(DATE(RIGHT(B164,4),3,31)&lt;Listes_deroulantes!$F$54,VLOOKUP(L164,Listes_deroulantes!$F$3:$J$11,4,FALSE),_xlfn.IFS(DATE(RIGHT(B164,4),3,31)&lt;Avant2025,Exist2025Avant,DATE(RIGHT(B164,4),3,31)&lt;Avant2030,Exist2030Avant,DATE(RIGHT(B164,4),3,31)&gt;Après2030,Exist2031Avant)),"")</f>
        <v/>
      </c>
      <c r="AM164" s="35" t="str" cm="1">
        <f t="array" ref="AM164">_xlfn.IFS(OR(AI164="Aucun combustible",AI164="Aucun mazout"),"Oui",AND(AI164="",AL164=""),"",AND(AL164="0%",OR(AI164&lt;&gt;"Aucun combustible",AI164&lt;&gt;"Aucun mazout")),IF(AI164&lt;=0%,"Oui","Non"),AND(AL164&lt;&gt;"0%",OR(AI164&lt;&gt;"Aucun combustible",AI164&lt;&gt;"Aucun mazout")),IF(AI164&lt;=AL164,"Oui","Non"))</f>
        <v/>
      </c>
      <c r="AN164" s="130"/>
      <c r="AO164" s="350" t="str" cm="1">
        <f t="array" ref="AO164">_xlfn.IFS(AND(OR(AE164=0,ISBLANK(AE164)),AF164&gt;0),"Non disponible",AND(OR(AE164=0,ISBLANK(AE164)),W164&gt;0,OR(AF164=0,ISBLANK(AF164))),"100% Énergie renouvelable",AE164&gt;0,AE164,AND(OR(AE164=0,ISBLANK(AE164)),OR(AF164=0,ISBLANK(AF164)),OR(W164=0,ISBLANK(W164))),"s. o.")</f>
        <v>s. o.</v>
      </c>
      <c r="AP164" s="332">
        <f t="shared" si="63"/>
        <v>0</v>
      </c>
      <c r="AQ164" s="189"/>
      <c r="AR164" s="189"/>
      <c r="AS164" s="189"/>
      <c r="AT164" s="189"/>
      <c r="AU164" s="189"/>
      <c r="AV164" s="189"/>
      <c r="AW164" s="195">
        <f t="shared" si="74"/>
        <v>0</v>
      </c>
      <c r="AX164" s="189"/>
      <c r="AY164" s="196">
        <f t="shared" si="75"/>
        <v>0</v>
      </c>
      <c r="AZ164" s="189"/>
      <c r="BA164" s="196">
        <f t="shared" si="76"/>
        <v>0</v>
      </c>
      <c r="BB164" s="189"/>
      <c r="BC164" s="196">
        <f t="shared" si="77"/>
        <v>0</v>
      </c>
      <c r="BD164" s="189"/>
      <c r="BE164" s="196">
        <f t="shared" si="78"/>
        <v>0</v>
      </c>
      <c r="BF164" s="249">
        <f t="shared" si="66"/>
        <v>0</v>
      </c>
      <c r="BG164" s="195">
        <f t="shared" si="67"/>
        <v>0</v>
      </c>
      <c r="BH164" s="138" t="str">
        <f t="shared" si="61"/>
        <v/>
      </c>
      <c r="BI164" s="286" t="str" cm="1">
        <f t="array" ref="BI164">IFERROR(_xlfn.IFS(DATE(RIGHT(B164,4),3,31)&lt;Listes_deroulantes!$F$54,IF(AZ164&gt;0,AZ164/BG164,"Aucun mazout"),DATE(RIGHT(B164,4),3,31)&gt;=Listes_deroulantes!$F$54,IF(BF164&gt;0,BF164/BG164,"Aucun combustible")),"")</f>
        <v/>
      </c>
      <c r="BJ164" s="284" t="str" cm="1">
        <f t="array" ref="BJ164">_xlfn.IFS(BG164=0,"",AND(BG164&gt;0,AZ164=0),"Aucun mazout",BG164&gt;0,AZ164/BG164)</f>
        <v/>
      </c>
      <c r="BK164" s="299" t="str">
        <f t="shared" si="64"/>
        <v>Non disponible</v>
      </c>
      <c r="BL164" s="61" t="str" cm="1">
        <f t="array" ref="BL164">IFERROR(IF(DATE(RIGHT(B164,4),3,31)&lt;Listes_deroulantes!$F$54,VLOOKUP(L164,Listes_deroulantes!$F$3:$J$11,4,FALSE),_xlfn.IFS(DATE(RIGHT(B164,4),3,31)&lt;Avant2025,Exist20205Apres,DATE(RIGHT(B164,4),3,31)&lt;Avant2030,Exist2030Apres,DATE(RIGHT(B164,4),3,31)&gt;Après2030,"0%")),"")</f>
        <v/>
      </c>
      <c r="BM164" s="35" t="str" cm="1">
        <f t="array" ref="BM164">_xlfn.IFS(OR(BI164="Aucun combustible",BI164="Aucun mazout"),"Oui",AND(BI164="",BL164=""),"",AND(BL164="0%",OR(BI164&lt;&gt;"Aucun combustible",BI164&lt;&gt;"Aucun mazout")),IF(BI164&lt;=0%,"Oui","Non"),AND(BL164&lt;&gt;"0%",OR(BI164&lt;&gt;"Aucun combustible",BI164&lt;&gt;"Aucun mazout")),IF(BI164&lt;=BL164,"Oui","Non"))</f>
        <v/>
      </c>
      <c r="BN164" s="119"/>
      <c r="BO164" s="355" t="str">
        <f t="shared" si="65"/>
        <v>s. o.</v>
      </c>
      <c r="BP164" s="356" t="str" cm="1">
        <f t="array" ref="BP164">_xlfn.IFS(AND(BF164&gt;0,OR(BE164=0,ISBLANK(BE164))),"Non disponible",AND(OR(BE164=0,ISBLANK(BE164)),OR(BF164=0,ISBLANK(BF164)),AW164&gt;0),"100% Énergie renouvelable",BE164&gt;0,BE164,AND(OR(BE164=0,ISBLANK(BE164)),OR(BF164=0,ISBLANK(BF164)),OR(AW164=0,ISBLANK(AW164))),"s. o.")</f>
        <v>s. o.</v>
      </c>
      <c r="BQ164" s="357" t="str" cm="1">
        <f t="array" ref="BQ164">IFERROR(_xlfn.IFS(AND(BO164="100% Énergie renouvelable",BP164="100% Énergie renouvelable"),"Aucun GES à réduire",AND(BO164&lt;&gt;"100% Énergie renouvelable",BP164="100% Énergie renouvelable"),BO164,AND(BO164&lt;&gt;"100% Énergie renouvelable",BP164&lt;&gt;"100% Énergie renouvelable"),BO164-BP164,AND(BO164="100% Énergie renouvelable",BP164&lt;&gt;"100% Énergie renouvelable"),"Fournir une explication"),"s. o.")</f>
        <v>s. o.</v>
      </c>
      <c r="BR164" s="120"/>
    </row>
    <row r="165" spans="1:70" x14ac:dyDescent="0.25">
      <c r="A165" s="124"/>
      <c r="B165" s="33"/>
      <c r="C165" s="32"/>
      <c r="D165" s="32"/>
      <c r="E165" s="32"/>
      <c r="F165" s="32"/>
      <c r="G165" s="32"/>
      <c r="H165" s="32"/>
      <c r="I165" s="41"/>
      <c r="J165" s="32"/>
      <c r="K165" s="112"/>
      <c r="L165" s="32"/>
      <c r="M165" s="34"/>
      <c r="N165" s="339"/>
      <c r="O165" s="338"/>
      <c r="P165" s="118"/>
      <c r="Q165" s="187"/>
      <c r="R165" s="188"/>
      <c r="S165" s="189"/>
      <c r="T165" s="189"/>
      <c r="U165" s="189"/>
      <c r="V165" s="189"/>
      <c r="W165" s="256">
        <f t="shared" si="68"/>
        <v>0</v>
      </c>
      <c r="X165" s="187"/>
      <c r="Y165" s="190">
        <f t="shared" si="69"/>
        <v>0</v>
      </c>
      <c r="Z165" s="189"/>
      <c r="AA165" s="190">
        <f t="shared" si="70"/>
        <v>0</v>
      </c>
      <c r="AB165" s="189"/>
      <c r="AC165" s="190">
        <f t="shared" si="71"/>
        <v>0</v>
      </c>
      <c r="AD165" s="189"/>
      <c r="AE165" s="190">
        <f t="shared" si="62"/>
        <v>0</v>
      </c>
      <c r="AF165" s="191">
        <f t="shared" si="72"/>
        <v>0</v>
      </c>
      <c r="AG165" s="191">
        <f t="shared" si="73"/>
        <v>0</v>
      </c>
      <c r="AH165" s="137" t="str">
        <f t="shared" ref="AH165:AH196" si="79">IFERROR(IF(ISBLANK($P165),"",IF($P165="GJ",AG165/$N165,IF($P165="kWh éq.",AG165*V_GJ_kWh/$N165,""))),"")</f>
        <v/>
      </c>
      <c r="AI165" s="286" t="str" cm="1">
        <f t="array" ref="AI165">IFERROR(_xlfn.IFS(DATE(RIGHT(B165,4),3,31)&lt;Listes_deroulantes!$F$54,IF(Z165&gt;0,Z165/AG165,"Aucun mazout"),DATE(RIGHT(B165,4),3,31)&gt;=Listes_deroulantes!$F$54,IF(AF165&gt;0,AF165/AG165,"Aucun combustible")),"")</f>
        <v/>
      </c>
      <c r="AJ165" s="284" t="str" cm="1">
        <f t="array" ref="AJ165">_xlfn.IFS(AG165=0,"",AND(AG165&gt;0,Z165=0),"Aucun mazout",AG165&gt;0,Z165/AG165)</f>
        <v/>
      </c>
      <c r="AK165" s="116" cm="1">
        <f t="array" ref="AK165">_xlfn.IFS(AG165=0,0,OR(AF165=0,ISBLANK(AF165)),"Aucun combustible",AND(AF165&gt;0,AG165&gt;0),AF165/AG165)</f>
        <v>0</v>
      </c>
      <c r="AL165" s="331" t="str" cm="1">
        <f t="array" ref="AL165">IFERROR(IF(DATE(RIGHT(B165,4),3,31)&lt;Listes_deroulantes!$F$54,VLOOKUP(L165,Listes_deroulantes!$F$3:$J$11,4,FALSE),_xlfn.IFS(DATE(RIGHT(B165,4),3,31)&lt;Avant2025,Exist2025Avant,DATE(RIGHT(B165,4),3,31)&lt;Avant2030,Exist2030Avant,DATE(RIGHT(B165,4),3,31)&gt;Après2030,Exist2031Avant)),"")</f>
        <v/>
      </c>
      <c r="AM165" s="35" t="str" cm="1">
        <f t="array" ref="AM165">_xlfn.IFS(OR(AI165="Aucun combustible",AI165="Aucun mazout"),"Oui",AND(AI165="",AL165=""),"",AND(AL165="0%",OR(AI165&lt;&gt;"Aucun combustible",AI165&lt;&gt;"Aucun mazout")),IF(AI165&lt;=0%,"Oui","Non"),AND(AL165&lt;&gt;"0%",OR(AI165&lt;&gt;"Aucun combustible",AI165&lt;&gt;"Aucun mazout")),IF(AI165&lt;=AL165,"Oui","Non"))</f>
        <v/>
      </c>
      <c r="AN165" s="130"/>
      <c r="AO165" s="350" t="str" cm="1">
        <f t="array" ref="AO165">_xlfn.IFS(AND(OR(AE165=0,ISBLANK(AE165)),AF165&gt;0),"Non disponible",AND(OR(AE165=0,ISBLANK(AE165)),W165&gt;0,OR(AF165=0,ISBLANK(AF165))),"100% Énergie renouvelable",AE165&gt;0,AE165,AND(OR(AE165=0,ISBLANK(AE165)),OR(AF165=0,ISBLANK(AF165)),OR(W165=0,ISBLANK(W165))),"s. o.")</f>
        <v>s. o.</v>
      </c>
      <c r="AP165" s="332">
        <f t="shared" si="63"/>
        <v>0</v>
      </c>
      <c r="AQ165" s="189"/>
      <c r="AR165" s="189"/>
      <c r="AS165" s="189"/>
      <c r="AT165" s="189"/>
      <c r="AU165" s="189"/>
      <c r="AV165" s="189"/>
      <c r="AW165" s="195">
        <f t="shared" si="74"/>
        <v>0</v>
      </c>
      <c r="AX165" s="189"/>
      <c r="AY165" s="196">
        <f t="shared" si="75"/>
        <v>0</v>
      </c>
      <c r="AZ165" s="189"/>
      <c r="BA165" s="196">
        <f t="shared" si="76"/>
        <v>0</v>
      </c>
      <c r="BB165" s="189"/>
      <c r="BC165" s="196">
        <f t="shared" si="77"/>
        <v>0</v>
      </c>
      <c r="BD165" s="189"/>
      <c r="BE165" s="196">
        <f t="shared" si="78"/>
        <v>0</v>
      </c>
      <c r="BF165" s="249">
        <f t="shared" si="66"/>
        <v>0</v>
      </c>
      <c r="BG165" s="195">
        <f t="shared" si="67"/>
        <v>0</v>
      </c>
      <c r="BH165" s="138" t="str">
        <f t="shared" ref="BH165:BH196" si="80">IFERROR(IF(ISBLANK($AP165),"",IF($AP165="GJ",BG165/$N165,IF($AP165="kWh éq.",BG165*V_GJ_kWh/$N165,""))),"")</f>
        <v/>
      </c>
      <c r="BI165" s="286" t="str" cm="1">
        <f t="array" ref="BI165">IFERROR(_xlfn.IFS(DATE(RIGHT(B165,4),3,31)&lt;Listes_deroulantes!$F$54,IF(AZ165&gt;0,AZ165/BG165,"Aucun mazout"),DATE(RIGHT(B165,4),3,31)&gt;=Listes_deroulantes!$F$54,IF(BF165&gt;0,BF165/BG165,"Aucun combustible")),"")</f>
        <v/>
      </c>
      <c r="BJ165" s="284" t="str" cm="1">
        <f t="array" ref="BJ165">_xlfn.IFS(BG165=0,"",AND(BG165&gt;0,AZ165=0),"Aucun mazout",BG165&gt;0,AZ165/BG165)</f>
        <v/>
      </c>
      <c r="BK165" s="299" t="str">
        <f t="shared" si="64"/>
        <v>Non disponible</v>
      </c>
      <c r="BL165" s="61" t="str" cm="1">
        <f t="array" ref="BL165">IFERROR(IF(DATE(RIGHT(B165,4),3,31)&lt;Listes_deroulantes!$F$54,VLOOKUP(L165,Listes_deroulantes!$F$3:$J$11,4,FALSE),_xlfn.IFS(DATE(RIGHT(B165,4),3,31)&lt;Avant2025,Exist20205Apres,DATE(RIGHT(B165,4),3,31)&lt;Avant2030,Exist2030Apres,DATE(RIGHT(B165,4),3,31)&gt;Après2030,"0%")),"")</f>
        <v/>
      </c>
      <c r="BM165" s="35" t="str" cm="1">
        <f t="array" ref="BM165">_xlfn.IFS(OR(BI165="Aucun combustible",BI165="Aucun mazout"),"Oui",AND(BI165="",BL165=""),"",AND(BL165="0%",OR(BI165&lt;&gt;"Aucun combustible",BI165&lt;&gt;"Aucun mazout")),IF(BI165&lt;=0%,"Oui","Non"),AND(BL165&lt;&gt;"0%",OR(BI165&lt;&gt;"Aucun combustible",BI165&lt;&gt;"Aucun mazout")),IF(BI165&lt;=BL165,"Oui","Non"))</f>
        <v/>
      </c>
      <c r="BN165" s="119"/>
      <c r="BO165" s="355" t="str">
        <f t="shared" si="65"/>
        <v>s. o.</v>
      </c>
      <c r="BP165" s="356" t="str" cm="1">
        <f t="array" ref="BP165">_xlfn.IFS(AND(BF165&gt;0,OR(BE165=0,ISBLANK(BE165))),"Non disponible",AND(OR(BE165=0,ISBLANK(BE165)),OR(BF165=0,ISBLANK(BF165)),AW165&gt;0),"100% Énergie renouvelable",BE165&gt;0,BE165,AND(OR(BE165=0,ISBLANK(BE165)),OR(BF165=0,ISBLANK(BF165)),OR(AW165=0,ISBLANK(AW165))),"s. o.")</f>
        <v>s. o.</v>
      </c>
      <c r="BQ165" s="357" t="str" cm="1">
        <f t="array" ref="BQ165">IFERROR(_xlfn.IFS(AND(BO165="100% Énergie renouvelable",BP165="100% Énergie renouvelable"),"Aucun GES à réduire",AND(BO165&lt;&gt;"100% Énergie renouvelable",BP165="100% Énergie renouvelable"),BO165,AND(BO165&lt;&gt;"100% Énergie renouvelable",BP165&lt;&gt;"100% Énergie renouvelable"),BO165-BP165,AND(BO165="100% Énergie renouvelable",BP165&lt;&gt;"100% Énergie renouvelable"),"Fournir une explication"),"s. o.")</f>
        <v>s. o.</v>
      </c>
      <c r="BR165" s="120"/>
    </row>
    <row r="166" spans="1:70" x14ac:dyDescent="0.25">
      <c r="A166" s="124"/>
      <c r="B166" s="33"/>
      <c r="C166" s="32"/>
      <c r="D166" s="32"/>
      <c r="E166" s="32"/>
      <c r="F166" s="32"/>
      <c r="G166" s="32"/>
      <c r="H166" s="32"/>
      <c r="I166" s="41"/>
      <c r="J166" s="32"/>
      <c r="K166" s="112"/>
      <c r="L166" s="32"/>
      <c r="M166" s="34"/>
      <c r="N166" s="339"/>
      <c r="O166" s="338"/>
      <c r="P166" s="118"/>
      <c r="Q166" s="187"/>
      <c r="R166" s="188"/>
      <c r="S166" s="189"/>
      <c r="T166" s="189"/>
      <c r="U166" s="189"/>
      <c r="V166" s="189"/>
      <c r="W166" s="256">
        <f t="shared" si="68"/>
        <v>0</v>
      </c>
      <c r="X166" s="187"/>
      <c r="Y166" s="190">
        <f t="shared" si="69"/>
        <v>0</v>
      </c>
      <c r="Z166" s="189"/>
      <c r="AA166" s="190">
        <f t="shared" si="70"/>
        <v>0</v>
      </c>
      <c r="AB166" s="189"/>
      <c r="AC166" s="190">
        <f t="shared" si="71"/>
        <v>0</v>
      </c>
      <c r="AD166" s="189"/>
      <c r="AE166" s="190">
        <f t="shared" si="62"/>
        <v>0</v>
      </c>
      <c r="AF166" s="191">
        <f t="shared" si="72"/>
        <v>0</v>
      </c>
      <c r="AG166" s="191">
        <f t="shared" si="73"/>
        <v>0</v>
      </c>
      <c r="AH166" s="137" t="str">
        <f t="shared" si="79"/>
        <v/>
      </c>
      <c r="AI166" s="286" t="str" cm="1">
        <f t="array" ref="AI166">IFERROR(_xlfn.IFS(DATE(RIGHT(B166,4),3,31)&lt;Listes_deroulantes!$F$54,IF(Z166&gt;0,Z166/AG166,"Aucun mazout"),DATE(RIGHT(B166,4),3,31)&gt;=Listes_deroulantes!$F$54,IF(AF166&gt;0,AF166/AG166,"Aucun combustible")),"")</f>
        <v/>
      </c>
      <c r="AJ166" s="284" t="str" cm="1">
        <f t="array" ref="AJ166">_xlfn.IFS(AG166=0,"",AND(AG166&gt;0,Z166=0),"Aucun mazout",AG166&gt;0,Z166/AG166)</f>
        <v/>
      </c>
      <c r="AK166" s="116" cm="1">
        <f t="array" ref="AK166">_xlfn.IFS(AG166=0,0,OR(AF166=0,ISBLANK(AF166)),"Aucun combustible",AND(AF166&gt;0,AG166&gt;0),AF166/AG166)</f>
        <v>0</v>
      </c>
      <c r="AL166" s="331" t="str" cm="1">
        <f t="array" ref="AL166">IFERROR(IF(DATE(RIGHT(B166,4),3,31)&lt;Listes_deroulantes!$F$54,VLOOKUP(L166,Listes_deroulantes!$F$3:$J$11,4,FALSE),_xlfn.IFS(DATE(RIGHT(B166,4),3,31)&lt;Avant2025,Exist2025Avant,DATE(RIGHT(B166,4),3,31)&lt;Avant2030,Exist2030Avant,DATE(RIGHT(B166,4),3,31)&gt;Après2030,Exist2031Avant)),"")</f>
        <v/>
      </c>
      <c r="AM166" s="35" t="str" cm="1">
        <f t="array" ref="AM166">_xlfn.IFS(OR(AI166="Aucun combustible",AI166="Aucun mazout"),"Oui",AND(AI166="",AL166=""),"",AND(AL166="0%",OR(AI166&lt;&gt;"Aucun combustible",AI166&lt;&gt;"Aucun mazout")),IF(AI166&lt;=0%,"Oui","Non"),AND(AL166&lt;&gt;"0%",OR(AI166&lt;&gt;"Aucun combustible",AI166&lt;&gt;"Aucun mazout")),IF(AI166&lt;=AL166,"Oui","Non"))</f>
        <v/>
      </c>
      <c r="AN166" s="130"/>
      <c r="AO166" s="350" t="str" cm="1">
        <f t="array" ref="AO166">_xlfn.IFS(AND(OR(AE166=0,ISBLANK(AE166)),AF166&gt;0),"Non disponible",AND(OR(AE166=0,ISBLANK(AE166)),W166&gt;0,OR(AF166=0,ISBLANK(AF166))),"100% Énergie renouvelable",AE166&gt;0,AE166,AND(OR(AE166=0,ISBLANK(AE166)),OR(AF166=0,ISBLANK(AF166)),OR(W166=0,ISBLANK(W166))),"s. o.")</f>
        <v>s. o.</v>
      </c>
      <c r="AP166" s="332">
        <f t="shared" si="63"/>
        <v>0</v>
      </c>
      <c r="AQ166" s="189"/>
      <c r="AR166" s="189"/>
      <c r="AS166" s="189"/>
      <c r="AT166" s="189"/>
      <c r="AU166" s="189"/>
      <c r="AV166" s="189"/>
      <c r="AW166" s="195">
        <f t="shared" si="74"/>
        <v>0</v>
      </c>
      <c r="AX166" s="189"/>
      <c r="AY166" s="196">
        <f t="shared" si="75"/>
        <v>0</v>
      </c>
      <c r="AZ166" s="189"/>
      <c r="BA166" s="196">
        <f t="shared" si="76"/>
        <v>0</v>
      </c>
      <c r="BB166" s="189"/>
      <c r="BC166" s="196">
        <f t="shared" si="77"/>
        <v>0</v>
      </c>
      <c r="BD166" s="189"/>
      <c r="BE166" s="196">
        <f t="shared" si="78"/>
        <v>0</v>
      </c>
      <c r="BF166" s="249">
        <f t="shared" si="66"/>
        <v>0</v>
      </c>
      <c r="BG166" s="195">
        <f t="shared" si="67"/>
        <v>0</v>
      </c>
      <c r="BH166" s="138" t="str">
        <f t="shared" si="80"/>
        <v/>
      </c>
      <c r="BI166" s="286" t="str" cm="1">
        <f t="array" ref="BI166">IFERROR(_xlfn.IFS(DATE(RIGHT(B166,4),3,31)&lt;Listes_deroulantes!$F$54,IF(AZ166&gt;0,AZ166/BG166,"Aucun mazout"),DATE(RIGHT(B166,4),3,31)&gt;=Listes_deroulantes!$F$54,IF(BF166&gt;0,BF166/BG166,"Aucun combustible")),"")</f>
        <v/>
      </c>
      <c r="BJ166" s="284" t="str" cm="1">
        <f t="array" ref="BJ166">_xlfn.IFS(BG166=0,"",AND(BG166&gt;0,AZ166=0),"Aucun mazout",BG166&gt;0,AZ166/BG166)</f>
        <v/>
      </c>
      <c r="BK166" s="299" t="str">
        <f t="shared" si="64"/>
        <v>Non disponible</v>
      </c>
      <c r="BL166" s="61" t="str" cm="1">
        <f t="array" ref="BL166">IFERROR(IF(DATE(RIGHT(B166,4),3,31)&lt;Listes_deroulantes!$F$54,VLOOKUP(L166,Listes_deroulantes!$F$3:$J$11,4,FALSE),_xlfn.IFS(DATE(RIGHT(B166,4),3,31)&lt;Avant2025,Exist20205Apres,DATE(RIGHT(B166,4),3,31)&lt;Avant2030,Exist2030Apres,DATE(RIGHT(B166,4),3,31)&gt;Après2030,"0%")),"")</f>
        <v/>
      </c>
      <c r="BM166" s="35" t="str" cm="1">
        <f t="array" ref="BM166">_xlfn.IFS(OR(BI166="Aucun combustible",BI166="Aucun mazout"),"Oui",AND(BI166="",BL166=""),"",AND(BL166="0%",OR(BI166&lt;&gt;"Aucun combustible",BI166&lt;&gt;"Aucun mazout")),IF(BI166&lt;=0%,"Oui","Non"),AND(BL166&lt;&gt;"0%",OR(BI166&lt;&gt;"Aucun combustible",BI166&lt;&gt;"Aucun mazout")),IF(BI166&lt;=BL166,"Oui","Non"))</f>
        <v/>
      </c>
      <c r="BN166" s="119"/>
      <c r="BO166" s="355" t="str">
        <f t="shared" si="65"/>
        <v>s. o.</v>
      </c>
      <c r="BP166" s="356" t="str" cm="1">
        <f t="array" ref="BP166">_xlfn.IFS(AND(BF166&gt;0,OR(BE166=0,ISBLANK(BE166))),"Non disponible",AND(OR(BE166=0,ISBLANK(BE166)),OR(BF166=0,ISBLANK(BF166)),AW166&gt;0),"100% Énergie renouvelable",BE166&gt;0,BE166,AND(OR(BE166=0,ISBLANK(BE166)),OR(BF166=0,ISBLANK(BF166)),OR(AW166=0,ISBLANK(AW166))),"s. o.")</f>
        <v>s. o.</v>
      </c>
      <c r="BQ166" s="357" t="str" cm="1">
        <f t="array" ref="BQ166">IFERROR(_xlfn.IFS(AND(BO166="100% Énergie renouvelable",BP166="100% Énergie renouvelable"),"Aucun GES à réduire",AND(BO166&lt;&gt;"100% Énergie renouvelable",BP166="100% Énergie renouvelable"),BO166,AND(BO166&lt;&gt;"100% Énergie renouvelable",BP166&lt;&gt;"100% Énergie renouvelable"),BO166-BP166,AND(BO166="100% Énergie renouvelable",BP166&lt;&gt;"100% Énergie renouvelable"),"Fournir une explication"),"s. o.")</f>
        <v>s. o.</v>
      </c>
      <c r="BR166" s="120"/>
    </row>
    <row r="167" spans="1:70" x14ac:dyDescent="0.25">
      <c r="A167" s="124"/>
      <c r="B167" s="33"/>
      <c r="C167" s="32"/>
      <c r="D167" s="32"/>
      <c r="E167" s="32"/>
      <c r="F167" s="32"/>
      <c r="G167" s="32"/>
      <c r="H167" s="32"/>
      <c r="I167" s="41"/>
      <c r="J167" s="32"/>
      <c r="K167" s="112"/>
      <c r="L167" s="32"/>
      <c r="M167" s="34"/>
      <c r="N167" s="339"/>
      <c r="O167" s="338"/>
      <c r="P167" s="118"/>
      <c r="Q167" s="187"/>
      <c r="R167" s="188"/>
      <c r="S167" s="189"/>
      <c r="T167" s="189"/>
      <c r="U167" s="189"/>
      <c r="V167" s="189"/>
      <c r="W167" s="256">
        <f t="shared" si="68"/>
        <v>0</v>
      </c>
      <c r="X167" s="187"/>
      <c r="Y167" s="190">
        <f t="shared" si="69"/>
        <v>0</v>
      </c>
      <c r="Z167" s="189"/>
      <c r="AA167" s="190">
        <f t="shared" si="70"/>
        <v>0</v>
      </c>
      <c r="AB167" s="189"/>
      <c r="AC167" s="190">
        <f t="shared" si="71"/>
        <v>0</v>
      </c>
      <c r="AD167" s="189"/>
      <c r="AE167" s="190">
        <f t="shared" si="62"/>
        <v>0</v>
      </c>
      <c r="AF167" s="191">
        <f t="shared" si="72"/>
        <v>0</v>
      </c>
      <c r="AG167" s="191">
        <f t="shared" si="73"/>
        <v>0</v>
      </c>
      <c r="AH167" s="137" t="str">
        <f t="shared" si="79"/>
        <v/>
      </c>
      <c r="AI167" s="286" t="str" cm="1">
        <f t="array" ref="AI167">IFERROR(_xlfn.IFS(DATE(RIGHT(B167,4),3,31)&lt;Listes_deroulantes!$F$54,IF(Z167&gt;0,Z167/AG167,"Aucun mazout"),DATE(RIGHT(B167,4),3,31)&gt;=Listes_deroulantes!$F$54,IF(AF167&gt;0,AF167/AG167,"Aucun combustible")),"")</f>
        <v/>
      </c>
      <c r="AJ167" s="284" t="str" cm="1">
        <f t="array" ref="AJ167">_xlfn.IFS(AG167=0,"",AND(AG167&gt;0,Z167=0),"Aucun mazout",AG167&gt;0,Z167/AG167)</f>
        <v/>
      </c>
      <c r="AK167" s="116" cm="1">
        <f t="array" ref="AK167">_xlfn.IFS(AG167=0,0,OR(AF167=0,ISBLANK(AF167)),"Aucun combustible",AND(AF167&gt;0,AG167&gt;0),AF167/AG167)</f>
        <v>0</v>
      </c>
      <c r="AL167" s="331" t="str" cm="1">
        <f t="array" ref="AL167">IFERROR(IF(DATE(RIGHT(B167,4),3,31)&lt;Listes_deroulantes!$F$54,VLOOKUP(L167,Listes_deroulantes!$F$3:$J$11,4,FALSE),_xlfn.IFS(DATE(RIGHT(B167,4),3,31)&lt;Avant2025,Exist2025Avant,DATE(RIGHT(B167,4),3,31)&lt;Avant2030,Exist2030Avant,DATE(RIGHT(B167,4),3,31)&gt;Après2030,Exist2031Avant)),"")</f>
        <v/>
      </c>
      <c r="AM167" s="35" t="str" cm="1">
        <f t="array" ref="AM167">_xlfn.IFS(OR(AI167="Aucun combustible",AI167="Aucun mazout"),"Oui",AND(AI167="",AL167=""),"",AND(AL167="0%",OR(AI167&lt;&gt;"Aucun combustible",AI167&lt;&gt;"Aucun mazout")),IF(AI167&lt;=0%,"Oui","Non"),AND(AL167&lt;&gt;"0%",OR(AI167&lt;&gt;"Aucun combustible",AI167&lt;&gt;"Aucun mazout")),IF(AI167&lt;=AL167,"Oui","Non"))</f>
        <v/>
      </c>
      <c r="AN167" s="130"/>
      <c r="AO167" s="350" t="str" cm="1">
        <f t="array" ref="AO167">_xlfn.IFS(AND(OR(AE167=0,ISBLANK(AE167)),AF167&gt;0),"Non disponible",AND(OR(AE167=0,ISBLANK(AE167)),W167&gt;0,OR(AF167=0,ISBLANK(AF167))),"100% Énergie renouvelable",AE167&gt;0,AE167,AND(OR(AE167=0,ISBLANK(AE167)),OR(AF167=0,ISBLANK(AF167)),OR(W167=0,ISBLANK(W167))),"s. o.")</f>
        <v>s. o.</v>
      </c>
      <c r="AP167" s="332">
        <f t="shared" si="63"/>
        <v>0</v>
      </c>
      <c r="AQ167" s="189"/>
      <c r="AR167" s="189"/>
      <c r="AS167" s="189"/>
      <c r="AT167" s="189"/>
      <c r="AU167" s="189"/>
      <c r="AV167" s="189"/>
      <c r="AW167" s="195">
        <f t="shared" si="74"/>
        <v>0</v>
      </c>
      <c r="AX167" s="189"/>
      <c r="AY167" s="196">
        <f t="shared" si="75"/>
        <v>0</v>
      </c>
      <c r="AZ167" s="189"/>
      <c r="BA167" s="196">
        <f t="shared" si="76"/>
        <v>0</v>
      </c>
      <c r="BB167" s="189"/>
      <c r="BC167" s="196">
        <f t="shared" si="77"/>
        <v>0</v>
      </c>
      <c r="BD167" s="189"/>
      <c r="BE167" s="196">
        <f t="shared" si="78"/>
        <v>0</v>
      </c>
      <c r="BF167" s="249">
        <f t="shared" si="66"/>
        <v>0</v>
      </c>
      <c r="BG167" s="195">
        <f t="shared" si="67"/>
        <v>0</v>
      </c>
      <c r="BH167" s="138" t="str">
        <f t="shared" si="80"/>
        <v/>
      </c>
      <c r="BI167" s="286" t="str" cm="1">
        <f t="array" ref="BI167">IFERROR(_xlfn.IFS(DATE(RIGHT(B167,4),3,31)&lt;Listes_deroulantes!$F$54,IF(AZ167&gt;0,AZ167/BG167,"Aucun mazout"),DATE(RIGHT(B167,4),3,31)&gt;=Listes_deroulantes!$F$54,IF(BF167&gt;0,BF167/BG167,"Aucun combustible")),"")</f>
        <v/>
      </c>
      <c r="BJ167" s="284" t="str" cm="1">
        <f t="array" ref="BJ167">_xlfn.IFS(BG167=0,"",AND(BG167&gt;0,AZ167=0),"Aucun mazout",BG167&gt;0,AZ167/BG167)</f>
        <v/>
      </c>
      <c r="BK167" s="299" t="str">
        <f t="shared" si="64"/>
        <v>Non disponible</v>
      </c>
      <c r="BL167" s="61" t="str" cm="1">
        <f t="array" ref="BL167">IFERROR(IF(DATE(RIGHT(B167,4),3,31)&lt;Listes_deroulantes!$F$54,VLOOKUP(L167,Listes_deroulantes!$F$3:$J$11,4,FALSE),_xlfn.IFS(DATE(RIGHT(B167,4),3,31)&lt;Avant2025,Exist20205Apres,DATE(RIGHT(B167,4),3,31)&lt;Avant2030,Exist2030Apres,DATE(RIGHT(B167,4),3,31)&gt;Après2030,"0%")),"")</f>
        <v/>
      </c>
      <c r="BM167" s="35" t="str" cm="1">
        <f t="array" ref="BM167">_xlfn.IFS(OR(BI167="Aucun combustible",BI167="Aucun mazout"),"Oui",AND(BI167="",BL167=""),"",AND(BL167="0%",OR(BI167&lt;&gt;"Aucun combustible",BI167&lt;&gt;"Aucun mazout")),IF(BI167&lt;=0%,"Oui","Non"),AND(BL167&lt;&gt;"0%",OR(BI167&lt;&gt;"Aucun combustible",BI167&lt;&gt;"Aucun mazout")),IF(BI167&lt;=BL167,"Oui","Non"))</f>
        <v/>
      </c>
      <c r="BN167" s="119"/>
      <c r="BO167" s="355" t="str">
        <f t="shared" si="65"/>
        <v>s. o.</v>
      </c>
      <c r="BP167" s="356" t="str" cm="1">
        <f t="array" ref="BP167">_xlfn.IFS(AND(BF167&gt;0,OR(BE167=0,ISBLANK(BE167))),"Non disponible",AND(OR(BE167=0,ISBLANK(BE167)),OR(BF167=0,ISBLANK(BF167)),AW167&gt;0),"100% Énergie renouvelable",BE167&gt;0,BE167,AND(OR(BE167=0,ISBLANK(BE167)),OR(BF167=0,ISBLANK(BF167)),OR(AW167=0,ISBLANK(AW167))),"s. o.")</f>
        <v>s. o.</v>
      </c>
      <c r="BQ167" s="357" t="str" cm="1">
        <f t="array" ref="BQ167">IFERROR(_xlfn.IFS(AND(BO167="100% Énergie renouvelable",BP167="100% Énergie renouvelable"),"Aucun GES à réduire",AND(BO167&lt;&gt;"100% Énergie renouvelable",BP167="100% Énergie renouvelable"),BO167,AND(BO167&lt;&gt;"100% Énergie renouvelable",BP167&lt;&gt;"100% Énergie renouvelable"),BO167-BP167,AND(BO167="100% Énergie renouvelable",BP167&lt;&gt;"100% Énergie renouvelable"),"Fournir une explication"),"s. o.")</f>
        <v>s. o.</v>
      </c>
      <c r="BR167" s="120"/>
    </row>
    <row r="168" spans="1:70" x14ac:dyDescent="0.25">
      <c r="A168" s="124"/>
      <c r="B168" s="33"/>
      <c r="C168" s="32"/>
      <c r="D168" s="32"/>
      <c r="E168" s="32"/>
      <c r="F168" s="32"/>
      <c r="G168" s="32"/>
      <c r="H168" s="32"/>
      <c r="I168" s="41"/>
      <c r="J168" s="32"/>
      <c r="K168" s="112"/>
      <c r="L168" s="32"/>
      <c r="M168" s="34"/>
      <c r="N168" s="339"/>
      <c r="O168" s="338"/>
      <c r="P168" s="118"/>
      <c r="Q168" s="187"/>
      <c r="R168" s="188"/>
      <c r="S168" s="189"/>
      <c r="T168" s="189"/>
      <c r="U168" s="189"/>
      <c r="V168" s="189"/>
      <c r="W168" s="256">
        <f t="shared" si="68"/>
        <v>0</v>
      </c>
      <c r="X168" s="187"/>
      <c r="Y168" s="190">
        <f t="shared" si="69"/>
        <v>0</v>
      </c>
      <c r="Z168" s="189"/>
      <c r="AA168" s="190">
        <f t="shared" si="70"/>
        <v>0</v>
      </c>
      <c r="AB168" s="189"/>
      <c r="AC168" s="190">
        <f t="shared" si="71"/>
        <v>0</v>
      </c>
      <c r="AD168" s="189"/>
      <c r="AE168" s="190">
        <f t="shared" si="62"/>
        <v>0</v>
      </c>
      <c r="AF168" s="191">
        <f t="shared" si="72"/>
        <v>0</v>
      </c>
      <c r="AG168" s="191">
        <f t="shared" si="73"/>
        <v>0</v>
      </c>
      <c r="AH168" s="137" t="str">
        <f t="shared" si="79"/>
        <v/>
      </c>
      <c r="AI168" s="286" t="str" cm="1">
        <f t="array" ref="AI168">IFERROR(_xlfn.IFS(DATE(RIGHT(B168,4),3,31)&lt;Listes_deroulantes!$F$54,IF(Z168&gt;0,Z168/AG168,"Aucun mazout"),DATE(RIGHT(B168,4),3,31)&gt;=Listes_deroulantes!$F$54,IF(AF168&gt;0,AF168/AG168,"Aucun combustible")),"")</f>
        <v/>
      </c>
      <c r="AJ168" s="284" t="str" cm="1">
        <f t="array" ref="AJ168">_xlfn.IFS(AG168=0,"",AND(AG168&gt;0,Z168=0),"Aucun mazout",AG168&gt;0,Z168/AG168)</f>
        <v/>
      </c>
      <c r="AK168" s="116" cm="1">
        <f t="array" ref="AK168">_xlfn.IFS(AG168=0,0,OR(AF168=0,ISBLANK(AF168)),"Aucun combustible",AND(AF168&gt;0,AG168&gt;0),AF168/AG168)</f>
        <v>0</v>
      </c>
      <c r="AL168" s="331" t="str" cm="1">
        <f t="array" ref="AL168">IFERROR(IF(DATE(RIGHT(B168,4),3,31)&lt;Listes_deroulantes!$F$54,VLOOKUP(L168,Listes_deroulantes!$F$3:$J$11,4,FALSE),_xlfn.IFS(DATE(RIGHT(B168,4),3,31)&lt;Avant2025,Exist2025Avant,DATE(RIGHT(B168,4),3,31)&lt;Avant2030,Exist2030Avant,DATE(RIGHT(B168,4),3,31)&gt;Après2030,Exist2031Avant)),"")</f>
        <v/>
      </c>
      <c r="AM168" s="35" t="str" cm="1">
        <f t="array" ref="AM168">_xlfn.IFS(OR(AI168="Aucun combustible",AI168="Aucun mazout"),"Oui",AND(AI168="",AL168=""),"",AND(AL168="0%",OR(AI168&lt;&gt;"Aucun combustible",AI168&lt;&gt;"Aucun mazout")),IF(AI168&lt;=0%,"Oui","Non"),AND(AL168&lt;&gt;"0%",OR(AI168&lt;&gt;"Aucun combustible",AI168&lt;&gt;"Aucun mazout")),IF(AI168&lt;=AL168,"Oui","Non"))</f>
        <v/>
      </c>
      <c r="AN168" s="130"/>
      <c r="AO168" s="350" t="str" cm="1">
        <f t="array" ref="AO168">_xlfn.IFS(AND(OR(AE168=0,ISBLANK(AE168)),AF168&gt;0),"Non disponible",AND(OR(AE168=0,ISBLANK(AE168)),W168&gt;0,OR(AF168=0,ISBLANK(AF168))),"100% Énergie renouvelable",AE168&gt;0,AE168,AND(OR(AE168=0,ISBLANK(AE168)),OR(AF168=0,ISBLANK(AF168)),OR(W168=0,ISBLANK(W168))),"s. o.")</f>
        <v>s. o.</v>
      </c>
      <c r="AP168" s="332">
        <f t="shared" si="63"/>
        <v>0</v>
      </c>
      <c r="AQ168" s="189"/>
      <c r="AR168" s="189"/>
      <c r="AS168" s="189"/>
      <c r="AT168" s="189"/>
      <c r="AU168" s="189"/>
      <c r="AV168" s="189"/>
      <c r="AW168" s="195">
        <f t="shared" si="74"/>
        <v>0</v>
      </c>
      <c r="AX168" s="189"/>
      <c r="AY168" s="196">
        <f t="shared" si="75"/>
        <v>0</v>
      </c>
      <c r="AZ168" s="189"/>
      <c r="BA168" s="196">
        <f t="shared" si="76"/>
        <v>0</v>
      </c>
      <c r="BB168" s="189"/>
      <c r="BC168" s="196">
        <f t="shared" si="77"/>
        <v>0</v>
      </c>
      <c r="BD168" s="189"/>
      <c r="BE168" s="196">
        <f t="shared" si="78"/>
        <v>0</v>
      </c>
      <c r="BF168" s="249">
        <f t="shared" si="66"/>
        <v>0</v>
      </c>
      <c r="BG168" s="195">
        <f t="shared" si="67"/>
        <v>0</v>
      </c>
      <c r="BH168" s="138" t="str">
        <f t="shared" si="80"/>
        <v/>
      </c>
      <c r="BI168" s="286" t="str" cm="1">
        <f t="array" ref="BI168">IFERROR(_xlfn.IFS(DATE(RIGHT(B168,4),3,31)&lt;Listes_deroulantes!$F$54,IF(AZ168&gt;0,AZ168/BG168,"Aucun mazout"),DATE(RIGHT(B168,4),3,31)&gt;=Listes_deroulantes!$F$54,IF(BF168&gt;0,BF168/BG168,"Aucun combustible")),"")</f>
        <v/>
      </c>
      <c r="BJ168" s="284" t="str" cm="1">
        <f t="array" ref="BJ168">_xlfn.IFS(BG168=0,"",AND(BG168&gt;0,AZ168=0),"Aucun mazout",BG168&gt;0,AZ168/BG168)</f>
        <v/>
      </c>
      <c r="BK168" s="299" t="str">
        <f t="shared" si="64"/>
        <v>Non disponible</v>
      </c>
      <c r="BL168" s="61" t="str" cm="1">
        <f t="array" ref="BL168">IFERROR(IF(DATE(RIGHT(B168,4),3,31)&lt;Listes_deroulantes!$F$54,VLOOKUP(L168,Listes_deroulantes!$F$3:$J$11,4,FALSE),_xlfn.IFS(DATE(RIGHT(B168,4),3,31)&lt;Avant2025,Exist20205Apres,DATE(RIGHT(B168,4),3,31)&lt;Avant2030,Exist2030Apres,DATE(RIGHT(B168,4),3,31)&gt;Après2030,"0%")),"")</f>
        <v/>
      </c>
      <c r="BM168" s="35" t="str" cm="1">
        <f t="array" ref="BM168">_xlfn.IFS(OR(BI168="Aucun combustible",BI168="Aucun mazout"),"Oui",AND(BI168="",BL168=""),"",AND(BL168="0%",OR(BI168&lt;&gt;"Aucun combustible",BI168&lt;&gt;"Aucun mazout")),IF(BI168&lt;=0%,"Oui","Non"),AND(BL168&lt;&gt;"0%",OR(BI168&lt;&gt;"Aucun combustible",BI168&lt;&gt;"Aucun mazout")),IF(BI168&lt;=BL168,"Oui","Non"))</f>
        <v/>
      </c>
      <c r="BN168" s="119"/>
      <c r="BO168" s="355" t="str">
        <f t="shared" si="65"/>
        <v>s. o.</v>
      </c>
      <c r="BP168" s="356" t="str" cm="1">
        <f t="array" ref="BP168">_xlfn.IFS(AND(BF168&gt;0,OR(BE168=0,ISBLANK(BE168))),"Non disponible",AND(OR(BE168=0,ISBLANK(BE168)),OR(BF168=0,ISBLANK(BF168)),AW168&gt;0),"100% Énergie renouvelable",BE168&gt;0,BE168,AND(OR(BE168=0,ISBLANK(BE168)),OR(BF168=0,ISBLANK(BF168)),OR(AW168=0,ISBLANK(AW168))),"s. o.")</f>
        <v>s. o.</v>
      </c>
      <c r="BQ168" s="357" t="str" cm="1">
        <f t="array" ref="BQ168">IFERROR(_xlfn.IFS(AND(BO168="100% Énergie renouvelable",BP168="100% Énergie renouvelable"),"Aucun GES à réduire",AND(BO168&lt;&gt;"100% Énergie renouvelable",BP168="100% Énergie renouvelable"),BO168,AND(BO168&lt;&gt;"100% Énergie renouvelable",BP168&lt;&gt;"100% Énergie renouvelable"),BO168-BP168,AND(BO168="100% Énergie renouvelable",BP168&lt;&gt;"100% Énergie renouvelable"),"Fournir une explication"),"s. o.")</f>
        <v>s. o.</v>
      </c>
      <c r="BR168" s="120"/>
    </row>
    <row r="169" spans="1:70" x14ac:dyDescent="0.25">
      <c r="A169" s="124"/>
      <c r="B169" s="33"/>
      <c r="C169" s="32"/>
      <c r="D169" s="32"/>
      <c r="E169" s="32"/>
      <c r="F169" s="32"/>
      <c r="G169" s="32"/>
      <c r="H169" s="32"/>
      <c r="I169" s="41"/>
      <c r="J169" s="32"/>
      <c r="K169" s="112"/>
      <c r="L169" s="32"/>
      <c r="M169" s="34"/>
      <c r="N169" s="339"/>
      <c r="O169" s="338"/>
      <c r="P169" s="118"/>
      <c r="Q169" s="187"/>
      <c r="R169" s="188"/>
      <c r="S169" s="189"/>
      <c r="T169" s="189"/>
      <c r="U169" s="189"/>
      <c r="V169" s="189"/>
      <c r="W169" s="256">
        <f t="shared" si="68"/>
        <v>0</v>
      </c>
      <c r="X169" s="187"/>
      <c r="Y169" s="190">
        <f t="shared" si="69"/>
        <v>0</v>
      </c>
      <c r="Z169" s="189"/>
      <c r="AA169" s="190">
        <f t="shared" si="70"/>
        <v>0</v>
      </c>
      <c r="AB169" s="189"/>
      <c r="AC169" s="190">
        <f t="shared" si="71"/>
        <v>0</v>
      </c>
      <c r="AD169" s="189"/>
      <c r="AE169" s="190">
        <f t="shared" si="62"/>
        <v>0</v>
      </c>
      <c r="AF169" s="191">
        <f t="shared" si="72"/>
        <v>0</v>
      </c>
      <c r="AG169" s="191">
        <f t="shared" si="73"/>
        <v>0</v>
      </c>
      <c r="AH169" s="137" t="str">
        <f t="shared" si="79"/>
        <v/>
      </c>
      <c r="AI169" s="286" t="str" cm="1">
        <f t="array" ref="AI169">IFERROR(_xlfn.IFS(DATE(RIGHT(B169,4),3,31)&lt;Listes_deroulantes!$F$54,IF(Z169&gt;0,Z169/AG169,"Aucun mazout"),DATE(RIGHT(B169,4),3,31)&gt;=Listes_deroulantes!$F$54,IF(AF169&gt;0,AF169/AG169,"Aucun combustible")),"")</f>
        <v/>
      </c>
      <c r="AJ169" s="284" t="str" cm="1">
        <f t="array" ref="AJ169">_xlfn.IFS(AG169=0,"",AND(AG169&gt;0,Z169=0),"Aucun mazout",AG169&gt;0,Z169/AG169)</f>
        <v/>
      </c>
      <c r="AK169" s="116" cm="1">
        <f t="array" ref="AK169">_xlfn.IFS(AG169=0,0,OR(AF169=0,ISBLANK(AF169)),"Aucun combustible",AND(AF169&gt;0,AG169&gt;0),AF169/AG169)</f>
        <v>0</v>
      </c>
      <c r="AL169" s="331" t="str" cm="1">
        <f t="array" ref="AL169">IFERROR(IF(DATE(RIGHT(B169,4),3,31)&lt;Listes_deroulantes!$F$54,VLOOKUP(L169,Listes_deroulantes!$F$3:$J$11,4,FALSE),_xlfn.IFS(DATE(RIGHT(B169,4),3,31)&lt;Avant2025,Exist2025Avant,DATE(RIGHT(B169,4),3,31)&lt;Avant2030,Exist2030Avant,DATE(RIGHT(B169,4),3,31)&gt;Après2030,Exist2031Avant)),"")</f>
        <v/>
      </c>
      <c r="AM169" s="35" t="str" cm="1">
        <f t="array" ref="AM169">_xlfn.IFS(OR(AI169="Aucun combustible",AI169="Aucun mazout"),"Oui",AND(AI169="",AL169=""),"",AND(AL169="0%",OR(AI169&lt;&gt;"Aucun combustible",AI169&lt;&gt;"Aucun mazout")),IF(AI169&lt;=0%,"Oui","Non"),AND(AL169&lt;&gt;"0%",OR(AI169&lt;&gt;"Aucun combustible",AI169&lt;&gt;"Aucun mazout")),IF(AI169&lt;=AL169,"Oui","Non"))</f>
        <v/>
      </c>
      <c r="AN169" s="130"/>
      <c r="AO169" s="350" t="str" cm="1">
        <f t="array" ref="AO169">_xlfn.IFS(AND(OR(AE169=0,ISBLANK(AE169)),AF169&gt;0),"Non disponible",AND(OR(AE169=0,ISBLANK(AE169)),W169&gt;0,OR(AF169=0,ISBLANK(AF169))),"100% Énergie renouvelable",AE169&gt;0,AE169,AND(OR(AE169=0,ISBLANK(AE169)),OR(AF169=0,ISBLANK(AF169)),OR(W169=0,ISBLANK(W169))),"s. o.")</f>
        <v>s. o.</v>
      </c>
      <c r="AP169" s="332">
        <f t="shared" si="63"/>
        <v>0</v>
      </c>
      <c r="AQ169" s="189"/>
      <c r="AR169" s="189"/>
      <c r="AS169" s="189"/>
      <c r="AT169" s="189"/>
      <c r="AU169" s="189"/>
      <c r="AV169" s="189"/>
      <c r="AW169" s="195">
        <f t="shared" si="74"/>
        <v>0</v>
      </c>
      <c r="AX169" s="189"/>
      <c r="AY169" s="196">
        <f t="shared" si="75"/>
        <v>0</v>
      </c>
      <c r="AZ169" s="189"/>
      <c r="BA169" s="196">
        <f t="shared" si="76"/>
        <v>0</v>
      </c>
      <c r="BB169" s="189"/>
      <c r="BC169" s="196">
        <f t="shared" si="77"/>
        <v>0</v>
      </c>
      <c r="BD169" s="189"/>
      <c r="BE169" s="196">
        <f t="shared" si="78"/>
        <v>0</v>
      </c>
      <c r="BF169" s="249">
        <f t="shared" si="66"/>
        <v>0</v>
      </c>
      <c r="BG169" s="195">
        <f t="shared" si="67"/>
        <v>0</v>
      </c>
      <c r="BH169" s="138" t="str">
        <f t="shared" si="80"/>
        <v/>
      </c>
      <c r="BI169" s="286" t="str" cm="1">
        <f t="array" ref="BI169">IFERROR(_xlfn.IFS(DATE(RIGHT(B169,4),3,31)&lt;Listes_deroulantes!$F$54,IF(AZ169&gt;0,AZ169/BG169,"Aucun mazout"),DATE(RIGHT(B169,4),3,31)&gt;=Listes_deroulantes!$F$54,IF(BF169&gt;0,BF169/BG169,"Aucun combustible")),"")</f>
        <v/>
      </c>
      <c r="BJ169" s="284" t="str" cm="1">
        <f t="array" ref="BJ169">_xlfn.IFS(BG169=0,"",AND(BG169&gt;0,AZ169=0),"Aucun mazout",BG169&gt;0,AZ169/BG169)</f>
        <v/>
      </c>
      <c r="BK169" s="299" t="str">
        <f t="shared" si="64"/>
        <v>Non disponible</v>
      </c>
      <c r="BL169" s="61" t="str" cm="1">
        <f t="array" ref="BL169">IFERROR(IF(DATE(RIGHT(B169,4),3,31)&lt;Listes_deroulantes!$F$54,VLOOKUP(L169,Listes_deroulantes!$F$3:$J$11,4,FALSE),_xlfn.IFS(DATE(RIGHT(B169,4),3,31)&lt;Avant2025,Exist20205Apres,DATE(RIGHT(B169,4),3,31)&lt;Avant2030,Exist2030Apres,DATE(RIGHT(B169,4),3,31)&gt;Après2030,"0%")),"")</f>
        <v/>
      </c>
      <c r="BM169" s="35" t="str" cm="1">
        <f t="array" ref="BM169">_xlfn.IFS(OR(BI169="Aucun combustible",BI169="Aucun mazout"),"Oui",AND(BI169="",BL169=""),"",AND(BL169="0%",OR(BI169&lt;&gt;"Aucun combustible",BI169&lt;&gt;"Aucun mazout")),IF(BI169&lt;=0%,"Oui","Non"),AND(BL169&lt;&gt;"0%",OR(BI169&lt;&gt;"Aucun combustible",BI169&lt;&gt;"Aucun mazout")),IF(BI169&lt;=BL169,"Oui","Non"))</f>
        <v/>
      </c>
      <c r="BN169" s="119"/>
      <c r="BO169" s="355" t="str">
        <f t="shared" si="65"/>
        <v>s. o.</v>
      </c>
      <c r="BP169" s="356" t="str" cm="1">
        <f t="array" ref="BP169">_xlfn.IFS(AND(BF169&gt;0,OR(BE169=0,ISBLANK(BE169))),"Non disponible",AND(OR(BE169=0,ISBLANK(BE169)),OR(BF169=0,ISBLANK(BF169)),AW169&gt;0),"100% Énergie renouvelable",BE169&gt;0,BE169,AND(OR(BE169=0,ISBLANK(BE169)),OR(BF169=0,ISBLANK(BF169)),OR(AW169=0,ISBLANK(AW169))),"s. o.")</f>
        <v>s. o.</v>
      </c>
      <c r="BQ169" s="357" t="str" cm="1">
        <f t="array" ref="BQ169">IFERROR(_xlfn.IFS(AND(BO169="100% Énergie renouvelable",BP169="100% Énergie renouvelable"),"Aucun GES à réduire",AND(BO169&lt;&gt;"100% Énergie renouvelable",BP169="100% Énergie renouvelable"),BO169,AND(BO169&lt;&gt;"100% Énergie renouvelable",BP169&lt;&gt;"100% Énergie renouvelable"),BO169-BP169,AND(BO169="100% Énergie renouvelable",BP169&lt;&gt;"100% Énergie renouvelable"),"Fournir une explication"),"s. o.")</f>
        <v>s. o.</v>
      </c>
      <c r="BR169" s="120"/>
    </row>
    <row r="170" spans="1:70" x14ac:dyDescent="0.25">
      <c r="A170" s="124"/>
      <c r="B170" s="33"/>
      <c r="C170" s="32"/>
      <c r="D170" s="32"/>
      <c r="E170" s="32"/>
      <c r="F170" s="32"/>
      <c r="G170" s="32"/>
      <c r="H170" s="32"/>
      <c r="I170" s="41"/>
      <c r="J170" s="32"/>
      <c r="K170" s="112"/>
      <c r="L170" s="32"/>
      <c r="M170" s="34"/>
      <c r="N170" s="339"/>
      <c r="O170" s="338"/>
      <c r="P170" s="118"/>
      <c r="Q170" s="187"/>
      <c r="R170" s="188"/>
      <c r="S170" s="189"/>
      <c r="T170" s="189"/>
      <c r="U170" s="189"/>
      <c r="V170" s="189"/>
      <c r="W170" s="256">
        <f t="shared" si="68"/>
        <v>0</v>
      </c>
      <c r="X170" s="187"/>
      <c r="Y170" s="190">
        <f t="shared" si="69"/>
        <v>0</v>
      </c>
      <c r="Z170" s="189"/>
      <c r="AA170" s="190">
        <f t="shared" si="70"/>
        <v>0</v>
      </c>
      <c r="AB170" s="189"/>
      <c r="AC170" s="190">
        <f t="shared" si="71"/>
        <v>0</v>
      </c>
      <c r="AD170" s="189"/>
      <c r="AE170" s="190">
        <f t="shared" si="62"/>
        <v>0</v>
      </c>
      <c r="AF170" s="191">
        <f t="shared" si="72"/>
        <v>0</v>
      </c>
      <c r="AG170" s="191">
        <f t="shared" si="73"/>
        <v>0</v>
      </c>
      <c r="AH170" s="137" t="str">
        <f t="shared" si="79"/>
        <v/>
      </c>
      <c r="AI170" s="286" t="str" cm="1">
        <f t="array" ref="AI170">IFERROR(_xlfn.IFS(DATE(RIGHT(B170,4),3,31)&lt;Listes_deroulantes!$F$54,IF(Z170&gt;0,Z170/AG170,"Aucun mazout"),DATE(RIGHT(B170,4),3,31)&gt;=Listes_deroulantes!$F$54,IF(AF170&gt;0,AF170/AG170,"Aucun combustible")),"")</f>
        <v/>
      </c>
      <c r="AJ170" s="284" t="str" cm="1">
        <f t="array" ref="AJ170">_xlfn.IFS(AG170=0,"",AND(AG170&gt;0,Z170=0),"Aucun mazout",AG170&gt;0,Z170/AG170)</f>
        <v/>
      </c>
      <c r="AK170" s="116" cm="1">
        <f t="array" ref="AK170">_xlfn.IFS(AG170=0,0,OR(AF170=0,ISBLANK(AF170)),"Aucun combustible",AND(AF170&gt;0,AG170&gt;0),AF170/AG170)</f>
        <v>0</v>
      </c>
      <c r="AL170" s="331" t="str" cm="1">
        <f t="array" ref="AL170">IFERROR(IF(DATE(RIGHT(B170,4),3,31)&lt;Listes_deroulantes!$F$54,VLOOKUP(L170,Listes_deroulantes!$F$3:$J$11,4,FALSE),_xlfn.IFS(DATE(RIGHT(B170,4),3,31)&lt;Avant2025,Exist2025Avant,DATE(RIGHT(B170,4),3,31)&lt;Avant2030,Exist2030Avant,DATE(RIGHT(B170,4),3,31)&gt;Après2030,Exist2031Avant)),"")</f>
        <v/>
      </c>
      <c r="AM170" s="35" t="str" cm="1">
        <f t="array" ref="AM170">_xlfn.IFS(OR(AI170="Aucun combustible",AI170="Aucun mazout"),"Oui",AND(AI170="",AL170=""),"",AND(AL170="0%",OR(AI170&lt;&gt;"Aucun combustible",AI170&lt;&gt;"Aucun mazout")),IF(AI170&lt;=0%,"Oui","Non"),AND(AL170&lt;&gt;"0%",OR(AI170&lt;&gt;"Aucun combustible",AI170&lt;&gt;"Aucun mazout")),IF(AI170&lt;=AL170,"Oui","Non"))</f>
        <v/>
      </c>
      <c r="AN170" s="130"/>
      <c r="AO170" s="350" t="str" cm="1">
        <f t="array" ref="AO170">_xlfn.IFS(AND(OR(AE170=0,ISBLANK(AE170)),AF170&gt;0),"Non disponible",AND(OR(AE170=0,ISBLANK(AE170)),W170&gt;0,OR(AF170=0,ISBLANK(AF170))),"100% Énergie renouvelable",AE170&gt;0,AE170,AND(OR(AE170=0,ISBLANK(AE170)),OR(AF170=0,ISBLANK(AF170)),OR(W170=0,ISBLANK(W170))),"s. o.")</f>
        <v>s. o.</v>
      </c>
      <c r="AP170" s="332">
        <f t="shared" si="63"/>
        <v>0</v>
      </c>
      <c r="AQ170" s="189"/>
      <c r="AR170" s="189"/>
      <c r="AS170" s="189"/>
      <c r="AT170" s="189"/>
      <c r="AU170" s="189"/>
      <c r="AV170" s="189"/>
      <c r="AW170" s="195">
        <f t="shared" si="74"/>
        <v>0</v>
      </c>
      <c r="AX170" s="189"/>
      <c r="AY170" s="196">
        <f t="shared" si="75"/>
        <v>0</v>
      </c>
      <c r="AZ170" s="189"/>
      <c r="BA170" s="196">
        <f t="shared" si="76"/>
        <v>0</v>
      </c>
      <c r="BB170" s="189"/>
      <c r="BC170" s="196">
        <f t="shared" si="77"/>
        <v>0</v>
      </c>
      <c r="BD170" s="189"/>
      <c r="BE170" s="196">
        <f t="shared" si="78"/>
        <v>0</v>
      </c>
      <c r="BF170" s="249">
        <f t="shared" si="66"/>
        <v>0</v>
      </c>
      <c r="BG170" s="195">
        <f t="shared" si="67"/>
        <v>0</v>
      </c>
      <c r="BH170" s="138" t="str">
        <f t="shared" si="80"/>
        <v/>
      </c>
      <c r="BI170" s="286" t="str" cm="1">
        <f t="array" ref="BI170">IFERROR(_xlfn.IFS(DATE(RIGHT(B170,4),3,31)&lt;Listes_deroulantes!$F$54,IF(AZ170&gt;0,AZ170/BG170,"Aucun mazout"),DATE(RIGHT(B170,4),3,31)&gt;=Listes_deroulantes!$F$54,IF(BF170&gt;0,BF170/BG170,"Aucun combustible")),"")</f>
        <v/>
      </c>
      <c r="BJ170" s="284" t="str" cm="1">
        <f t="array" ref="BJ170">_xlfn.IFS(BG170=0,"",AND(BG170&gt;0,AZ170=0),"Aucun mazout",BG170&gt;0,AZ170/BG170)</f>
        <v/>
      </c>
      <c r="BK170" s="299" t="str">
        <f t="shared" si="64"/>
        <v>Non disponible</v>
      </c>
      <c r="BL170" s="61" t="str" cm="1">
        <f t="array" ref="BL170">IFERROR(IF(DATE(RIGHT(B170,4),3,31)&lt;Listes_deroulantes!$F$54,VLOOKUP(L170,Listes_deroulantes!$F$3:$J$11,4,FALSE),_xlfn.IFS(DATE(RIGHT(B170,4),3,31)&lt;Avant2025,Exist20205Apres,DATE(RIGHT(B170,4),3,31)&lt;Avant2030,Exist2030Apres,DATE(RIGHT(B170,4),3,31)&gt;Après2030,"0%")),"")</f>
        <v/>
      </c>
      <c r="BM170" s="35" t="str" cm="1">
        <f t="array" ref="BM170">_xlfn.IFS(OR(BI170="Aucun combustible",BI170="Aucun mazout"),"Oui",AND(BI170="",BL170=""),"",AND(BL170="0%",OR(BI170&lt;&gt;"Aucun combustible",BI170&lt;&gt;"Aucun mazout")),IF(BI170&lt;=0%,"Oui","Non"),AND(BL170&lt;&gt;"0%",OR(BI170&lt;&gt;"Aucun combustible",BI170&lt;&gt;"Aucun mazout")),IF(BI170&lt;=BL170,"Oui","Non"))</f>
        <v/>
      </c>
      <c r="BN170" s="119"/>
      <c r="BO170" s="355" t="str">
        <f t="shared" si="65"/>
        <v>s. o.</v>
      </c>
      <c r="BP170" s="356" t="str" cm="1">
        <f t="array" ref="BP170">_xlfn.IFS(AND(BF170&gt;0,OR(BE170=0,ISBLANK(BE170))),"Non disponible",AND(OR(BE170=0,ISBLANK(BE170)),OR(BF170=0,ISBLANK(BF170)),AW170&gt;0),"100% Énergie renouvelable",BE170&gt;0,BE170,AND(OR(BE170=0,ISBLANK(BE170)),OR(BF170=0,ISBLANK(BF170)),OR(AW170=0,ISBLANK(AW170))),"s. o.")</f>
        <v>s. o.</v>
      </c>
      <c r="BQ170" s="357" t="str" cm="1">
        <f t="array" ref="BQ170">IFERROR(_xlfn.IFS(AND(BO170="100% Énergie renouvelable",BP170="100% Énergie renouvelable"),"Aucun GES à réduire",AND(BO170&lt;&gt;"100% Énergie renouvelable",BP170="100% Énergie renouvelable"),BO170,AND(BO170&lt;&gt;"100% Énergie renouvelable",BP170&lt;&gt;"100% Énergie renouvelable"),BO170-BP170,AND(BO170="100% Énergie renouvelable",BP170&lt;&gt;"100% Énergie renouvelable"),"Fournir une explication"),"s. o.")</f>
        <v>s. o.</v>
      </c>
      <c r="BR170" s="120"/>
    </row>
    <row r="171" spans="1:70" x14ac:dyDescent="0.25">
      <c r="A171" s="124"/>
      <c r="B171" s="33"/>
      <c r="C171" s="32"/>
      <c r="D171" s="32"/>
      <c r="E171" s="32"/>
      <c r="F171" s="32"/>
      <c r="G171" s="32"/>
      <c r="H171" s="32"/>
      <c r="I171" s="41"/>
      <c r="J171" s="32"/>
      <c r="K171" s="112"/>
      <c r="L171" s="32"/>
      <c r="M171" s="34"/>
      <c r="N171" s="339"/>
      <c r="O171" s="338"/>
      <c r="P171" s="118"/>
      <c r="Q171" s="187"/>
      <c r="R171" s="188"/>
      <c r="S171" s="189"/>
      <c r="T171" s="189"/>
      <c r="U171" s="189"/>
      <c r="V171" s="189"/>
      <c r="W171" s="256">
        <f t="shared" si="68"/>
        <v>0</v>
      </c>
      <c r="X171" s="187"/>
      <c r="Y171" s="190">
        <f t="shared" si="69"/>
        <v>0</v>
      </c>
      <c r="Z171" s="189"/>
      <c r="AA171" s="190">
        <f t="shared" si="70"/>
        <v>0</v>
      </c>
      <c r="AB171" s="189"/>
      <c r="AC171" s="190">
        <f t="shared" si="71"/>
        <v>0</v>
      </c>
      <c r="AD171" s="189"/>
      <c r="AE171" s="190">
        <f t="shared" si="62"/>
        <v>0</v>
      </c>
      <c r="AF171" s="191">
        <f t="shared" si="72"/>
        <v>0</v>
      </c>
      <c r="AG171" s="191">
        <f t="shared" si="73"/>
        <v>0</v>
      </c>
      <c r="AH171" s="137" t="str">
        <f t="shared" si="79"/>
        <v/>
      </c>
      <c r="AI171" s="286" t="str" cm="1">
        <f t="array" ref="AI171">IFERROR(_xlfn.IFS(DATE(RIGHT(B171,4),3,31)&lt;Listes_deroulantes!$F$54,IF(Z171&gt;0,Z171/AG171,"Aucun mazout"),DATE(RIGHT(B171,4),3,31)&gt;=Listes_deroulantes!$F$54,IF(AF171&gt;0,AF171/AG171,"Aucun combustible")),"")</f>
        <v/>
      </c>
      <c r="AJ171" s="284" t="str" cm="1">
        <f t="array" ref="AJ171">_xlfn.IFS(AG171=0,"",AND(AG171&gt;0,Z171=0),"Aucun mazout",AG171&gt;0,Z171/AG171)</f>
        <v/>
      </c>
      <c r="AK171" s="116" cm="1">
        <f t="array" ref="AK171">_xlfn.IFS(AG171=0,0,OR(AF171=0,ISBLANK(AF171)),"Aucun combustible",AND(AF171&gt;0,AG171&gt;0),AF171/AG171)</f>
        <v>0</v>
      </c>
      <c r="AL171" s="331" t="str" cm="1">
        <f t="array" ref="AL171">IFERROR(IF(DATE(RIGHT(B171,4),3,31)&lt;Listes_deroulantes!$F$54,VLOOKUP(L171,Listes_deroulantes!$F$3:$J$11,4,FALSE),_xlfn.IFS(DATE(RIGHT(B171,4),3,31)&lt;Avant2025,Exist2025Avant,DATE(RIGHT(B171,4),3,31)&lt;Avant2030,Exist2030Avant,DATE(RIGHT(B171,4),3,31)&gt;Après2030,Exist2031Avant)),"")</f>
        <v/>
      </c>
      <c r="AM171" s="35" t="str" cm="1">
        <f t="array" ref="AM171">_xlfn.IFS(OR(AI171="Aucun combustible",AI171="Aucun mazout"),"Oui",AND(AI171="",AL171=""),"",AND(AL171="0%",OR(AI171&lt;&gt;"Aucun combustible",AI171&lt;&gt;"Aucun mazout")),IF(AI171&lt;=0%,"Oui","Non"),AND(AL171&lt;&gt;"0%",OR(AI171&lt;&gt;"Aucun combustible",AI171&lt;&gt;"Aucun mazout")),IF(AI171&lt;=AL171,"Oui","Non"))</f>
        <v/>
      </c>
      <c r="AN171" s="130"/>
      <c r="AO171" s="350" t="str" cm="1">
        <f t="array" ref="AO171">_xlfn.IFS(AND(OR(AE171=0,ISBLANK(AE171)),AF171&gt;0),"Non disponible",AND(OR(AE171=0,ISBLANK(AE171)),W171&gt;0,OR(AF171=0,ISBLANK(AF171))),"100% Énergie renouvelable",AE171&gt;0,AE171,AND(OR(AE171=0,ISBLANK(AE171)),OR(AF171=0,ISBLANK(AF171)),OR(W171=0,ISBLANK(W171))),"s. o.")</f>
        <v>s. o.</v>
      </c>
      <c r="AP171" s="332">
        <f t="shared" si="63"/>
        <v>0</v>
      </c>
      <c r="AQ171" s="189"/>
      <c r="AR171" s="189"/>
      <c r="AS171" s="189"/>
      <c r="AT171" s="189"/>
      <c r="AU171" s="189"/>
      <c r="AV171" s="189"/>
      <c r="AW171" s="195">
        <f t="shared" si="74"/>
        <v>0</v>
      </c>
      <c r="AX171" s="189"/>
      <c r="AY171" s="196">
        <f t="shared" si="75"/>
        <v>0</v>
      </c>
      <c r="AZ171" s="189"/>
      <c r="BA171" s="196">
        <f t="shared" si="76"/>
        <v>0</v>
      </c>
      <c r="BB171" s="189"/>
      <c r="BC171" s="196">
        <f t="shared" si="77"/>
        <v>0</v>
      </c>
      <c r="BD171" s="189"/>
      <c r="BE171" s="196">
        <f t="shared" si="78"/>
        <v>0</v>
      </c>
      <c r="BF171" s="249">
        <f t="shared" si="66"/>
        <v>0</v>
      </c>
      <c r="BG171" s="195">
        <f t="shared" si="67"/>
        <v>0</v>
      </c>
      <c r="BH171" s="138" t="str">
        <f t="shared" si="80"/>
        <v/>
      </c>
      <c r="BI171" s="286" t="str" cm="1">
        <f t="array" ref="BI171">IFERROR(_xlfn.IFS(DATE(RIGHT(B171,4),3,31)&lt;Listes_deroulantes!$F$54,IF(AZ171&gt;0,AZ171/BG171,"Aucun mazout"),DATE(RIGHT(B171,4),3,31)&gt;=Listes_deroulantes!$F$54,IF(BF171&gt;0,BF171/BG171,"Aucun combustible")),"")</f>
        <v/>
      </c>
      <c r="BJ171" s="284" t="str" cm="1">
        <f t="array" ref="BJ171">_xlfn.IFS(BG171=0,"",AND(BG171&gt;0,AZ171=0),"Aucun mazout",BG171&gt;0,AZ171/BG171)</f>
        <v/>
      </c>
      <c r="BK171" s="299" t="str">
        <f t="shared" si="64"/>
        <v>Non disponible</v>
      </c>
      <c r="BL171" s="61" t="str" cm="1">
        <f t="array" ref="BL171">IFERROR(IF(DATE(RIGHT(B171,4),3,31)&lt;Listes_deroulantes!$F$54,VLOOKUP(L171,Listes_deroulantes!$F$3:$J$11,4,FALSE),_xlfn.IFS(DATE(RIGHT(B171,4),3,31)&lt;Avant2025,Exist20205Apres,DATE(RIGHT(B171,4),3,31)&lt;Avant2030,Exist2030Apres,DATE(RIGHT(B171,4),3,31)&gt;Après2030,"0%")),"")</f>
        <v/>
      </c>
      <c r="BM171" s="35" t="str" cm="1">
        <f t="array" ref="BM171">_xlfn.IFS(OR(BI171="Aucun combustible",BI171="Aucun mazout"),"Oui",AND(BI171="",BL171=""),"",AND(BL171="0%",OR(BI171&lt;&gt;"Aucun combustible",BI171&lt;&gt;"Aucun mazout")),IF(BI171&lt;=0%,"Oui","Non"),AND(BL171&lt;&gt;"0%",OR(BI171&lt;&gt;"Aucun combustible",BI171&lt;&gt;"Aucun mazout")),IF(BI171&lt;=BL171,"Oui","Non"))</f>
        <v/>
      </c>
      <c r="BN171" s="119"/>
      <c r="BO171" s="355" t="str">
        <f t="shared" si="65"/>
        <v>s. o.</v>
      </c>
      <c r="BP171" s="356" t="str" cm="1">
        <f t="array" ref="BP171">_xlfn.IFS(AND(BF171&gt;0,OR(BE171=0,ISBLANK(BE171))),"Non disponible",AND(OR(BE171=0,ISBLANK(BE171)),OR(BF171=0,ISBLANK(BF171)),AW171&gt;0),"100% Énergie renouvelable",BE171&gt;0,BE171,AND(OR(BE171=0,ISBLANK(BE171)),OR(BF171=0,ISBLANK(BF171)),OR(AW171=0,ISBLANK(AW171))),"s. o.")</f>
        <v>s. o.</v>
      </c>
      <c r="BQ171" s="357" t="str" cm="1">
        <f t="array" ref="BQ171">IFERROR(_xlfn.IFS(AND(BO171="100% Énergie renouvelable",BP171="100% Énergie renouvelable"),"Aucun GES à réduire",AND(BO171&lt;&gt;"100% Énergie renouvelable",BP171="100% Énergie renouvelable"),BO171,AND(BO171&lt;&gt;"100% Énergie renouvelable",BP171&lt;&gt;"100% Énergie renouvelable"),BO171-BP171,AND(BO171="100% Énergie renouvelable",BP171&lt;&gt;"100% Énergie renouvelable"),"Fournir une explication"),"s. o.")</f>
        <v>s. o.</v>
      </c>
      <c r="BR171" s="120"/>
    </row>
    <row r="172" spans="1:70" x14ac:dyDescent="0.25">
      <c r="A172" s="124"/>
      <c r="B172" s="33"/>
      <c r="C172" s="32"/>
      <c r="D172" s="32"/>
      <c r="E172" s="32"/>
      <c r="F172" s="32"/>
      <c r="G172" s="32"/>
      <c r="H172" s="32"/>
      <c r="I172" s="41"/>
      <c r="J172" s="32"/>
      <c r="K172" s="112"/>
      <c r="L172" s="32"/>
      <c r="M172" s="34"/>
      <c r="N172" s="339"/>
      <c r="O172" s="338"/>
      <c r="P172" s="118"/>
      <c r="Q172" s="187"/>
      <c r="R172" s="188"/>
      <c r="S172" s="189"/>
      <c r="T172" s="189"/>
      <c r="U172" s="189"/>
      <c r="V172" s="189"/>
      <c r="W172" s="256">
        <f t="shared" si="68"/>
        <v>0</v>
      </c>
      <c r="X172" s="187"/>
      <c r="Y172" s="190">
        <f t="shared" si="69"/>
        <v>0</v>
      </c>
      <c r="Z172" s="189"/>
      <c r="AA172" s="190">
        <f t="shared" si="70"/>
        <v>0</v>
      </c>
      <c r="AB172" s="189"/>
      <c r="AC172" s="190">
        <f t="shared" si="71"/>
        <v>0</v>
      </c>
      <c r="AD172" s="189"/>
      <c r="AE172" s="190">
        <f t="shared" si="62"/>
        <v>0</v>
      </c>
      <c r="AF172" s="191">
        <f t="shared" si="72"/>
        <v>0</v>
      </c>
      <c r="AG172" s="191">
        <f t="shared" si="73"/>
        <v>0</v>
      </c>
      <c r="AH172" s="137" t="str">
        <f t="shared" si="79"/>
        <v/>
      </c>
      <c r="AI172" s="286" t="str" cm="1">
        <f t="array" ref="AI172">IFERROR(_xlfn.IFS(DATE(RIGHT(B172,4),3,31)&lt;Listes_deroulantes!$F$54,IF(Z172&gt;0,Z172/AG172,"Aucun mazout"),DATE(RIGHT(B172,4),3,31)&gt;=Listes_deroulantes!$F$54,IF(AF172&gt;0,AF172/AG172,"Aucun combustible")),"")</f>
        <v/>
      </c>
      <c r="AJ172" s="284" t="str" cm="1">
        <f t="array" ref="AJ172">_xlfn.IFS(AG172=0,"",AND(AG172&gt;0,Z172=0),"Aucun mazout",AG172&gt;0,Z172/AG172)</f>
        <v/>
      </c>
      <c r="AK172" s="116" cm="1">
        <f t="array" ref="AK172">_xlfn.IFS(AG172=0,0,OR(AF172=0,ISBLANK(AF172)),"Aucun combustible",AND(AF172&gt;0,AG172&gt;0),AF172/AG172)</f>
        <v>0</v>
      </c>
      <c r="AL172" s="331" t="str" cm="1">
        <f t="array" ref="AL172">IFERROR(IF(DATE(RIGHT(B172,4),3,31)&lt;Listes_deroulantes!$F$54,VLOOKUP(L172,Listes_deroulantes!$F$3:$J$11,4,FALSE),_xlfn.IFS(DATE(RIGHT(B172,4),3,31)&lt;Avant2025,Exist2025Avant,DATE(RIGHT(B172,4),3,31)&lt;Avant2030,Exist2030Avant,DATE(RIGHT(B172,4),3,31)&gt;Après2030,Exist2031Avant)),"")</f>
        <v/>
      </c>
      <c r="AM172" s="35" t="str" cm="1">
        <f t="array" ref="AM172">_xlfn.IFS(OR(AI172="Aucun combustible",AI172="Aucun mazout"),"Oui",AND(AI172="",AL172=""),"",AND(AL172="0%",OR(AI172&lt;&gt;"Aucun combustible",AI172&lt;&gt;"Aucun mazout")),IF(AI172&lt;=0%,"Oui","Non"),AND(AL172&lt;&gt;"0%",OR(AI172&lt;&gt;"Aucun combustible",AI172&lt;&gt;"Aucun mazout")),IF(AI172&lt;=AL172,"Oui","Non"))</f>
        <v/>
      </c>
      <c r="AN172" s="130"/>
      <c r="AO172" s="350" t="str" cm="1">
        <f t="array" ref="AO172">_xlfn.IFS(AND(OR(AE172=0,ISBLANK(AE172)),AF172&gt;0),"Non disponible",AND(OR(AE172=0,ISBLANK(AE172)),W172&gt;0,OR(AF172=0,ISBLANK(AF172))),"100% Énergie renouvelable",AE172&gt;0,AE172,AND(OR(AE172=0,ISBLANK(AE172)),OR(AF172=0,ISBLANK(AF172)),OR(W172=0,ISBLANK(W172))),"s. o.")</f>
        <v>s. o.</v>
      </c>
      <c r="AP172" s="332">
        <f t="shared" si="63"/>
        <v>0</v>
      </c>
      <c r="AQ172" s="189"/>
      <c r="AR172" s="189"/>
      <c r="AS172" s="189"/>
      <c r="AT172" s="189"/>
      <c r="AU172" s="189"/>
      <c r="AV172" s="189"/>
      <c r="AW172" s="195">
        <f t="shared" si="74"/>
        <v>0</v>
      </c>
      <c r="AX172" s="189"/>
      <c r="AY172" s="196">
        <f t="shared" si="75"/>
        <v>0</v>
      </c>
      <c r="AZ172" s="189"/>
      <c r="BA172" s="196">
        <f t="shared" si="76"/>
        <v>0</v>
      </c>
      <c r="BB172" s="189"/>
      <c r="BC172" s="196">
        <f t="shared" si="77"/>
        <v>0</v>
      </c>
      <c r="BD172" s="189"/>
      <c r="BE172" s="196">
        <f t="shared" si="78"/>
        <v>0</v>
      </c>
      <c r="BF172" s="249">
        <f t="shared" si="66"/>
        <v>0</v>
      </c>
      <c r="BG172" s="195">
        <f t="shared" si="67"/>
        <v>0</v>
      </c>
      <c r="BH172" s="138" t="str">
        <f t="shared" si="80"/>
        <v/>
      </c>
      <c r="BI172" s="286" t="str" cm="1">
        <f t="array" ref="BI172">IFERROR(_xlfn.IFS(DATE(RIGHT(B172,4),3,31)&lt;Listes_deroulantes!$F$54,IF(AZ172&gt;0,AZ172/BG172,"Aucun mazout"),DATE(RIGHT(B172,4),3,31)&gt;=Listes_deroulantes!$F$54,IF(BF172&gt;0,BF172/BG172,"Aucun combustible")),"")</f>
        <v/>
      </c>
      <c r="BJ172" s="284" t="str" cm="1">
        <f t="array" ref="BJ172">_xlfn.IFS(BG172=0,"",AND(BG172&gt;0,AZ172=0),"Aucun mazout",BG172&gt;0,AZ172/BG172)</f>
        <v/>
      </c>
      <c r="BK172" s="299" t="str">
        <f t="shared" si="64"/>
        <v>Non disponible</v>
      </c>
      <c r="BL172" s="61" t="str" cm="1">
        <f t="array" ref="BL172">IFERROR(IF(DATE(RIGHT(B172,4),3,31)&lt;Listes_deroulantes!$F$54,VLOOKUP(L172,Listes_deroulantes!$F$3:$J$11,4,FALSE),_xlfn.IFS(DATE(RIGHT(B172,4),3,31)&lt;Avant2025,Exist20205Apres,DATE(RIGHT(B172,4),3,31)&lt;Avant2030,Exist2030Apres,DATE(RIGHT(B172,4),3,31)&gt;Après2030,"0%")),"")</f>
        <v/>
      </c>
      <c r="BM172" s="35" t="str" cm="1">
        <f t="array" ref="BM172">_xlfn.IFS(OR(BI172="Aucun combustible",BI172="Aucun mazout"),"Oui",AND(BI172="",BL172=""),"",AND(BL172="0%",OR(BI172&lt;&gt;"Aucun combustible",BI172&lt;&gt;"Aucun mazout")),IF(BI172&lt;=0%,"Oui","Non"),AND(BL172&lt;&gt;"0%",OR(BI172&lt;&gt;"Aucun combustible",BI172&lt;&gt;"Aucun mazout")),IF(BI172&lt;=BL172,"Oui","Non"))</f>
        <v/>
      </c>
      <c r="BN172" s="119"/>
      <c r="BO172" s="355" t="str">
        <f t="shared" si="65"/>
        <v>s. o.</v>
      </c>
      <c r="BP172" s="356" t="str" cm="1">
        <f t="array" ref="BP172">_xlfn.IFS(AND(BF172&gt;0,OR(BE172=0,ISBLANK(BE172))),"Non disponible",AND(OR(BE172=0,ISBLANK(BE172)),OR(BF172=0,ISBLANK(BF172)),AW172&gt;0),"100% Énergie renouvelable",BE172&gt;0,BE172,AND(OR(BE172=0,ISBLANK(BE172)),OR(BF172=0,ISBLANK(BF172)),OR(AW172=0,ISBLANK(AW172))),"s. o.")</f>
        <v>s. o.</v>
      </c>
      <c r="BQ172" s="357" t="str" cm="1">
        <f t="array" ref="BQ172">IFERROR(_xlfn.IFS(AND(BO172="100% Énergie renouvelable",BP172="100% Énergie renouvelable"),"Aucun GES à réduire",AND(BO172&lt;&gt;"100% Énergie renouvelable",BP172="100% Énergie renouvelable"),BO172,AND(BO172&lt;&gt;"100% Énergie renouvelable",BP172&lt;&gt;"100% Énergie renouvelable"),BO172-BP172,AND(BO172="100% Énergie renouvelable",BP172&lt;&gt;"100% Énergie renouvelable"),"Fournir une explication"),"s. o.")</f>
        <v>s. o.</v>
      </c>
      <c r="BR172" s="120"/>
    </row>
    <row r="173" spans="1:70" x14ac:dyDescent="0.25">
      <c r="A173" s="124"/>
      <c r="B173" s="33"/>
      <c r="C173" s="32"/>
      <c r="D173" s="32"/>
      <c r="E173" s="32"/>
      <c r="F173" s="32"/>
      <c r="G173" s="32"/>
      <c r="H173" s="32"/>
      <c r="I173" s="41"/>
      <c r="J173" s="32"/>
      <c r="K173" s="112"/>
      <c r="L173" s="32"/>
      <c r="M173" s="34"/>
      <c r="N173" s="339"/>
      <c r="O173" s="338"/>
      <c r="P173" s="118"/>
      <c r="Q173" s="187"/>
      <c r="R173" s="188"/>
      <c r="S173" s="189"/>
      <c r="T173" s="189"/>
      <c r="U173" s="189"/>
      <c r="V173" s="189"/>
      <c r="W173" s="256">
        <f t="shared" si="68"/>
        <v>0</v>
      </c>
      <c r="X173" s="187"/>
      <c r="Y173" s="190">
        <f t="shared" si="69"/>
        <v>0</v>
      </c>
      <c r="Z173" s="189"/>
      <c r="AA173" s="190">
        <f t="shared" si="70"/>
        <v>0</v>
      </c>
      <c r="AB173" s="189"/>
      <c r="AC173" s="190">
        <f t="shared" si="71"/>
        <v>0</v>
      </c>
      <c r="AD173" s="189"/>
      <c r="AE173" s="190">
        <f t="shared" si="62"/>
        <v>0</v>
      </c>
      <c r="AF173" s="191">
        <f t="shared" si="72"/>
        <v>0</v>
      </c>
      <c r="AG173" s="191">
        <f t="shared" si="73"/>
        <v>0</v>
      </c>
      <c r="AH173" s="137" t="str">
        <f t="shared" si="79"/>
        <v/>
      </c>
      <c r="AI173" s="286" t="str" cm="1">
        <f t="array" ref="AI173">IFERROR(_xlfn.IFS(DATE(RIGHT(B173,4),3,31)&lt;Listes_deroulantes!$F$54,IF(Z173&gt;0,Z173/AG173,"Aucun mazout"),DATE(RIGHT(B173,4),3,31)&gt;=Listes_deroulantes!$F$54,IF(AF173&gt;0,AF173/AG173,"Aucun combustible")),"")</f>
        <v/>
      </c>
      <c r="AJ173" s="284" t="str" cm="1">
        <f t="array" ref="AJ173">_xlfn.IFS(AG173=0,"",AND(AG173&gt;0,Z173=0),"Aucun mazout",AG173&gt;0,Z173/AG173)</f>
        <v/>
      </c>
      <c r="AK173" s="116" cm="1">
        <f t="array" ref="AK173">_xlfn.IFS(AG173=0,0,OR(AF173=0,ISBLANK(AF173)),"Aucun combustible",AND(AF173&gt;0,AG173&gt;0),AF173/AG173)</f>
        <v>0</v>
      </c>
      <c r="AL173" s="331" t="str" cm="1">
        <f t="array" ref="AL173">IFERROR(IF(DATE(RIGHT(B173,4),3,31)&lt;Listes_deroulantes!$F$54,VLOOKUP(L173,Listes_deroulantes!$F$3:$J$11,4,FALSE),_xlfn.IFS(DATE(RIGHT(B173,4),3,31)&lt;Avant2025,Exist2025Avant,DATE(RIGHT(B173,4),3,31)&lt;Avant2030,Exist2030Avant,DATE(RIGHT(B173,4),3,31)&gt;Après2030,Exist2031Avant)),"")</f>
        <v/>
      </c>
      <c r="AM173" s="35" t="str" cm="1">
        <f t="array" ref="AM173">_xlfn.IFS(OR(AI173="Aucun combustible",AI173="Aucun mazout"),"Oui",AND(AI173="",AL173=""),"",AND(AL173="0%",OR(AI173&lt;&gt;"Aucun combustible",AI173&lt;&gt;"Aucun mazout")),IF(AI173&lt;=0%,"Oui","Non"),AND(AL173&lt;&gt;"0%",OR(AI173&lt;&gt;"Aucun combustible",AI173&lt;&gt;"Aucun mazout")),IF(AI173&lt;=AL173,"Oui","Non"))</f>
        <v/>
      </c>
      <c r="AN173" s="130"/>
      <c r="AO173" s="350" t="str" cm="1">
        <f t="array" ref="AO173">_xlfn.IFS(AND(OR(AE173=0,ISBLANK(AE173)),AF173&gt;0),"Non disponible",AND(OR(AE173=0,ISBLANK(AE173)),W173&gt;0,OR(AF173=0,ISBLANK(AF173))),"100% Énergie renouvelable",AE173&gt;0,AE173,AND(OR(AE173=0,ISBLANK(AE173)),OR(AF173=0,ISBLANK(AF173)),OR(W173=0,ISBLANK(W173))),"s. o.")</f>
        <v>s. o.</v>
      </c>
      <c r="AP173" s="332">
        <f t="shared" si="63"/>
        <v>0</v>
      </c>
      <c r="AQ173" s="189"/>
      <c r="AR173" s="189"/>
      <c r="AS173" s="189"/>
      <c r="AT173" s="189"/>
      <c r="AU173" s="189"/>
      <c r="AV173" s="189"/>
      <c r="AW173" s="195">
        <f t="shared" si="74"/>
        <v>0</v>
      </c>
      <c r="AX173" s="189"/>
      <c r="AY173" s="196">
        <f t="shared" si="75"/>
        <v>0</v>
      </c>
      <c r="AZ173" s="189"/>
      <c r="BA173" s="196">
        <f t="shared" si="76"/>
        <v>0</v>
      </c>
      <c r="BB173" s="189"/>
      <c r="BC173" s="196">
        <f t="shared" si="77"/>
        <v>0</v>
      </c>
      <c r="BD173" s="189"/>
      <c r="BE173" s="196">
        <f t="shared" si="78"/>
        <v>0</v>
      </c>
      <c r="BF173" s="249">
        <f t="shared" si="66"/>
        <v>0</v>
      </c>
      <c r="BG173" s="195">
        <f t="shared" si="67"/>
        <v>0</v>
      </c>
      <c r="BH173" s="138" t="str">
        <f t="shared" si="80"/>
        <v/>
      </c>
      <c r="BI173" s="286" t="str" cm="1">
        <f t="array" ref="BI173">IFERROR(_xlfn.IFS(DATE(RIGHT(B173,4),3,31)&lt;Listes_deroulantes!$F$54,IF(AZ173&gt;0,AZ173/BG173,"Aucun mazout"),DATE(RIGHT(B173,4),3,31)&gt;=Listes_deroulantes!$F$54,IF(BF173&gt;0,BF173/BG173,"Aucun combustible")),"")</f>
        <v/>
      </c>
      <c r="BJ173" s="284" t="str" cm="1">
        <f t="array" ref="BJ173">_xlfn.IFS(BG173=0,"",AND(BG173&gt;0,AZ173=0),"Aucun mazout",BG173&gt;0,AZ173/BG173)</f>
        <v/>
      </c>
      <c r="BK173" s="299" t="str">
        <f t="shared" si="64"/>
        <v>Non disponible</v>
      </c>
      <c r="BL173" s="61" t="str" cm="1">
        <f t="array" ref="BL173">IFERROR(IF(DATE(RIGHT(B173,4),3,31)&lt;Listes_deroulantes!$F$54,VLOOKUP(L173,Listes_deroulantes!$F$3:$J$11,4,FALSE),_xlfn.IFS(DATE(RIGHT(B173,4),3,31)&lt;Avant2025,Exist20205Apres,DATE(RIGHT(B173,4),3,31)&lt;Avant2030,Exist2030Apres,DATE(RIGHT(B173,4),3,31)&gt;Après2030,"0%")),"")</f>
        <v/>
      </c>
      <c r="BM173" s="35" t="str" cm="1">
        <f t="array" ref="BM173">_xlfn.IFS(OR(BI173="Aucun combustible",BI173="Aucun mazout"),"Oui",AND(BI173="",BL173=""),"",AND(BL173="0%",OR(BI173&lt;&gt;"Aucun combustible",BI173&lt;&gt;"Aucun mazout")),IF(BI173&lt;=0%,"Oui","Non"),AND(BL173&lt;&gt;"0%",OR(BI173&lt;&gt;"Aucun combustible",BI173&lt;&gt;"Aucun mazout")),IF(BI173&lt;=BL173,"Oui","Non"))</f>
        <v/>
      </c>
      <c r="BN173" s="119"/>
      <c r="BO173" s="355" t="str">
        <f t="shared" si="65"/>
        <v>s. o.</v>
      </c>
      <c r="BP173" s="356" t="str" cm="1">
        <f t="array" ref="BP173">_xlfn.IFS(AND(BF173&gt;0,OR(BE173=0,ISBLANK(BE173))),"Non disponible",AND(OR(BE173=0,ISBLANK(BE173)),OR(BF173=0,ISBLANK(BF173)),AW173&gt;0),"100% Énergie renouvelable",BE173&gt;0,BE173,AND(OR(BE173=0,ISBLANK(BE173)),OR(BF173=0,ISBLANK(BF173)),OR(AW173=0,ISBLANK(AW173))),"s. o.")</f>
        <v>s. o.</v>
      </c>
      <c r="BQ173" s="357" t="str" cm="1">
        <f t="array" ref="BQ173">IFERROR(_xlfn.IFS(AND(BO173="100% Énergie renouvelable",BP173="100% Énergie renouvelable"),"Aucun GES à réduire",AND(BO173&lt;&gt;"100% Énergie renouvelable",BP173="100% Énergie renouvelable"),BO173,AND(BO173&lt;&gt;"100% Énergie renouvelable",BP173&lt;&gt;"100% Énergie renouvelable"),BO173-BP173,AND(BO173="100% Énergie renouvelable",BP173&lt;&gt;"100% Énergie renouvelable"),"Fournir une explication"),"s. o.")</f>
        <v>s. o.</v>
      </c>
      <c r="BR173" s="120"/>
    </row>
    <row r="174" spans="1:70" x14ac:dyDescent="0.25">
      <c r="A174" s="124"/>
      <c r="B174" s="33"/>
      <c r="C174" s="32"/>
      <c r="D174" s="32"/>
      <c r="E174" s="32"/>
      <c r="F174" s="32"/>
      <c r="G174" s="32"/>
      <c r="H174" s="32"/>
      <c r="I174" s="41"/>
      <c r="J174" s="32"/>
      <c r="K174" s="112"/>
      <c r="L174" s="32"/>
      <c r="M174" s="34"/>
      <c r="N174" s="339"/>
      <c r="O174" s="338"/>
      <c r="P174" s="118"/>
      <c r="Q174" s="187"/>
      <c r="R174" s="188"/>
      <c r="S174" s="189"/>
      <c r="T174" s="189"/>
      <c r="U174" s="189"/>
      <c r="V174" s="189"/>
      <c r="W174" s="256">
        <f t="shared" si="68"/>
        <v>0</v>
      </c>
      <c r="X174" s="187"/>
      <c r="Y174" s="190">
        <f t="shared" si="69"/>
        <v>0</v>
      </c>
      <c r="Z174" s="189"/>
      <c r="AA174" s="190">
        <f t="shared" si="70"/>
        <v>0</v>
      </c>
      <c r="AB174" s="189"/>
      <c r="AC174" s="190">
        <f t="shared" si="71"/>
        <v>0</v>
      </c>
      <c r="AD174" s="189"/>
      <c r="AE174" s="190">
        <f t="shared" si="62"/>
        <v>0</v>
      </c>
      <c r="AF174" s="191">
        <f t="shared" si="72"/>
        <v>0</v>
      </c>
      <c r="AG174" s="191">
        <f t="shared" si="73"/>
        <v>0</v>
      </c>
      <c r="AH174" s="137" t="str">
        <f t="shared" si="79"/>
        <v/>
      </c>
      <c r="AI174" s="286" t="str" cm="1">
        <f t="array" ref="AI174">IFERROR(_xlfn.IFS(DATE(RIGHT(B174,4),3,31)&lt;Listes_deroulantes!$F$54,IF(Z174&gt;0,Z174/AG174,"Aucun mazout"),DATE(RIGHT(B174,4),3,31)&gt;=Listes_deroulantes!$F$54,IF(AF174&gt;0,AF174/AG174,"Aucun combustible")),"")</f>
        <v/>
      </c>
      <c r="AJ174" s="284" t="str" cm="1">
        <f t="array" ref="AJ174">_xlfn.IFS(AG174=0,"",AND(AG174&gt;0,Z174=0),"Aucun mazout",AG174&gt;0,Z174/AG174)</f>
        <v/>
      </c>
      <c r="AK174" s="116" cm="1">
        <f t="array" ref="AK174">_xlfn.IFS(AG174=0,0,OR(AF174=0,ISBLANK(AF174)),"Aucun combustible",AND(AF174&gt;0,AG174&gt;0),AF174/AG174)</f>
        <v>0</v>
      </c>
      <c r="AL174" s="331" t="str" cm="1">
        <f t="array" ref="AL174">IFERROR(IF(DATE(RIGHT(B174,4),3,31)&lt;Listes_deroulantes!$F$54,VLOOKUP(L174,Listes_deroulantes!$F$3:$J$11,4,FALSE),_xlfn.IFS(DATE(RIGHT(B174,4),3,31)&lt;Avant2025,Exist2025Avant,DATE(RIGHT(B174,4),3,31)&lt;Avant2030,Exist2030Avant,DATE(RIGHT(B174,4),3,31)&gt;Après2030,Exist2031Avant)),"")</f>
        <v/>
      </c>
      <c r="AM174" s="35" t="str" cm="1">
        <f t="array" ref="AM174">_xlfn.IFS(OR(AI174="Aucun combustible",AI174="Aucun mazout"),"Oui",AND(AI174="",AL174=""),"",AND(AL174="0%",OR(AI174&lt;&gt;"Aucun combustible",AI174&lt;&gt;"Aucun mazout")),IF(AI174&lt;=0%,"Oui","Non"),AND(AL174&lt;&gt;"0%",OR(AI174&lt;&gt;"Aucun combustible",AI174&lt;&gt;"Aucun mazout")),IF(AI174&lt;=AL174,"Oui","Non"))</f>
        <v/>
      </c>
      <c r="AN174" s="130"/>
      <c r="AO174" s="350" t="str" cm="1">
        <f t="array" ref="AO174">_xlfn.IFS(AND(OR(AE174=0,ISBLANK(AE174)),AF174&gt;0),"Non disponible",AND(OR(AE174=0,ISBLANK(AE174)),W174&gt;0,OR(AF174=0,ISBLANK(AF174))),"100% Énergie renouvelable",AE174&gt;0,AE174,AND(OR(AE174=0,ISBLANK(AE174)),OR(AF174=0,ISBLANK(AF174)),OR(W174=0,ISBLANK(W174))),"s. o.")</f>
        <v>s. o.</v>
      </c>
      <c r="AP174" s="332">
        <f t="shared" si="63"/>
        <v>0</v>
      </c>
      <c r="AQ174" s="189"/>
      <c r="AR174" s="189"/>
      <c r="AS174" s="189"/>
      <c r="AT174" s="189"/>
      <c r="AU174" s="189"/>
      <c r="AV174" s="189"/>
      <c r="AW174" s="195">
        <f t="shared" si="74"/>
        <v>0</v>
      </c>
      <c r="AX174" s="189"/>
      <c r="AY174" s="196">
        <f t="shared" si="75"/>
        <v>0</v>
      </c>
      <c r="AZ174" s="189"/>
      <c r="BA174" s="196">
        <f t="shared" si="76"/>
        <v>0</v>
      </c>
      <c r="BB174" s="189"/>
      <c r="BC174" s="196">
        <f t="shared" si="77"/>
        <v>0</v>
      </c>
      <c r="BD174" s="189"/>
      <c r="BE174" s="196">
        <f t="shared" si="78"/>
        <v>0</v>
      </c>
      <c r="BF174" s="249">
        <f t="shared" si="66"/>
        <v>0</v>
      </c>
      <c r="BG174" s="195">
        <f t="shared" si="67"/>
        <v>0</v>
      </c>
      <c r="BH174" s="138" t="str">
        <f t="shared" si="80"/>
        <v/>
      </c>
      <c r="BI174" s="286" t="str" cm="1">
        <f t="array" ref="BI174">IFERROR(_xlfn.IFS(DATE(RIGHT(B174,4),3,31)&lt;Listes_deroulantes!$F$54,IF(AZ174&gt;0,AZ174/BG174,"Aucun mazout"),DATE(RIGHT(B174,4),3,31)&gt;=Listes_deroulantes!$F$54,IF(BF174&gt;0,BF174/BG174,"Aucun combustible")),"")</f>
        <v/>
      </c>
      <c r="BJ174" s="284" t="str" cm="1">
        <f t="array" ref="BJ174">_xlfn.IFS(BG174=0,"",AND(BG174&gt;0,AZ174=0),"Aucun mazout",BG174&gt;0,AZ174/BG174)</f>
        <v/>
      </c>
      <c r="BK174" s="299" t="str">
        <f t="shared" si="64"/>
        <v>Non disponible</v>
      </c>
      <c r="BL174" s="61" t="str" cm="1">
        <f t="array" ref="BL174">IFERROR(IF(DATE(RIGHT(B174,4),3,31)&lt;Listes_deroulantes!$F$54,VLOOKUP(L174,Listes_deroulantes!$F$3:$J$11,4,FALSE),_xlfn.IFS(DATE(RIGHT(B174,4),3,31)&lt;Avant2025,Exist20205Apres,DATE(RIGHT(B174,4),3,31)&lt;Avant2030,Exist2030Apres,DATE(RIGHT(B174,4),3,31)&gt;Après2030,"0%")),"")</f>
        <v/>
      </c>
      <c r="BM174" s="35" t="str" cm="1">
        <f t="array" ref="BM174">_xlfn.IFS(OR(BI174="Aucun combustible",BI174="Aucun mazout"),"Oui",AND(BI174="",BL174=""),"",AND(BL174="0%",OR(BI174&lt;&gt;"Aucun combustible",BI174&lt;&gt;"Aucun mazout")),IF(BI174&lt;=0%,"Oui","Non"),AND(BL174&lt;&gt;"0%",OR(BI174&lt;&gt;"Aucun combustible",BI174&lt;&gt;"Aucun mazout")),IF(BI174&lt;=BL174,"Oui","Non"))</f>
        <v/>
      </c>
      <c r="BN174" s="119"/>
      <c r="BO174" s="355" t="str">
        <f t="shared" si="65"/>
        <v>s. o.</v>
      </c>
      <c r="BP174" s="356" t="str" cm="1">
        <f t="array" ref="BP174">_xlfn.IFS(AND(BF174&gt;0,OR(BE174=0,ISBLANK(BE174))),"Non disponible",AND(OR(BE174=0,ISBLANK(BE174)),OR(BF174=0,ISBLANK(BF174)),AW174&gt;0),"100% Énergie renouvelable",BE174&gt;0,BE174,AND(OR(BE174=0,ISBLANK(BE174)),OR(BF174=0,ISBLANK(BF174)),OR(AW174=0,ISBLANK(AW174))),"s. o.")</f>
        <v>s. o.</v>
      </c>
      <c r="BQ174" s="357" t="str" cm="1">
        <f t="array" ref="BQ174">IFERROR(_xlfn.IFS(AND(BO174="100% Énergie renouvelable",BP174="100% Énergie renouvelable"),"Aucun GES à réduire",AND(BO174&lt;&gt;"100% Énergie renouvelable",BP174="100% Énergie renouvelable"),BO174,AND(BO174&lt;&gt;"100% Énergie renouvelable",BP174&lt;&gt;"100% Énergie renouvelable"),BO174-BP174,AND(BO174="100% Énergie renouvelable",BP174&lt;&gt;"100% Énergie renouvelable"),"Fournir une explication"),"s. o.")</f>
        <v>s. o.</v>
      </c>
      <c r="BR174" s="120"/>
    </row>
    <row r="175" spans="1:70" x14ac:dyDescent="0.25">
      <c r="A175" s="124"/>
      <c r="B175" s="33"/>
      <c r="C175" s="32"/>
      <c r="D175" s="32"/>
      <c r="E175" s="32"/>
      <c r="F175" s="32"/>
      <c r="G175" s="32"/>
      <c r="H175" s="32"/>
      <c r="I175" s="41"/>
      <c r="J175" s="32"/>
      <c r="K175" s="112"/>
      <c r="L175" s="32"/>
      <c r="M175" s="34"/>
      <c r="N175" s="339"/>
      <c r="O175" s="338"/>
      <c r="P175" s="118"/>
      <c r="Q175" s="187"/>
      <c r="R175" s="188"/>
      <c r="S175" s="189"/>
      <c r="T175" s="189"/>
      <c r="U175" s="189"/>
      <c r="V175" s="189"/>
      <c r="W175" s="256">
        <f t="shared" si="68"/>
        <v>0</v>
      </c>
      <c r="X175" s="187"/>
      <c r="Y175" s="190">
        <f t="shared" si="69"/>
        <v>0</v>
      </c>
      <c r="Z175" s="189"/>
      <c r="AA175" s="190">
        <f t="shared" si="70"/>
        <v>0</v>
      </c>
      <c r="AB175" s="189"/>
      <c r="AC175" s="190">
        <f t="shared" si="71"/>
        <v>0</v>
      </c>
      <c r="AD175" s="189"/>
      <c r="AE175" s="190">
        <f t="shared" si="62"/>
        <v>0</v>
      </c>
      <c r="AF175" s="191">
        <f t="shared" si="72"/>
        <v>0</v>
      </c>
      <c r="AG175" s="191">
        <f t="shared" si="73"/>
        <v>0</v>
      </c>
      <c r="AH175" s="137" t="str">
        <f t="shared" si="79"/>
        <v/>
      </c>
      <c r="AI175" s="286" t="str" cm="1">
        <f t="array" ref="AI175">IFERROR(_xlfn.IFS(DATE(RIGHT(B175,4),3,31)&lt;Listes_deroulantes!$F$54,IF(Z175&gt;0,Z175/AG175,"Aucun mazout"),DATE(RIGHT(B175,4),3,31)&gt;=Listes_deroulantes!$F$54,IF(AF175&gt;0,AF175/AG175,"Aucun combustible")),"")</f>
        <v/>
      </c>
      <c r="AJ175" s="284" t="str" cm="1">
        <f t="array" ref="AJ175">_xlfn.IFS(AG175=0,"",AND(AG175&gt;0,Z175=0),"Aucun mazout",AG175&gt;0,Z175/AG175)</f>
        <v/>
      </c>
      <c r="AK175" s="116" cm="1">
        <f t="array" ref="AK175">_xlfn.IFS(AG175=0,0,OR(AF175=0,ISBLANK(AF175)),"Aucun combustible",AND(AF175&gt;0,AG175&gt;0),AF175/AG175)</f>
        <v>0</v>
      </c>
      <c r="AL175" s="331" t="str" cm="1">
        <f t="array" ref="AL175">IFERROR(IF(DATE(RIGHT(B175,4),3,31)&lt;Listes_deroulantes!$F$54,VLOOKUP(L175,Listes_deroulantes!$F$3:$J$11,4,FALSE),_xlfn.IFS(DATE(RIGHT(B175,4),3,31)&lt;Avant2025,Exist2025Avant,DATE(RIGHT(B175,4),3,31)&lt;Avant2030,Exist2030Avant,DATE(RIGHT(B175,4),3,31)&gt;Après2030,Exist2031Avant)),"")</f>
        <v/>
      </c>
      <c r="AM175" s="35" t="str" cm="1">
        <f t="array" ref="AM175">_xlfn.IFS(OR(AI175="Aucun combustible",AI175="Aucun mazout"),"Oui",AND(AI175="",AL175=""),"",AND(AL175="0%",OR(AI175&lt;&gt;"Aucun combustible",AI175&lt;&gt;"Aucun mazout")),IF(AI175&lt;=0%,"Oui","Non"),AND(AL175&lt;&gt;"0%",OR(AI175&lt;&gt;"Aucun combustible",AI175&lt;&gt;"Aucun mazout")),IF(AI175&lt;=AL175,"Oui","Non"))</f>
        <v/>
      </c>
      <c r="AN175" s="130"/>
      <c r="AO175" s="350" t="str" cm="1">
        <f t="array" ref="AO175">_xlfn.IFS(AND(OR(AE175=0,ISBLANK(AE175)),AF175&gt;0),"Non disponible",AND(OR(AE175=0,ISBLANK(AE175)),W175&gt;0,OR(AF175=0,ISBLANK(AF175))),"100% Énergie renouvelable",AE175&gt;0,AE175,AND(OR(AE175=0,ISBLANK(AE175)),OR(AF175=0,ISBLANK(AF175)),OR(W175=0,ISBLANK(W175))),"s. o.")</f>
        <v>s. o.</v>
      </c>
      <c r="AP175" s="332">
        <f t="shared" si="63"/>
        <v>0</v>
      </c>
      <c r="AQ175" s="189"/>
      <c r="AR175" s="189"/>
      <c r="AS175" s="189"/>
      <c r="AT175" s="189"/>
      <c r="AU175" s="189"/>
      <c r="AV175" s="189"/>
      <c r="AW175" s="195">
        <f t="shared" si="74"/>
        <v>0</v>
      </c>
      <c r="AX175" s="189"/>
      <c r="AY175" s="196">
        <f t="shared" si="75"/>
        <v>0</v>
      </c>
      <c r="AZ175" s="189"/>
      <c r="BA175" s="196">
        <f t="shared" si="76"/>
        <v>0</v>
      </c>
      <c r="BB175" s="189"/>
      <c r="BC175" s="196">
        <f t="shared" si="77"/>
        <v>0</v>
      </c>
      <c r="BD175" s="189"/>
      <c r="BE175" s="196">
        <f t="shared" si="78"/>
        <v>0</v>
      </c>
      <c r="BF175" s="249">
        <f t="shared" si="66"/>
        <v>0</v>
      </c>
      <c r="BG175" s="195">
        <f t="shared" si="67"/>
        <v>0</v>
      </c>
      <c r="BH175" s="138" t="str">
        <f t="shared" si="80"/>
        <v/>
      </c>
      <c r="BI175" s="286" t="str" cm="1">
        <f t="array" ref="BI175">IFERROR(_xlfn.IFS(DATE(RIGHT(B175,4),3,31)&lt;Listes_deroulantes!$F$54,IF(AZ175&gt;0,AZ175/BG175,"Aucun mazout"),DATE(RIGHT(B175,4),3,31)&gt;=Listes_deroulantes!$F$54,IF(BF175&gt;0,BF175/BG175,"Aucun combustible")),"")</f>
        <v/>
      </c>
      <c r="BJ175" s="284" t="str" cm="1">
        <f t="array" ref="BJ175">_xlfn.IFS(BG175=0,"",AND(BG175&gt;0,AZ175=0),"Aucun mazout",BG175&gt;0,AZ175/BG175)</f>
        <v/>
      </c>
      <c r="BK175" s="299" t="str">
        <f t="shared" si="64"/>
        <v>Non disponible</v>
      </c>
      <c r="BL175" s="61" t="str" cm="1">
        <f t="array" ref="BL175">IFERROR(IF(DATE(RIGHT(B175,4),3,31)&lt;Listes_deroulantes!$F$54,VLOOKUP(L175,Listes_deroulantes!$F$3:$J$11,4,FALSE),_xlfn.IFS(DATE(RIGHT(B175,4),3,31)&lt;Avant2025,Exist20205Apres,DATE(RIGHT(B175,4),3,31)&lt;Avant2030,Exist2030Apres,DATE(RIGHT(B175,4),3,31)&gt;Après2030,"0%")),"")</f>
        <v/>
      </c>
      <c r="BM175" s="35" t="str" cm="1">
        <f t="array" ref="BM175">_xlfn.IFS(OR(BI175="Aucun combustible",BI175="Aucun mazout"),"Oui",AND(BI175="",BL175=""),"",AND(BL175="0%",OR(BI175&lt;&gt;"Aucun combustible",BI175&lt;&gt;"Aucun mazout")),IF(BI175&lt;=0%,"Oui","Non"),AND(BL175&lt;&gt;"0%",OR(BI175&lt;&gt;"Aucun combustible",BI175&lt;&gt;"Aucun mazout")),IF(BI175&lt;=BL175,"Oui","Non"))</f>
        <v/>
      </c>
      <c r="BN175" s="119"/>
      <c r="BO175" s="355" t="str">
        <f t="shared" si="65"/>
        <v>s. o.</v>
      </c>
      <c r="BP175" s="356" t="str" cm="1">
        <f t="array" ref="BP175">_xlfn.IFS(AND(BF175&gt;0,OR(BE175=0,ISBLANK(BE175))),"Non disponible",AND(OR(BE175=0,ISBLANK(BE175)),OR(BF175=0,ISBLANK(BF175)),AW175&gt;0),"100% Énergie renouvelable",BE175&gt;0,BE175,AND(OR(BE175=0,ISBLANK(BE175)),OR(BF175=0,ISBLANK(BF175)),OR(AW175=0,ISBLANK(AW175))),"s. o.")</f>
        <v>s. o.</v>
      </c>
      <c r="BQ175" s="357" t="str" cm="1">
        <f t="array" ref="BQ175">IFERROR(_xlfn.IFS(AND(BO175="100% Énergie renouvelable",BP175="100% Énergie renouvelable"),"Aucun GES à réduire",AND(BO175&lt;&gt;"100% Énergie renouvelable",BP175="100% Énergie renouvelable"),BO175,AND(BO175&lt;&gt;"100% Énergie renouvelable",BP175&lt;&gt;"100% Énergie renouvelable"),BO175-BP175,AND(BO175="100% Énergie renouvelable",BP175&lt;&gt;"100% Énergie renouvelable"),"Fournir une explication"),"s. o.")</f>
        <v>s. o.</v>
      </c>
      <c r="BR175" s="120"/>
    </row>
    <row r="176" spans="1:70" x14ac:dyDescent="0.25">
      <c r="A176" s="124"/>
      <c r="B176" s="33"/>
      <c r="C176" s="32"/>
      <c r="D176" s="32"/>
      <c r="E176" s="32"/>
      <c r="F176" s="32"/>
      <c r="G176" s="32"/>
      <c r="H176" s="32"/>
      <c r="I176" s="41"/>
      <c r="J176" s="32"/>
      <c r="K176" s="112"/>
      <c r="L176" s="32"/>
      <c r="M176" s="34"/>
      <c r="N176" s="339"/>
      <c r="O176" s="338"/>
      <c r="P176" s="118"/>
      <c r="Q176" s="187"/>
      <c r="R176" s="188"/>
      <c r="S176" s="189"/>
      <c r="T176" s="189"/>
      <c r="U176" s="189"/>
      <c r="V176" s="189"/>
      <c r="W176" s="256">
        <f t="shared" si="68"/>
        <v>0</v>
      </c>
      <c r="X176" s="187"/>
      <c r="Y176" s="190">
        <f t="shared" si="69"/>
        <v>0</v>
      </c>
      <c r="Z176" s="189"/>
      <c r="AA176" s="190">
        <f t="shared" si="70"/>
        <v>0</v>
      </c>
      <c r="AB176" s="189"/>
      <c r="AC176" s="190">
        <f t="shared" si="71"/>
        <v>0</v>
      </c>
      <c r="AD176" s="189"/>
      <c r="AE176" s="190">
        <f t="shared" si="62"/>
        <v>0</v>
      </c>
      <c r="AF176" s="191">
        <f t="shared" si="72"/>
        <v>0</v>
      </c>
      <c r="AG176" s="191">
        <f t="shared" si="73"/>
        <v>0</v>
      </c>
      <c r="AH176" s="137" t="str">
        <f t="shared" si="79"/>
        <v/>
      </c>
      <c r="AI176" s="286" t="str" cm="1">
        <f t="array" ref="AI176">IFERROR(_xlfn.IFS(DATE(RIGHT(B176,4),3,31)&lt;Listes_deroulantes!$F$54,IF(Z176&gt;0,Z176/AG176,"Aucun mazout"),DATE(RIGHT(B176,4),3,31)&gt;=Listes_deroulantes!$F$54,IF(AF176&gt;0,AF176/AG176,"Aucun combustible")),"")</f>
        <v/>
      </c>
      <c r="AJ176" s="284" t="str" cm="1">
        <f t="array" ref="AJ176">_xlfn.IFS(AG176=0,"",AND(AG176&gt;0,Z176=0),"Aucun mazout",AG176&gt;0,Z176/AG176)</f>
        <v/>
      </c>
      <c r="AK176" s="116" cm="1">
        <f t="array" ref="AK176">_xlfn.IFS(AG176=0,0,OR(AF176=0,ISBLANK(AF176)),"Aucun combustible",AND(AF176&gt;0,AG176&gt;0),AF176/AG176)</f>
        <v>0</v>
      </c>
      <c r="AL176" s="331" t="str" cm="1">
        <f t="array" ref="AL176">IFERROR(IF(DATE(RIGHT(B176,4),3,31)&lt;Listes_deroulantes!$F$54,VLOOKUP(L176,Listes_deroulantes!$F$3:$J$11,4,FALSE),_xlfn.IFS(DATE(RIGHT(B176,4),3,31)&lt;Avant2025,Exist2025Avant,DATE(RIGHT(B176,4),3,31)&lt;Avant2030,Exist2030Avant,DATE(RIGHT(B176,4),3,31)&gt;Après2030,Exist2031Avant)),"")</f>
        <v/>
      </c>
      <c r="AM176" s="35" t="str" cm="1">
        <f t="array" ref="AM176">_xlfn.IFS(OR(AI176="Aucun combustible",AI176="Aucun mazout"),"Oui",AND(AI176="",AL176=""),"",AND(AL176="0%",OR(AI176&lt;&gt;"Aucun combustible",AI176&lt;&gt;"Aucun mazout")),IF(AI176&lt;=0%,"Oui","Non"),AND(AL176&lt;&gt;"0%",OR(AI176&lt;&gt;"Aucun combustible",AI176&lt;&gt;"Aucun mazout")),IF(AI176&lt;=AL176,"Oui","Non"))</f>
        <v/>
      </c>
      <c r="AN176" s="130"/>
      <c r="AO176" s="350" t="str" cm="1">
        <f t="array" ref="AO176">_xlfn.IFS(AND(OR(AE176=0,ISBLANK(AE176)),AF176&gt;0),"Non disponible",AND(OR(AE176=0,ISBLANK(AE176)),W176&gt;0,OR(AF176=0,ISBLANK(AF176))),"100% Énergie renouvelable",AE176&gt;0,AE176,AND(OR(AE176=0,ISBLANK(AE176)),OR(AF176=0,ISBLANK(AF176)),OR(W176=0,ISBLANK(W176))),"s. o.")</f>
        <v>s. o.</v>
      </c>
      <c r="AP176" s="332">
        <f t="shared" si="63"/>
        <v>0</v>
      </c>
      <c r="AQ176" s="189"/>
      <c r="AR176" s="189"/>
      <c r="AS176" s="189"/>
      <c r="AT176" s="189"/>
      <c r="AU176" s="189"/>
      <c r="AV176" s="189"/>
      <c r="AW176" s="195">
        <f t="shared" si="74"/>
        <v>0</v>
      </c>
      <c r="AX176" s="189"/>
      <c r="AY176" s="196">
        <f t="shared" si="75"/>
        <v>0</v>
      </c>
      <c r="AZ176" s="189"/>
      <c r="BA176" s="196">
        <f t="shared" si="76"/>
        <v>0</v>
      </c>
      <c r="BB176" s="189"/>
      <c r="BC176" s="196">
        <f t="shared" si="77"/>
        <v>0</v>
      </c>
      <c r="BD176" s="189"/>
      <c r="BE176" s="196">
        <f t="shared" si="78"/>
        <v>0</v>
      </c>
      <c r="BF176" s="249">
        <f t="shared" si="66"/>
        <v>0</v>
      </c>
      <c r="BG176" s="195">
        <f t="shared" si="67"/>
        <v>0</v>
      </c>
      <c r="BH176" s="138" t="str">
        <f t="shared" si="80"/>
        <v/>
      </c>
      <c r="BI176" s="286" t="str" cm="1">
        <f t="array" ref="BI176">IFERROR(_xlfn.IFS(DATE(RIGHT(B176,4),3,31)&lt;Listes_deroulantes!$F$54,IF(AZ176&gt;0,AZ176/BG176,"Aucun mazout"),DATE(RIGHT(B176,4),3,31)&gt;=Listes_deroulantes!$F$54,IF(BF176&gt;0,BF176/BG176,"Aucun combustible")),"")</f>
        <v/>
      </c>
      <c r="BJ176" s="284" t="str" cm="1">
        <f t="array" ref="BJ176">_xlfn.IFS(BG176=0,"",AND(BG176&gt;0,AZ176=0),"Aucun mazout",BG176&gt;0,AZ176/BG176)</f>
        <v/>
      </c>
      <c r="BK176" s="299" t="str">
        <f t="shared" si="64"/>
        <v>Non disponible</v>
      </c>
      <c r="BL176" s="61" t="str" cm="1">
        <f t="array" ref="BL176">IFERROR(IF(DATE(RIGHT(B176,4),3,31)&lt;Listes_deroulantes!$F$54,VLOOKUP(L176,Listes_deroulantes!$F$3:$J$11,4,FALSE),_xlfn.IFS(DATE(RIGHT(B176,4),3,31)&lt;Avant2025,Exist20205Apres,DATE(RIGHT(B176,4),3,31)&lt;Avant2030,Exist2030Apres,DATE(RIGHT(B176,4),3,31)&gt;Après2030,"0%")),"")</f>
        <v/>
      </c>
      <c r="BM176" s="35" t="str" cm="1">
        <f t="array" ref="BM176">_xlfn.IFS(OR(BI176="Aucun combustible",BI176="Aucun mazout"),"Oui",AND(BI176="",BL176=""),"",AND(BL176="0%",OR(BI176&lt;&gt;"Aucun combustible",BI176&lt;&gt;"Aucun mazout")),IF(BI176&lt;=0%,"Oui","Non"),AND(BL176&lt;&gt;"0%",OR(BI176&lt;&gt;"Aucun combustible",BI176&lt;&gt;"Aucun mazout")),IF(BI176&lt;=BL176,"Oui","Non"))</f>
        <v/>
      </c>
      <c r="BN176" s="119"/>
      <c r="BO176" s="355" t="str">
        <f t="shared" si="65"/>
        <v>s. o.</v>
      </c>
      <c r="BP176" s="356" t="str" cm="1">
        <f t="array" ref="BP176">_xlfn.IFS(AND(BF176&gt;0,OR(BE176=0,ISBLANK(BE176))),"Non disponible",AND(OR(BE176=0,ISBLANK(BE176)),OR(BF176=0,ISBLANK(BF176)),AW176&gt;0),"100% Énergie renouvelable",BE176&gt;0,BE176,AND(OR(BE176=0,ISBLANK(BE176)),OR(BF176=0,ISBLANK(BF176)),OR(AW176=0,ISBLANK(AW176))),"s. o.")</f>
        <v>s. o.</v>
      </c>
      <c r="BQ176" s="357" t="str" cm="1">
        <f t="array" ref="BQ176">IFERROR(_xlfn.IFS(AND(BO176="100% Énergie renouvelable",BP176="100% Énergie renouvelable"),"Aucun GES à réduire",AND(BO176&lt;&gt;"100% Énergie renouvelable",BP176="100% Énergie renouvelable"),BO176,AND(BO176&lt;&gt;"100% Énergie renouvelable",BP176&lt;&gt;"100% Énergie renouvelable"),BO176-BP176,AND(BO176="100% Énergie renouvelable",BP176&lt;&gt;"100% Énergie renouvelable"),"Fournir une explication"),"s. o.")</f>
        <v>s. o.</v>
      </c>
      <c r="BR176" s="120"/>
    </row>
    <row r="177" spans="1:70" x14ac:dyDescent="0.25">
      <c r="A177" s="124"/>
      <c r="B177" s="33"/>
      <c r="C177" s="32"/>
      <c r="D177" s="32"/>
      <c r="E177" s="32"/>
      <c r="F177" s="32"/>
      <c r="G177" s="32"/>
      <c r="H177" s="32"/>
      <c r="I177" s="41"/>
      <c r="J177" s="32"/>
      <c r="K177" s="112"/>
      <c r="L177" s="32"/>
      <c r="M177" s="34"/>
      <c r="N177" s="339"/>
      <c r="O177" s="338"/>
      <c r="P177" s="118"/>
      <c r="Q177" s="187"/>
      <c r="R177" s="188"/>
      <c r="S177" s="189"/>
      <c r="T177" s="189"/>
      <c r="U177" s="189"/>
      <c r="V177" s="189"/>
      <c r="W177" s="256">
        <f t="shared" si="68"/>
        <v>0</v>
      </c>
      <c r="X177" s="187"/>
      <c r="Y177" s="190">
        <f t="shared" si="69"/>
        <v>0</v>
      </c>
      <c r="Z177" s="189"/>
      <c r="AA177" s="190">
        <f t="shared" si="70"/>
        <v>0</v>
      </c>
      <c r="AB177" s="189"/>
      <c r="AC177" s="190">
        <f t="shared" si="71"/>
        <v>0</v>
      </c>
      <c r="AD177" s="189"/>
      <c r="AE177" s="190">
        <f t="shared" si="62"/>
        <v>0</v>
      </c>
      <c r="AF177" s="191">
        <f t="shared" si="72"/>
        <v>0</v>
      </c>
      <c r="AG177" s="191">
        <f t="shared" si="73"/>
        <v>0</v>
      </c>
      <c r="AH177" s="137" t="str">
        <f t="shared" si="79"/>
        <v/>
      </c>
      <c r="AI177" s="286" t="str" cm="1">
        <f t="array" ref="AI177">IFERROR(_xlfn.IFS(DATE(RIGHT(B177,4),3,31)&lt;Listes_deroulantes!$F$54,IF(Z177&gt;0,Z177/AG177,"Aucun mazout"),DATE(RIGHT(B177,4),3,31)&gt;=Listes_deroulantes!$F$54,IF(AF177&gt;0,AF177/AG177,"Aucun combustible")),"")</f>
        <v/>
      </c>
      <c r="AJ177" s="284" t="str" cm="1">
        <f t="array" ref="AJ177">_xlfn.IFS(AG177=0,"",AND(AG177&gt;0,Z177=0),"Aucun mazout",AG177&gt;0,Z177/AG177)</f>
        <v/>
      </c>
      <c r="AK177" s="116" cm="1">
        <f t="array" ref="AK177">_xlfn.IFS(AG177=0,0,OR(AF177=0,ISBLANK(AF177)),"Aucun combustible",AND(AF177&gt;0,AG177&gt;0),AF177/AG177)</f>
        <v>0</v>
      </c>
      <c r="AL177" s="331" t="str" cm="1">
        <f t="array" ref="AL177">IFERROR(IF(DATE(RIGHT(B177,4),3,31)&lt;Listes_deroulantes!$F$54,VLOOKUP(L177,Listes_deroulantes!$F$3:$J$11,4,FALSE),_xlfn.IFS(DATE(RIGHT(B177,4),3,31)&lt;Avant2025,Exist2025Avant,DATE(RIGHT(B177,4),3,31)&lt;Avant2030,Exist2030Avant,DATE(RIGHT(B177,4),3,31)&gt;Après2030,Exist2031Avant)),"")</f>
        <v/>
      </c>
      <c r="AM177" s="35" t="str" cm="1">
        <f t="array" ref="AM177">_xlfn.IFS(OR(AI177="Aucun combustible",AI177="Aucun mazout"),"Oui",AND(AI177="",AL177=""),"",AND(AL177="0%",OR(AI177&lt;&gt;"Aucun combustible",AI177&lt;&gt;"Aucun mazout")),IF(AI177&lt;=0%,"Oui","Non"),AND(AL177&lt;&gt;"0%",OR(AI177&lt;&gt;"Aucun combustible",AI177&lt;&gt;"Aucun mazout")),IF(AI177&lt;=AL177,"Oui","Non"))</f>
        <v/>
      </c>
      <c r="AN177" s="130"/>
      <c r="AO177" s="350" t="str" cm="1">
        <f t="array" ref="AO177">_xlfn.IFS(AND(OR(AE177=0,ISBLANK(AE177)),AF177&gt;0),"Non disponible",AND(OR(AE177=0,ISBLANK(AE177)),W177&gt;0,OR(AF177=0,ISBLANK(AF177))),"100% Énergie renouvelable",AE177&gt;0,AE177,AND(OR(AE177=0,ISBLANK(AE177)),OR(AF177=0,ISBLANK(AF177)),OR(W177=0,ISBLANK(W177))),"s. o.")</f>
        <v>s. o.</v>
      </c>
      <c r="AP177" s="332">
        <f t="shared" si="63"/>
        <v>0</v>
      </c>
      <c r="AQ177" s="189"/>
      <c r="AR177" s="189"/>
      <c r="AS177" s="189"/>
      <c r="AT177" s="189"/>
      <c r="AU177" s="189"/>
      <c r="AV177" s="189"/>
      <c r="AW177" s="195">
        <f t="shared" si="74"/>
        <v>0</v>
      </c>
      <c r="AX177" s="189"/>
      <c r="AY177" s="196">
        <f t="shared" si="75"/>
        <v>0</v>
      </c>
      <c r="AZ177" s="189"/>
      <c r="BA177" s="196">
        <f t="shared" si="76"/>
        <v>0</v>
      </c>
      <c r="BB177" s="189"/>
      <c r="BC177" s="196">
        <f t="shared" si="77"/>
        <v>0</v>
      </c>
      <c r="BD177" s="189"/>
      <c r="BE177" s="196">
        <f t="shared" si="78"/>
        <v>0</v>
      </c>
      <c r="BF177" s="249">
        <f t="shared" si="66"/>
        <v>0</v>
      </c>
      <c r="BG177" s="195">
        <f t="shared" si="67"/>
        <v>0</v>
      </c>
      <c r="BH177" s="138" t="str">
        <f t="shared" si="80"/>
        <v/>
      </c>
      <c r="BI177" s="286" t="str" cm="1">
        <f t="array" ref="BI177">IFERROR(_xlfn.IFS(DATE(RIGHT(B177,4),3,31)&lt;Listes_deroulantes!$F$54,IF(AZ177&gt;0,AZ177/BG177,"Aucun mazout"),DATE(RIGHT(B177,4),3,31)&gt;=Listes_deroulantes!$F$54,IF(BF177&gt;0,BF177/BG177,"Aucun combustible")),"")</f>
        <v/>
      </c>
      <c r="BJ177" s="284" t="str" cm="1">
        <f t="array" ref="BJ177">_xlfn.IFS(BG177=0,"",AND(BG177&gt;0,AZ177=0),"Aucun mazout",BG177&gt;0,AZ177/BG177)</f>
        <v/>
      </c>
      <c r="BK177" s="299" t="str">
        <f t="shared" si="64"/>
        <v>Non disponible</v>
      </c>
      <c r="BL177" s="61" t="str" cm="1">
        <f t="array" ref="BL177">IFERROR(IF(DATE(RIGHT(B177,4),3,31)&lt;Listes_deroulantes!$F$54,VLOOKUP(L177,Listes_deroulantes!$F$3:$J$11,4,FALSE),_xlfn.IFS(DATE(RIGHT(B177,4),3,31)&lt;Avant2025,Exist20205Apres,DATE(RIGHT(B177,4),3,31)&lt;Avant2030,Exist2030Apres,DATE(RIGHT(B177,4),3,31)&gt;Après2030,"0%")),"")</f>
        <v/>
      </c>
      <c r="BM177" s="35" t="str" cm="1">
        <f t="array" ref="BM177">_xlfn.IFS(OR(BI177="Aucun combustible",BI177="Aucun mazout"),"Oui",AND(BI177="",BL177=""),"",AND(BL177="0%",OR(BI177&lt;&gt;"Aucun combustible",BI177&lt;&gt;"Aucun mazout")),IF(BI177&lt;=0%,"Oui","Non"),AND(BL177&lt;&gt;"0%",OR(BI177&lt;&gt;"Aucun combustible",BI177&lt;&gt;"Aucun mazout")),IF(BI177&lt;=BL177,"Oui","Non"))</f>
        <v/>
      </c>
      <c r="BN177" s="119"/>
      <c r="BO177" s="355" t="str">
        <f t="shared" si="65"/>
        <v>s. o.</v>
      </c>
      <c r="BP177" s="356" t="str" cm="1">
        <f t="array" ref="BP177">_xlfn.IFS(AND(BF177&gt;0,OR(BE177=0,ISBLANK(BE177))),"Non disponible",AND(OR(BE177=0,ISBLANK(BE177)),OR(BF177=0,ISBLANK(BF177)),AW177&gt;0),"100% Énergie renouvelable",BE177&gt;0,BE177,AND(OR(BE177=0,ISBLANK(BE177)),OR(BF177=0,ISBLANK(BF177)),OR(AW177=0,ISBLANK(AW177))),"s. o.")</f>
        <v>s. o.</v>
      </c>
      <c r="BQ177" s="357" t="str" cm="1">
        <f t="array" ref="BQ177">IFERROR(_xlfn.IFS(AND(BO177="100% Énergie renouvelable",BP177="100% Énergie renouvelable"),"Aucun GES à réduire",AND(BO177&lt;&gt;"100% Énergie renouvelable",BP177="100% Énergie renouvelable"),BO177,AND(BO177&lt;&gt;"100% Énergie renouvelable",BP177&lt;&gt;"100% Énergie renouvelable"),BO177-BP177,AND(BO177="100% Énergie renouvelable",BP177&lt;&gt;"100% Énergie renouvelable"),"Fournir une explication"),"s. o.")</f>
        <v>s. o.</v>
      </c>
      <c r="BR177" s="120"/>
    </row>
    <row r="178" spans="1:70" x14ac:dyDescent="0.25">
      <c r="A178" s="124"/>
      <c r="B178" s="33"/>
      <c r="C178" s="32"/>
      <c r="D178" s="32"/>
      <c r="E178" s="32"/>
      <c r="F178" s="32"/>
      <c r="G178" s="32"/>
      <c r="H178" s="32"/>
      <c r="I178" s="41"/>
      <c r="J178" s="32"/>
      <c r="K178" s="112"/>
      <c r="L178" s="32"/>
      <c r="M178" s="34"/>
      <c r="N178" s="339"/>
      <c r="O178" s="338"/>
      <c r="P178" s="118"/>
      <c r="Q178" s="187"/>
      <c r="R178" s="188"/>
      <c r="S178" s="189"/>
      <c r="T178" s="189"/>
      <c r="U178" s="189"/>
      <c r="V178" s="189"/>
      <c r="W178" s="256">
        <f t="shared" si="68"/>
        <v>0</v>
      </c>
      <c r="X178" s="187"/>
      <c r="Y178" s="190">
        <f t="shared" si="69"/>
        <v>0</v>
      </c>
      <c r="Z178" s="189"/>
      <c r="AA178" s="190">
        <f t="shared" si="70"/>
        <v>0</v>
      </c>
      <c r="AB178" s="189"/>
      <c r="AC178" s="190">
        <f t="shared" si="71"/>
        <v>0</v>
      </c>
      <c r="AD178" s="189"/>
      <c r="AE178" s="190">
        <f t="shared" si="62"/>
        <v>0</v>
      </c>
      <c r="AF178" s="191">
        <f t="shared" si="72"/>
        <v>0</v>
      </c>
      <c r="AG178" s="191">
        <f t="shared" si="73"/>
        <v>0</v>
      </c>
      <c r="AH178" s="137" t="str">
        <f t="shared" si="79"/>
        <v/>
      </c>
      <c r="AI178" s="286" t="str" cm="1">
        <f t="array" ref="AI178">IFERROR(_xlfn.IFS(DATE(RIGHT(B178,4),3,31)&lt;Listes_deroulantes!$F$54,IF(Z178&gt;0,Z178/AG178,"Aucun mazout"),DATE(RIGHT(B178,4),3,31)&gt;=Listes_deroulantes!$F$54,IF(AF178&gt;0,AF178/AG178,"Aucun combustible")),"")</f>
        <v/>
      </c>
      <c r="AJ178" s="284" t="str" cm="1">
        <f t="array" ref="AJ178">_xlfn.IFS(AG178=0,"",AND(AG178&gt;0,Z178=0),"Aucun mazout",AG178&gt;0,Z178/AG178)</f>
        <v/>
      </c>
      <c r="AK178" s="116" cm="1">
        <f t="array" ref="AK178">_xlfn.IFS(AG178=0,0,OR(AF178=0,ISBLANK(AF178)),"Aucun combustible",AND(AF178&gt;0,AG178&gt;0),AF178/AG178)</f>
        <v>0</v>
      </c>
      <c r="AL178" s="331" t="str" cm="1">
        <f t="array" ref="AL178">IFERROR(IF(DATE(RIGHT(B178,4),3,31)&lt;Listes_deroulantes!$F$54,VLOOKUP(L178,Listes_deroulantes!$F$3:$J$11,4,FALSE),_xlfn.IFS(DATE(RIGHT(B178,4),3,31)&lt;Avant2025,Exist2025Avant,DATE(RIGHT(B178,4),3,31)&lt;Avant2030,Exist2030Avant,DATE(RIGHT(B178,4),3,31)&gt;Après2030,Exist2031Avant)),"")</f>
        <v/>
      </c>
      <c r="AM178" s="35" t="str" cm="1">
        <f t="array" ref="AM178">_xlfn.IFS(OR(AI178="Aucun combustible",AI178="Aucun mazout"),"Oui",AND(AI178="",AL178=""),"",AND(AL178="0%",OR(AI178&lt;&gt;"Aucun combustible",AI178&lt;&gt;"Aucun mazout")),IF(AI178&lt;=0%,"Oui","Non"),AND(AL178&lt;&gt;"0%",OR(AI178&lt;&gt;"Aucun combustible",AI178&lt;&gt;"Aucun mazout")),IF(AI178&lt;=AL178,"Oui","Non"))</f>
        <v/>
      </c>
      <c r="AN178" s="130"/>
      <c r="AO178" s="350" t="str" cm="1">
        <f t="array" ref="AO178">_xlfn.IFS(AND(OR(AE178=0,ISBLANK(AE178)),AF178&gt;0),"Non disponible",AND(OR(AE178=0,ISBLANK(AE178)),W178&gt;0,OR(AF178=0,ISBLANK(AF178))),"100% Énergie renouvelable",AE178&gt;0,AE178,AND(OR(AE178=0,ISBLANK(AE178)),OR(AF178=0,ISBLANK(AF178)),OR(W178=0,ISBLANK(W178))),"s. o.")</f>
        <v>s. o.</v>
      </c>
      <c r="AP178" s="332">
        <f t="shared" si="63"/>
        <v>0</v>
      </c>
      <c r="AQ178" s="189"/>
      <c r="AR178" s="189"/>
      <c r="AS178" s="189"/>
      <c r="AT178" s="189"/>
      <c r="AU178" s="189"/>
      <c r="AV178" s="189"/>
      <c r="AW178" s="195">
        <f t="shared" si="74"/>
        <v>0</v>
      </c>
      <c r="AX178" s="189"/>
      <c r="AY178" s="196">
        <f t="shared" si="75"/>
        <v>0</v>
      </c>
      <c r="AZ178" s="189"/>
      <c r="BA178" s="196">
        <f t="shared" si="76"/>
        <v>0</v>
      </c>
      <c r="BB178" s="189"/>
      <c r="BC178" s="196">
        <f t="shared" si="77"/>
        <v>0</v>
      </c>
      <c r="BD178" s="189"/>
      <c r="BE178" s="196">
        <f t="shared" si="78"/>
        <v>0</v>
      </c>
      <c r="BF178" s="249">
        <f t="shared" si="66"/>
        <v>0</v>
      </c>
      <c r="BG178" s="195">
        <f t="shared" si="67"/>
        <v>0</v>
      </c>
      <c r="BH178" s="138" t="str">
        <f t="shared" si="80"/>
        <v/>
      </c>
      <c r="BI178" s="286" t="str" cm="1">
        <f t="array" ref="BI178">IFERROR(_xlfn.IFS(DATE(RIGHT(B178,4),3,31)&lt;Listes_deroulantes!$F$54,IF(AZ178&gt;0,AZ178/BG178,"Aucun mazout"),DATE(RIGHT(B178,4),3,31)&gt;=Listes_deroulantes!$F$54,IF(BF178&gt;0,BF178/BG178,"Aucun combustible")),"")</f>
        <v/>
      </c>
      <c r="BJ178" s="284" t="str" cm="1">
        <f t="array" ref="BJ178">_xlfn.IFS(BG178=0,"",AND(BG178&gt;0,AZ178=0),"Aucun mazout",BG178&gt;0,AZ178/BG178)</f>
        <v/>
      </c>
      <c r="BK178" s="299" t="str">
        <f t="shared" si="64"/>
        <v>Non disponible</v>
      </c>
      <c r="BL178" s="61" t="str" cm="1">
        <f t="array" ref="BL178">IFERROR(IF(DATE(RIGHT(B178,4),3,31)&lt;Listes_deroulantes!$F$54,VLOOKUP(L178,Listes_deroulantes!$F$3:$J$11,4,FALSE),_xlfn.IFS(DATE(RIGHT(B178,4),3,31)&lt;Avant2025,Exist20205Apres,DATE(RIGHT(B178,4),3,31)&lt;Avant2030,Exist2030Apres,DATE(RIGHT(B178,4),3,31)&gt;Après2030,"0%")),"")</f>
        <v/>
      </c>
      <c r="BM178" s="35" t="str" cm="1">
        <f t="array" ref="BM178">_xlfn.IFS(OR(BI178="Aucun combustible",BI178="Aucun mazout"),"Oui",AND(BI178="",BL178=""),"",AND(BL178="0%",OR(BI178&lt;&gt;"Aucun combustible",BI178&lt;&gt;"Aucun mazout")),IF(BI178&lt;=0%,"Oui","Non"),AND(BL178&lt;&gt;"0%",OR(BI178&lt;&gt;"Aucun combustible",BI178&lt;&gt;"Aucun mazout")),IF(BI178&lt;=BL178,"Oui","Non"))</f>
        <v/>
      </c>
      <c r="BN178" s="119"/>
      <c r="BO178" s="355" t="str">
        <f t="shared" si="65"/>
        <v>s. o.</v>
      </c>
      <c r="BP178" s="356" t="str" cm="1">
        <f t="array" ref="BP178">_xlfn.IFS(AND(BF178&gt;0,OR(BE178=0,ISBLANK(BE178))),"Non disponible",AND(OR(BE178=0,ISBLANK(BE178)),OR(BF178=0,ISBLANK(BF178)),AW178&gt;0),"100% Énergie renouvelable",BE178&gt;0,BE178,AND(OR(BE178=0,ISBLANK(BE178)),OR(BF178=0,ISBLANK(BF178)),OR(AW178=0,ISBLANK(AW178))),"s. o.")</f>
        <v>s. o.</v>
      </c>
      <c r="BQ178" s="357" t="str" cm="1">
        <f t="array" ref="BQ178">IFERROR(_xlfn.IFS(AND(BO178="100% Énergie renouvelable",BP178="100% Énergie renouvelable"),"Aucun GES à réduire",AND(BO178&lt;&gt;"100% Énergie renouvelable",BP178="100% Énergie renouvelable"),BO178,AND(BO178&lt;&gt;"100% Énergie renouvelable",BP178&lt;&gt;"100% Énergie renouvelable"),BO178-BP178,AND(BO178="100% Énergie renouvelable",BP178&lt;&gt;"100% Énergie renouvelable"),"Fournir une explication"),"s. o.")</f>
        <v>s. o.</v>
      </c>
      <c r="BR178" s="120"/>
    </row>
    <row r="179" spans="1:70" x14ac:dyDescent="0.25">
      <c r="A179" s="124"/>
      <c r="B179" s="33"/>
      <c r="C179" s="32"/>
      <c r="D179" s="32"/>
      <c r="E179" s="32"/>
      <c r="F179" s="32"/>
      <c r="G179" s="32"/>
      <c r="H179" s="32"/>
      <c r="I179" s="41"/>
      <c r="J179" s="32"/>
      <c r="K179" s="112"/>
      <c r="L179" s="32"/>
      <c r="M179" s="34"/>
      <c r="N179" s="339"/>
      <c r="O179" s="338"/>
      <c r="P179" s="118"/>
      <c r="Q179" s="187"/>
      <c r="R179" s="188"/>
      <c r="S179" s="189"/>
      <c r="T179" s="189"/>
      <c r="U179" s="189"/>
      <c r="V179" s="189"/>
      <c r="W179" s="256">
        <f t="shared" si="68"/>
        <v>0</v>
      </c>
      <c r="X179" s="187"/>
      <c r="Y179" s="190">
        <f t="shared" si="69"/>
        <v>0</v>
      </c>
      <c r="Z179" s="189"/>
      <c r="AA179" s="190">
        <f t="shared" si="70"/>
        <v>0</v>
      </c>
      <c r="AB179" s="189"/>
      <c r="AC179" s="190">
        <f t="shared" si="71"/>
        <v>0</v>
      </c>
      <c r="AD179" s="189"/>
      <c r="AE179" s="190">
        <f t="shared" si="62"/>
        <v>0</v>
      </c>
      <c r="AF179" s="191">
        <f t="shared" si="72"/>
        <v>0</v>
      </c>
      <c r="AG179" s="191">
        <f t="shared" si="73"/>
        <v>0</v>
      </c>
      <c r="AH179" s="137" t="str">
        <f t="shared" si="79"/>
        <v/>
      </c>
      <c r="AI179" s="286" t="str" cm="1">
        <f t="array" ref="AI179">IFERROR(_xlfn.IFS(DATE(RIGHT(B179,4),3,31)&lt;Listes_deroulantes!$F$54,IF(Z179&gt;0,Z179/AG179,"Aucun mazout"),DATE(RIGHT(B179,4),3,31)&gt;=Listes_deroulantes!$F$54,IF(AF179&gt;0,AF179/AG179,"Aucun combustible")),"")</f>
        <v/>
      </c>
      <c r="AJ179" s="284" t="str" cm="1">
        <f t="array" ref="AJ179">_xlfn.IFS(AG179=0,"",AND(AG179&gt;0,Z179=0),"Aucun mazout",AG179&gt;0,Z179/AG179)</f>
        <v/>
      </c>
      <c r="AK179" s="116" cm="1">
        <f t="array" ref="AK179">_xlfn.IFS(AG179=0,0,OR(AF179=0,ISBLANK(AF179)),"Aucun combustible",AND(AF179&gt;0,AG179&gt;0),AF179/AG179)</f>
        <v>0</v>
      </c>
      <c r="AL179" s="331" t="str" cm="1">
        <f t="array" ref="AL179">IFERROR(IF(DATE(RIGHT(B179,4),3,31)&lt;Listes_deroulantes!$F$54,VLOOKUP(L179,Listes_deroulantes!$F$3:$J$11,4,FALSE),_xlfn.IFS(DATE(RIGHT(B179,4),3,31)&lt;Avant2025,Exist2025Avant,DATE(RIGHT(B179,4),3,31)&lt;Avant2030,Exist2030Avant,DATE(RIGHT(B179,4),3,31)&gt;Après2030,Exist2031Avant)),"")</f>
        <v/>
      </c>
      <c r="AM179" s="35" t="str" cm="1">
        <f t="array" ref="AM179">_xlfn.IFS(OR(AI179="Aucun combustible",AI179="Aucun mazout"),"Oui",AND(AI179="",AL179=""),"",AND(AL179="0%",OR(AI179&lt;&gt;"Aucun combustible",AI179&lt;&gt;"Aucun mazout")),IF(AI179&lt;=0%,"Oui","Non"),AND(AL179&lt;&gt;"0%",OR(AI179&lt;&gt;"Aucun combustible",AI179&lt;&gt;"Aucun mazout")),IF(AI179&lt;=AL179,"Oui","Non"))</f>
        <v/>
      </c>
      <c r="AN179" s="130"/>
      <c r="AO179" s="350" t="str" cm="1">
        <f t="array" ref="AO179">_xlfn.IFS(AND(OR(AE179=0,ISBLANK(AE179)),AF179&gt;0),"Non disponible",AND(OR(AE179=0,ISBLANK(AE179)),W179&gt;0,OR(AF179=0,ISBLANK(AF179))),"100% Énergie renouvelable",AE179&gt;0,AE179,AND(OR(AE179=0,ISBLANK(AE179)),OR(AF179=0,ISBLANK(AF179)),OR(W179=0,ISBLANK(W179))),"s. o.")</f>
        <v>s. o.</v>
      </c>
      <c r="AP179" s="332">
        <f t="shared" si="63"/>
        <v>0</v>
      </c>
      <c r="AQ179" s="189"/>
      <c r="AR179" s="189"/>
      <c r="AS179" s="189"/>
      <c r="AT179" s="189"/>
      <c r="AU179" s="189"/>
      <c r="AV179" s="189"/>
      <c r="AW179" s="195">
        <f t="shared" si="74"/>
        <v>0</v>
      </c>
      <c r="AX179" s="189"/>
      <c r="AY179" s="196">
        <f t="shared" si="75"/>
        <v>0</v>
      </c>
      <c r="AZ179" s="189"/>
      <c r="BA179" s="196">
        <f t="shared" si="76"/>
        <v>0</v>
      </c>
      <c r="BB179" s="189"/>
      <c r="BC179" s="196">
        <f t="shared" si="77"/>
        <v>0</v>
      </c>
      <c r="BD179" s="189"/>
      <c r="BE179" s="196">
        <f t="shared" si="78"/>
        <v>0</v>
      </c>
      <c r="BF179" s="249">
        <f t="shared" si="66"/>
        <v>0</v>
      </c>
      <c r="BG179" s="195">
        <f t="shared" si="67"/>
        <v>0</v>
      </c>
      <c r="BH179" s="138" t="str">
        <f t="shared" si="80"/>
        <v/>
      </c>
      <c r="BI179" s="286" t="str" cm="1">
        <f t="array" ref="BI179">IFERROR(_xlfn.IFS(DATE(RIGHT(B179,4),3,31)&lt;Listes_deroulantes!$F$54,IF(AZ179&gt;0,AZ179/BG179,"Aucun mazout"),DATE(RIGHT(B179,4),3,31)&gt;=Listes_deroulantes!$F$54,IF(BF179&gt;0,BF179/BG179,"Aucun combustible")),"")</f>
        <v/>
      </c>
      <c r="BJ179" s="284" t="str" cm="1">
        <f t="array" ref="BJ179">_xlfn.IFS(BG179=0,"",AND(BG179&gt;0,AZ179=0),"Aucun mazout",BG179&gt;0,AZ179/BG179)</f>
        <v/>
      </c>
      <c r="BK179" s="299" t="str">
        <f t="shared" si="64"/>
        <v>Non disponible</v>
      </c>
      <c r="BL179" s="61" t="str" cm="1">
        <f t="array" ref="BL179">IFERROR(IF(DATE(RIGHT(B179,4),3,31)&lt;Listes_deroulantes!$F$54,VLOOKUP(L179,Listes_deroulantes!$F$3:$J$11,4,FALSE),_xlfn.IFS(DATE(RIGHT(B179,4),3,31)&lt;Avant2025,Exist20205Apres,DATE(RIGHT(B179,4),3,31)&lt;Avant2030,Exist2030Apres,DATE(RIGHT(B179,4),3,31)&gt;Après2030,"0%")),"")</f>
        <v/>
      </c>
      <c r="BM179" s="35" t="str" cm="1">
        <f t="array" ref="BM179">_xlfn.IFS(OR(BI179="Aucun combustible",BI179="Aucun mazout"),"Oui",AND(BI179="",BL179=""),"",AND(BL179="0%",OR(BI179&lt;&gt;"Aucun combustible",BI179&lt;&gt;"Aucun mazout")),IF(BI179&lt;=0%,"Oui","Non"),AND(BL179&lt;&gt;"0%",OR(BI179&lt;&gt;"Aucun combustible",BI179&lt;&gt;"Aucun mazout")),IF(BI179&lt;=BL179,"Oui","Non"))</f>
        <v/>
      </c>
      <c r="BN179" s="119"/>
      <c r="BO179" s="355" t="str">
        <f t="shared" si="65"/>
        <v>s. o.</v>
      </c>
      <c r="BP179" s="356" t="str" cm="1">
        <f t="array" ref="BP179">_xlfn.IFS(AND(BF179&gt;0,OR(BE179=0,ISBLANK(BE179))),"Non disponible",AND(OR(BE179=0,ISBLANK(BE179)),OR(BF179=0,ISBLANK(BF179)),AW179&gt;0),"100% Énergie renouvelable",BE179&gt;0,BE179,AND(OR(BE179=0,ISBLANK(BE179)),OR(BF179=0,ISBLANK(BF179)),OR(AW179=0,ISBLANK(AW179))),"s. o.")</f>
        <v>s. o.</v>
      </c>
      <c r="BQ179" s="357" t="str" cm="1">
        <f t="array" ref="BQ179">IFERROR(_xlfn.IFS(AND(BO179="100% Énergie renouvelable",BP179="100% Énergie renouvelable"),"Aucun GES à réduire",AND(BO179&lt;&gt;"100% Énergie renouvelable",BP179="100% Énergie renouvelable"),BO179,AND(BO179&lt;&gt;"100% Énergie renouvelable",BP179&lt;&gt;"100% Énergie renouvelable"),BO179-BP179,AND(BO179="100% Énergie renouvelable",BP179&lt;&gt;"100% Énergie renouvelable"),"Fournir une explication"),"s. o.")</f>
        <v>s. o.</v>
      </c>
      <c r="BR179" s="120"/>
    </row>
    <row r="180" spans="1:70" x14ac:dyDescent="0.25">
      <c r="A180" s="124"/>
      <c r="B180" s="33"/>
      <c r="C180" s="32"/>
      <c r="D180" s="32"/>
      <c r="E180" s="32"/>
      <c r="F180" s="32"/>
      <c r="G180" s="32"/>
      <c r="H180" s="32"/>
      <c r="I180" s="41"/>
      <c r="J180" s="32"/>
      <c r="K180" s="112"/>
      <c r="L180" s="32"/>
      <c r="M180" s="34"/>
      <c r="N180" s="339"/>
      <c r="O180" s="338"/>
      <c r="P180" s="118"/>
      <c r="Q180" s="187"/>
      <c r="R180" s="188"/>
      <c r="S180" s="189"/>
      <c r="T180" s="189"/>
      <c r="U180" s="189"/>
      <c r="V180" s="189"/>
      <c r="W180" s="256">
        <f t="shared" si="68"/>
        <v>0</v>
      </c>
      <c r="X180" s="187"/>
      <c r="Y180" s="190">
        <f t="shared" si="69"/>
        <v>0</v>
      </c>
      <c r="Z180" s="189"/>
      <c r="AA180" s="190">
        <f t="shared" si="70"/>
        <v>0</v>
      </c>
      <c r="AB180" s="189"/>
      <c r="AC180" s="190">
        <f t="shared" si="71"/>
        <v>0</v>
      </c>
      <c r="AD180" s="189"/>
      <c r="AE180" s="190">
        <f t="shared" si="62"/>
        <v>0</v>
      </c>
      <c r="AF180" s="191">
        <f t="shared" si="72"/>
        <v>0</v>
      </c>
      <c r="AG180" s="191">
        <f t="shared" si="73"/>
        <v>0</v>
      </c>
      <c r="AH180" s="137" t="str">
        <f t="shared" si="79"/>
        <v/>
      </c>
      <c r="AI180" s="286" t="str" cm="1">
        <f t="array" ref="AI180">IFERROR(_xlfn.IFS(DATE(RIGHT(B180,4),3,31)&lt;Listes_deroulantes!$F$54,IF(Z180&gt;0,Z180/AG180,"Aucun mazout"),DATE(RIGHT(B180,4),3,31)&gt;=Listes_deroulantes!$F$54,IF(AF180&gt;0,AF180/AG180,"Aucun combustible")),"")</f>
        <v/>
      </c>
      <c r="AJ180" s="284" t="str" cm="1">
        <f t="array" ref="AJ180">_xlfn.IFS(AG180=0,"",AND(AG180&gt;0,Z180=0),"Aucun mazout",AG180&gt;0,Z180/AG180)</f>
        <v/>
      </c>
      <c r="AK180" s="116" cm="1">
        <f t="array" ref="AK180">_xlfn.IFS(AG180=0,0,OR(AF180=0,ISBLANK(AF180)),"Aucun combustible",AND(AF180&gt;0,AG180&gt;0),AF180/AG180)</f>
        <v>0</v>
      </c>
      <c r="AL180" s="331" t="str" cm="1">
        <f t="array" ref="AL180">IFERROR(IF(DATE(RIGHT(B180,4),3,31)&lt;Listes_deroulantes!$F$54,VLOOKUP(L180,Listes_deroulantes!$F$3:$J$11,4,FALSE),_xlfn.IFS(DATE(RIGHT(B180,4),3,31)&lt;Avant2025,Exist2025Avant,DATE(RIGHT(B180,4),3,31)&lt;Avant2030,Exist2030Avant,DATE(RIGHT(B180,4),3,31)&gt;Après2030,Exist2031Avant)),"")</f>
        <v/>
      </c>
      <c r="AM180" s="35" t="str" cm="1">
        <f t="array" ref="AM180">_xlfn.IFS(OR(AI180="Aucun combustible",AI180="Aucun mazout"),"Oui",AND(AI180="",AL180=""),"",AND(AL180="0%",OR(AI180&lt;&gt;"Aucun combustible",AI180&lt;&gt;"Aucun mazout")),IF(AI180&lt;=0%,"Oui","Non"),AND(AL180&lt;&gt;"0%",OR(AI180&lt;&gt;"Aucun combustible",AI180&lt;&gt;"Aucun mazout")),IF(AI180&lt;=AL180,"Oui","Non"))</f>
        <v/>
      </c>
      <c r="AN180" s="130"/>
      <c r="AO180" s="350" t="str" cm="1">
        <f t="array" ref="AO180">_xlfn.IFS(AND(OR(AE180=0,ISBLANK(AE180)),AF180&gt;0),"Non disponible",AND(OR(AE180=0,ISBLANK(AE180)),W180&gt;0,OR(AF180=0,ISBLANK(AF180))),"100% Énergie renouvelable",AE180&gt;0,AE180,AND(OR(AE180=0,ISBLANK(AE180)),OR(AF180=0,ISBLANK(AF180)),OR(W180=0,ISBLANK(W180))),"s. o.")</f>
        <v>s. o.</v>
      </c>
      <c r="AP180" s="332">
        <f t="shared" si="63"/>
        <v>0</v>
      </c>
      <c r="AQ180" s="189"/>
      <c r="AR180" s="189"/>
      <c r="AS180" s="189"/>
      <c r="AT180" s="189"/>
      <c r="AU180" s="189"/>
      <c r="AV180" s="189"/>
      <c r="AW180" s="195">
        <f t="shared" si="74"/>
        <v>0</v>
      </c>
      <c r="AX180" s="189"/>
      <c r="AY180" s="196">
        <f t="shared" si="75"/>
        <v>0</v>
      </c>
      <c r="AZ180" s="189"/>
      <c r="BA180" s="196">
        <f t="shared" si="76"/>
        <v>0</v>
      </c>
      <c r="BB180" s="189"/>
      <c r="BC180" s="196">
        <f t="shared" si="77"/>
        <v>0</v>
      </c>
      <c r="BD180" s="189"/>
      <c r="BE180" s="196">
        <f t="shared" si="78"/>
        <v>0</v>
      </c>
      <c r="BF180" s="249">
        <f t="shared" si="66"/>
        <v>0</v>
      </c>
      <c r="BG180" s="195">
        <f t="shared" si="67"/>
        <v>0</v>
      </c>
      <c r="BH180" s="138" t="str">
        <f t="shared" si="80"/>
        <v/>
      </c>
      <c r="BI180" s="286" t="str" cm="1">
        <f t="array" ref="BI180">IFERROR(_xlfn.IFS(DATE(RIGHT(B180,4),3,31)&lt;Listes_deroulantes!$F$54,IF(AZ180&gt;0,AZ180/BG180,"Aucun mazout"),DATE(RIGHT(B180,4),3,31)&gt;=Listes_deroulantes!$F$54,IF(BF180&gt;0,BF180/BG180,"Aucun combustible")),"")</f>
        <v/>
      </c>
      <c r="BJ180" s="284" t="str" cm="1">
        <f t="array" ref="BJ180">_xlfn.IFS(BG180=0,"",AND(BG180&gt;0,AZ180=0),"Aucun mazout",BG180&gt;0,AZ180/BG180)</f>
        <v/>
      </c>
      <c r="BK180" s="299" t="str">
        <f t="shared" si="64"/>
        <v>Non disponible</v>
      </c>
      <c r="BL180" s="61" t="str" cm="1">
        <f t="array" ref="BL180">IFERROR(IF(DATE(RIGHT(B180,4),3,31)&lt;Listes_deroulantes!$F$54,VLOOKUP(L180,Listes_deroulantes!$F$3:$J$11,4,FALSE),_xlfn.IFS(DATE(RIGHT(B180,4),3,31)&lt;Avant2025,Exist20205Apres,DATE(RIGHT(B180,4),3,31)&lt;Avant2030,Exist2030Apres,DATE(RIGHT(B180,4),3,31)&gt;Après2030,"0%")),"")</f>
        <v/>
      </c>
      <c r="BM180" s="35" t="str" cm="1">
        <f t="array" ref="BM180">_xlfn.IFS(OR(BI180="Aucun combustible",BI180="Aucun mazout"),"Oui",AND(BI180="",BL180=""),"",AND(BL180="0%",OR(BI180&lt;&gt;"Aucun combustible",BI180&lt;&gt;"Aucun mazout")),IF(BI180&lt;=0%,"Oui","Non"),AND(BL180&lt;&gt;"0%",OR(BI180&lt;&gt;"Aucun combustible",BI180&lt;&gt;"Aucun mazout")),IF(BI180&lt;=BL180,"Oui","Non"))</f>
        <v/>
      </c>
      <c r="BN180" s="119"/>
      <c r="BO180" s="355" t="str">
        <f t="shared" si="65"/>
        <v>s. o.</v>
      </c>
      <c r="BP180" s="356" t="str" cm="1">
        <f t="array" ref="BP180">_xlfn.IFS(AND(BF180&gt;0,OR(BE180=0,ISBLANK(BE180))),"Non disponible",AND(OR(BE180=0,ISBLANK(BE180)),OR(BF180=0,ISBLANK(BF180)),AW180&gt;0),"100% Énergie renouvelable",BE180&gt;0,BE180,AND(OR(BE180=0,ISBLANK(BE180)),OR(BF180=0,ISBLANK(BF180)),OR(AW180=0,ISBLANK(AW180))),"s. o.")</f>
        <v>s. o.</v>
      </c>
      <c r="BQ180" s="357" t="str" cm="1">
        <f t="array" ref="BQ180">IFERROR(_xlfn.IFS(AND(BO180="100% Énergie renouvelable",BP180="100% Énergie renouvelable"),"Aucun GES à réduire",AND(BO180&lt;&gt;"100% Énergie renouvelable",BP180="100% Énergie renouvelable"),BO180,AND(BO180&lt;&gt;"100% Énergie renouvelable",BP180&lt;&gt;"100% Énergie renouvelable"),BO180-BP180,AND(BO180="100% Énergie renouvelable",BP180&lt;&gt;"100% Énergie renouvelable"),"Fournir une explication"),"s. o.")</f>
        <v>s. o.</v>
      </c>
      <c r="BR180" s="120"/>
    </row>
    <row r="181" spans="1:70" x14ac:dyDescent="0.25">
      <c r="A181" s="124"/>
      <c r="B181" s="33"/>
      <c r="C181" s="32"/>
      <c r="D181" s="32"/>
      <c r="E181" s="32"/>
      <c r="F181" s="32"/>
      <c r="G181" s="32"/>
      <c r="H181" s="32"/>
      <c r="I181" s="41"/>
      <c r="J181" s="32"/>
      <c r="K181" s="112"/>
      <c r="L181" s="32"/>
      <c r="M181" s="34"/>
      <c r="N181" s="339"/>
      <c r="O181" s="338"/>
      <c r="P181" s="118"/>
      <c r="Q181" s="187"/>
      <c r="R181" s="188"/>
      <c r="S181" s="189"/>
      <c r="T181" s="189"/>
      <c r="U181" s="189"/>
      <c r="V181" s="189"/>
      <c r="W181" s="256">
        <f t="shared" si="68"/>
        <v>0</v>
      </c>
      <c r="X181" s="187"/>
      <c r="Y181" s="190">
        <f t="shared" si="69"/>
        <v>0</v>
      </c>
      <c r="Z181" s="189"/>
      <c r="AA181" s="190">
        <f t="shared" si="70"/>
        <v>0</v>
      </c>
      <c r="AB181" s="189"/>
      <c r="AC181" s="190">
        <f t="shared" si="71"/>
        <v>0</v>
      </c>
      <c r="AD181" s="189"/>
      <c r="AE181" s="190">
        <f t="shared" si="62"/>
        <v>0</v>
      </c>
      <c r="AF181" s="191">
        <f t="shared" si="72"/>
        <v>0</v>
      </c>
      <c r="AG181" s="191">
        <f t="shared" si="73"/>
        <v>0</v>
      </c>
      <c r="AH181" s="137" t="str">
        <f t="shared" si="79"/>
        <v/>
      </c>
      <c r="AI181" s="286" t="str" cm="1">
        <f t="array" ref="AI181">IFERROR(_xlfn.IFS(DATE(RIGHT(B181,4),3,31)&lt;Listes_deroulantes!$F$54,IF(Z181&gt;0,Z181/AG181,"Aucun mazout"),DATE(RIGHT(B181,4),3,31)&gt;=Listes_deroulantes!$F$54,IF(AF181&gt;0,AF181/AG181,"Aucun combustible")),"")</f>
        <v/>
      </c>
      <c r="AJ181" s="284" t="str" cm="1">
        <f t="array" ref="AJ181">_xlfn.IFS(AG181=0,"",AND(AG181&gt;0,Z181=0),"Aucun mazout",AG181&gt;0,Z181/AG181)</f>
        <v/>
      </c>
      <c r="AK181" s="116" cm="1">
        <f t="array" ref="AK181">_xlfn.IFS(AG181=0,0,OR(AF181=0,ISBLANK(AF181)),"Aucun combustible",AND(AF181&gt;0,AG181&gt;0),AF181/AG181)</f>
        <v>0</v>
      </c>
      <c r="AL181" s="331" t="str" cm="1">
        <f t="array" ref="AL181">IFERROR(IF(DATE(RIGHT(B181,4),3,31)&lt;Listes_deroulantes!$F$54,VLOOKUP(L181,Listes_deroulantes!$F$3:$J$11,4,FALSE),_xlfn.IFS(DATE(RIGHT(B181,4),3,31)&lt;Avant2025,Exist2025Avant,DATE(RIGHT(B181,4),3,31)&lt;Avant2030,Exist2030Avant,DATE(RIGHT(B181,4),3,31)&gt;Après2030,Exist2031Avant)),"")</f>
        <v/>
      </c>
      <c r="AM181" s="35" t="str" cm="1">
        <f t="array" ref="AM181">_xlfn.IFS(OR(AI181="Aucun combustible",AI181="Aucun mazout"),"Oui",AND(AI181="",AL181=""),"",AND(AL181="0%",OR(AI181&lt;&gt;"Aucun combustible",AI181&lt;&gt;"Aucun mazout")),IF(AI181&lt;=0%,"Oui","Non"),AND(AL181&lt;&gt;"0%",OR(AI181&lt;&gt;"Aucun combustible",AI181&lt;&gt;"Aucun mazout")),IF(AI181&lt;=AL181,"Oui","Non"))</f>
        <v/>
      </c>
      <c r="AN181" s="130"/>
      <c r="AO181" s="350" t="str" cm="1">
        <f t="array" ref="AO181">_xlfn.IFS(AND(OR(AE181=0,ISBLANK(AE181)),AF181&gt;0),"Non disponible",AND(OR(AE181=0,ISBLANK(AE181)),W181&gt;0,OR(AF181=0,ISBLANK(AF181))),"100% Énergie renouvelable",AE181&gt;0,AE181,AND(OR(AE181=0,ISBLANK(AE181)),OR(AF181=0,ISBLANK(AF181)),OR(W181=0,ISBLANK(W181))),"s. o.")</f>
        <v>s. o.</v>
      </c>
      <c r="AP181" s="332">
        <f t="shared" si="63"/>
        <v>0</v>
      </c>
      <c r="AQ181" s="189"/>
      <c r="AR181" s="189"/>
      <c r="AS181" s="189"/>
      <c r="AT181" s="189"/>
      <c r="AU181" s="189"/>
      <c r="AV181" s="189"/>
      <c r="AW181" s="195">
        <f t="shared" si="74"/>
        <v>0</v>
      </c>
      <c r="AX181" s="189"/>
      <c r="AY181" s="196">
        <f t="shared" si="75"/>
        <v>0</v>
      </c>
      <c r="AZ181" s="189"/>
      <c r="BA181" s="196">
        <f t="shared" si="76"/>
        <v>0</v>
      </c>
      <c r="BB181" s="189"/>
      <c r="BC181" s="196">
        <f t="shared" si="77"/>
        <v>0</v>
      </c>
      <c r="BD181" s="189"/>
      <c r="BE181" s="196">
        <f t="shared" si="78"/>
        <v>0</v>
      </c>
      <c r="BF181" s="249">
        <f t="shared" si="66"/>
        <v>0</v>
      </c>
      <c r="BG181" s="195">
        <f t="shared" si="67"/>
        <v>0</v>
      </c>
      <c r="BH181" s="138" t="str">
        <f t="shared" si="80"/>
        <v/>
      </c>
      <c r="BI181" s="286" t="str" cm="1">
        <f t="array" ref="BI181">IFERROR(_xlfn.IFS(DATE(RIGHT(B181,4),3,31)&lt;Listes_deroulantes!$F$54,IF(AZ181&gt;0,AZ181/BG181,"Aucun mazout"),DATE(RIGHT(B181,4),3,31)&gt;=Listes_deroulantes!$F$54,IF(BF181&gt;0,BF181/BG181,"Aucun combustible")),"")</f>
        <v/>
      </c>
      <c r="BJ181" s="284" t="str" cm="1">
        <f t="array" ref="BJ181">_xlfn.IFS(BG181=0,"",AND(BG181&gt;0,AZ181=0),"Aucun mazout",BG181&gt;0,AZ181/BG181)</f>
        <v/>
      </c>
      <c r="BK181" s="299" t="str">
        <f t="shared" si="64"/>
        <v>Non disponible</v>
      </c>
      <c r="BL181" s="61" t="str" cm="1">
        <f t="array" ref="BL181">IFERROR(IF(DATE(RIGHT(B181,4),3,31)&lt;Listes_deroulantes!$F$54,VLOOKUP(L181,Listes_deroulantes!$F$3:$J$11,4,FALSE),_xlfn.IFS(DATE(RIGHT(B181,4),3,31)&lt;Avant2025,Exist20205Apres,DATE(RIGHT(B181,4),3,31)&lt;Avant2030,Exist2030Apres,DATE(RIGHT(B181,4),3,31)&gt;Après2030,"0%")),"")</f>
        <v/>
      </c>
      <c r="BM181" s="35" t="str" cm="1">
        <f t="array" ref="BM181">_xlfn.IFS(OR(BI181="Aucun combustible",BI181="Aucun mazout"),"Oui",AND(BI181="",BL181=""),"",AND(BL181="0%",OR(BI181&lt;&gt;"Aucun combustible",BI181&lt;&gt;"Aucun mazout")),IF(BI181&lt;=0%,"Oui","Non"),AND(BL181&lt;&gt;"0%",OR(BI181&lt;&gt;"Aucun combustible",BI181&lt;&gt;"Aucun mazout")),IF(BI181&lt;=BL181,"Oui","Non"))</f>
        <v/>
      </c>
      <c r="BN181" s="119"/>
      <c r="BO181" s="355" t="str">
        <f t="shared" si="65"/>
        <v>s. o.</v>
      </c>
      <c r="BP181" s="356" t="str" cm="1">
        <f t="array" ref="BP181">_xlfn.IFS(AND(BF181&gt;0,OR(BE181=0,ISBLANK(BE181))),"Non disponible",AND(OR(BE181=0,ISBLANK(BE181)),OR(BF181=0,ISBLANK(BF181)),AW181&gt;0),"100% Énergie renouvelable",BE181&gt;0,BE181,AND(OR(BE181=0,ISBLANK(BE181)),OR(BF181=0,ISBLANK(BF181)),OR(AW181=0,ISBLANK(AW181))),"s. o.")</f>
        <v>s. o.</v>
      </c>
      <c r="BQ181" s="357" t="str" cm="1">
        <f t="array" ref="BQ181">IFERROR(_xlfn.IFS(AND(BO181="100% Énergie renouvelable",BP181="100% Énergie renouvelable"),"Aucun GES à réduire",AND(BO181&lt;&gt;"100% Énergie renouvelable",BP181="100% Énergie renouvelable"),BO181,AND(BO181&lt;&gt;"100% Énergie renouvelable",BP181&lt;&gt;"100% Énergie renouvelable"),BO181-BP181,AND(BO181="100% Énergie renouvelable",BP181&lt;&gt;"100% Énergie renouvelable"),"Fournir une explication"),"s. o.")</f>
        <v>s. o.</v>
      </c>
      <c r="BR181" s="120"/>
    </row>
    <row r="182" spans="1:70" x14ac:dyDescent="0.25">
      <c r="A182" s="124"/>
      <c r="B182" s="33"/>
      <c r="C182" s="32"/>
      <c r="D182" s="32"/>
      <c r="E182" s="32"/>
      <c r="F182" s="32"/>
      <c r="G182" s="32"/>
      <c r="H182" s="32"/>
      <c r="I182" s="41"/>
      <c r="J182" s="32"/>
      <c r="K182" s="112"/>
      <c r="L182" s="32"/>
      <c r="M182" s="34"/>
      <c r="N182" s="339"/>
      <c r="O182" s="338"/>
      <c r="P182" s="118"/>
      <c r="Q182" s="187"/>
      <c r="R182" s="188"/>
      <c r="S182" s="189"/>
      <c r="T182" s="189"/>
      <c r="U182" s="189"/>
      <c r="V182" s="189"/>
      <c r="W182" s="256">
        <f t="shared" si="68"/>
        <v>0</v>
      </c>
      <c r="X182" s="187"/>
      <c r="Y182" s="190">
        <f t="shared" si="69"/>
        <v>0</v>
      </c>
      <c r="Z182" s="189"/>
      <c r="AA182" s="190">
        <f t="shared" si="70"/>
        <v>0</v>
      </c>
      <c r="AB182" s="189"/>
      <c r="AC182" s="190">
        <f t="shared" si="71"/>
        <v>0</v>
      </c>
      <c r="AD182" s="189"/>
      <c r="AE182" s="190">
        <f t="shared" si="62"/>
        <v>0</v>
      </c>
      <c r="AF182" s="191">
        <f t="shared" si="72"/>
        <v>0</v>
      </c>
      <c r="AG182" s="191">
        <f t="shared" si="73"/>
        <v>0</v>
      </c>
      <c r="AH182" s="137" t="str">
        <f t="shared" si="79"/>
        <v/>
      </c>
      <c r="AI182" s="286" t="str" cm="1">
        <f t="array" ref="AI182">IFERROR(_xlfn.IFS(DATE(RIGHT(B182,4),3,31)&lt;Listes_deroulantes!$F$54,IF(Z182&gt;0,Z182/AG182,"Aucun mazout"),DATE(RIGHT(B182,4),3,31)&gt;=Listes_deroulantes!$F$54,IF(AF182&gt;0,AF182/AG182,"Aucun combustible")),"")</f>
        <v/>
      </c>
      <c r="AJ182" s="284" t="str" cm="1">
        <f t="array" ref="AJ182">_xlfn.IFS(AG182=0,"",AND(AG182&gt;0,Z182=0),"Aucun mazout",AG182&gt;0,Z182/AG182)</f>
        <v/>
      </c>
      <c r="AK182" s="116" cm="1">
        <f t="array" ref="AK182">_xlfn.IFS(AG182=0,0,OR(AF182=0,ISBLANK(AF182)),"Aucun combustible",AND(AF182&gt;0,AG182&gt;0),AF182/AG182)</f>
        <v>0</v>
      </c>
      <c r="AL182" s="331" t="str" cm="1">
        <f t="array" ref="AL182">IFERROR(IF(DATE(RIGHT(B182,4),3,31)&lt;Listes_deroulantes!$F$54,VLOOKUP(L182,Listes_deroulantes!$F$3:$J$11,4,FALSE),_xlfn.IFS(DATE(RIGHT(B182,4),3,31)&lt;Avant2025,Exist2025Avant,DATE(RIGHT(B182,4),3,31)&lt;Avant2030,Exist2030Avant,DATE(RIGHT(B182,4),3,31)&gt;Après2030,Exist2031Avant)),"")</f>
        <v/>
      </c>
      <c r="AM182" s="35" t="str" cm="1">
        <f t="array" ref="AM182">_xlfn.IFS(OR(AI182="Aucun combustible",AI182="Aucun mazout"),"Oui",AND(AI182="",AL182=""),"",AND(AL182="0%",OR(AI182&lt;&gt;"Aucun combustible",AI182&lt;&gt;"Aucun mazout")),IF(AI182&lt;=0%,"Oui","Non"),AND(AL182&lt;&gt;"0%",OR(AI182&lt;&gt;"Aucun combustible",AI182&lt;&gt;"Aucun mazout")),IF(AI182&lt;=AL182,"Oui","Non"))</f>
        <v/>
      </c>
      <c r="AN182" s="130"/>
      <c r="AO182" s="350" t="str" cm="1">
        <f t="array" ref="AO182">_xlfn.IFS(AND(OR(AE182=0,ISBLANK(AE182)),AF182&gt;0),"Non disponible",AND(OR(AE182=0,ISBLANK(AE182)),W182&gt;0,OR(AF182=0,ISBLANK(AF182))),"100% Énergie renouvelable",AE182&gt;0,AE182,AND(OR(AE182=0,ISBLANK(AE182)),OR(AF182=0,ISBLANK(AF182)),OR(W182=0,ISBLANK(W182))),"s. o.")</f>
        <v>s. o.</v>
      </c>
      <c r="AP182" s="332">
        <f t="shared" si="63"/>
        <v>0</v>
      </c>
      <c r="AQ182" s="189"/>
      <c r="AR182" s="189"/>
      <c r="AS182" s="189"/>
      <c r="AT182" s="189"/>
      <c r="AU182" s="189"/>
      <c r="AV182" s="189"/>
      <c r="AW182" s="195">
        <f t="shared" si="74"/>
        <v>0</v>
      </c>
      <c r="AX182" s="189"/>
      <c r="AY182" s="196">
        <f t="shared" si="75"/>
        <v>0</v>
      </c>
      <c r="AZ182" s="189"/>
      <c r="BA182" s="196">
        <f t="shared" si="76"/>
        <v>0</v>
      </c>
      <c r="BB182" s="189"/>
      <c r="BC182" s="196">
        <f t="shared" si="77"/>
        <v>0</v>
      </c>
      <c r="BD182" s="189"/>
      <c r="BE182" s="196">
        <f t="shared" si="78"/>
        <v>0</v>
      </c>
      <c r="BF182" s="249">
        <f t="shared" si="66"/>
        <v>0</v>
      </c>
      <c r="BG182" s="195">
        <f t="shared" si="67"/>
        <v>0</v>
      </c>
      <c r="BH182" s="138" t="str">
        <f t="shared" si="80"/>
        <v/>
      </c>
      <c r="BI182" s="286" t="str" cm="1">
        <f t="array" ref="BI182">IFERROR(_xlfn.IFS(DATE(RIGHT(B182,4),3,31)&lt;Listes_deroulantes!$F$54,IF(AZ182&gt;0,AZ182/BG182,"Aucun mazout"),DATE(RIGHT(B182,4),3,31)&gt;=Listes_deroulantes!$F$54,IF(BF182&gt;0,BF182/BG182,"Aucun combustible")),"")</f>
        <v/>
      </c>
      <c r="BJ182" s="284" t="str" cm="1">
        <f t="array" ref="BJ182">_xlfn.IFS(BG182=0,"",AND(BG182&gt;0,AZ182=0),"Aucun mazout",BG182&gt;0,AZ182/BG182)</f>
        <v/>
      </c>
      <c r="BK182" s="299" t="str">
        <f t="shared" si="64"/>
        <v>Non disponible</v>
      </c>
      <c r="BL182" s="61" t="str" cm="1">
        <f t="array" ref="BL182">IFERROR(IF(DATE(RIGHT(B182,4),3,31)&lt;Listes_deroulantes!$F$54,VLOOKUP(L182,Listes_deroulantes!$F$3:$J$11,4,FALSE),_xlfn.IFS(DATE(RIGHT(B182,4),3,31)&lt;Avant2025,Exist20205Apres,DATE(RIGHT(B182,4),3,31)&lt;Avant2030,Exist2030Apres,DATE(RIGHT(B182,4),3,31)&gt;Après2030,"0%")),"")</f>
        <v/>
      </c>
      <c r="BM182" s="35" t="str" cm="1">
        <f t="array" ref="BM182">_xlfn.IFS(OR(BI182="Aucun combustible",BI182="Aucun mazout"),"Oui",AND(BI182="",BL182=""),"",AND(BL182="0%",OR(BI182&lt;&gt;"Aucun combustible",BI182&lt;&gt;"Aucun mazout")),IF(BI182&lt;=0%,"Oui","Non"),AND(BL182&lt;&gt;"0%",OR(BI182&lt;&gt;"Aucun combustible",BI182&lt;&gt;"Aucun mazout")),IF(BI182&lt;=BL182,"Oui","Non"))</f>
        <v/>
      </c>
      <c r="BN182" s="119"/>
      <c r="BO182" s="355" t="str">
        <f t="shared" si="65"/>
        <v>s. o.</v>
      </c>
      <c r="BP182" s="356" t="str" cm="1">
        <f t="array" ref="BP182">_xlfn.IFS(AND(BF182&gt;0,OR(BE182=0,ISBLANK(BE182))),"Non disponible",AND(OR(BE182=0,ISBLANK(BE182)),OR(BF182=0,ISBLANK(BF182)),AW182&gt;0),"100% Énergie renouvelable",BE182&gt;0,BE182,AND(OR(BE182=0,ISBLANK(BE182)),OR(BF182=0,ISBLANK(BF182)),OR(AW182=0,ISBLANK(AW182))),"s. o.")</f>
        <v>s. o.</v>
      </c>
      <c r="BQ182" s="357" t="str" cm="1">
        <f t="array" ref="BQ182">IFERROR(_xlfn.IFS(AND(BO182="100% Énergie renouvelable",BP182="100% Énergie renouvelable"),"Aucun GES à réduire",AND(BO182&lt;&gt;"100% Énergie renouvelable",BP182="100% Énergie renouvelable"),BO182,AND(BO182&lt;&gt;"100% Énergie renouvelable",BP182&lt;&gt;"100% Énergie renouvelable"),BO182-BP182,AND(BO182="100% Énergie renouvelable",BP182&lt;&gt;"100% Énergie renouvelable"),"Fournir une explication"),"s. o.")</f>
        <v>s. o.</v>
      </c>
      <c r="BR182" s="120"/>
    </row>
    <row r="183" spans="1:70" x14ac:dyDescent="0.25">
      <c r="A183" s="124"/>
      <c r="B183" s="33"/>
      <c r="C183" s="32"/>
      <c r="D183" s="32"/>
      <c r="E183" s="32"/>
      <c r="F183" s="32"/>
      <c r="G183" s="32"/>
      <c r="H183" s="32"/>
      <c r="I183" s="41"/>
      <c r="J183" s="32"/>
      <c r="K183" s="112"/>
      <c r="L183" s="32"/>
      <c r="M183" s="34"/>
      <c r="N183" s="339"/>
      <c r="O183" s="338"/>
      <c r="P183" s="118"/>
      <c r="Q183" s="187"/>
      <c r="R183" s="188"/>
      <c r="S183" s="189"/>
      <c r="T183" s="189"/>
      <c r="U183" s="189"/>
      <c r="V183" s="189"/>
      <c r="W183" s="256">
        <f t="shared" si="68"/>
        <v>0</v>
      </c>
      <c r="X183" s="187"/>
      <c r="Y183" s="190">
        <f t="shared" si="69"/>
        <v>0</v>
      </c>
      <c r="Z183" s="189"/>
      <c r="AA183" s="190">
        <f t="shared" si="70"/>
        <v>0</v>
      </c>
      <c r="AB183" s="189"/>
      <c r="AC183" s="190">
        <f t="shared" si="71"/>
        <v>0</v>
      </c>
      <c r="AD183" s="189"/>
      <c r="AE183" s="190">
        <f t="shared" si="62"/>
        <v>0</v>
      </c>
      <c r="AF183" s="191">
        <f t="shared" si="72"/>
        <v>0</v>
      </c>
      <c r="AG183" s="191">
        <f t="shared" si="73"/>
        <v>0</v>
      </c>
      <c r="AH183" s="137" t="str">
        <f t="shared" si="79"/>
        <v/>
      </c>
      <c r="AI183" s="286" t="str" cm="1">
        <f t="array" ref="AI183">IFERROR(_xlfn.IFS(DATE(RIGHT(B183,4),3,31)&lt;Listes_deroulantes!$F$54,IF(Z183&gt;0,Z183/AG183,"Aucun mazout"),DATE(RIGHT(B183,4),3,31)&gt;=Listes_deroulantes!$F$54,IF(AF183&gt;0,AF183/AG183,"Aucun combustible")),"")</f>
        <v/>
      </c>
      <c r="AJ183" s="284" t="str" cm="1">
        <f t="array" ref="AJ183">_xlfn.IFS(AG183=0,"",AND(AG183&gt;0,Z183=0),"Aucun mazout",AG183&gt;0,Z183/AG183)</f>
        <v/>
      </c>
      <c r="AK183" s="116" cm="1">
        <f t="array" ref="AK183">_xlfn.IFS(AG183=0,0,OR(AF183=0,ISBLANK(AF183)),"Aucun combustible",AND(AF183&gt;0,AG183&gt;0),AF183/AG183)</f>
        <v>0</v>
      </c>
      <c r="AL183" s="331" t="str" cm="1">
        <f t="array" ref="AL183">IFERROR(IF(DATE(RIGHT(B183,4),3,31)&lt;Listes_deroulantes!$F$54,VLOOKUP(L183,Listes_deroulantes!$F$3:$J$11,4,FALSE),_xlfn.IFS(DATE(RIGHT(B183,4),3,31)&lt;Avant2025,Exist2025Avant,DATE(RIGHT(B183,4),3,31)&lt;Avant2030,Exist2030Avant,DATE(RIGHT(B183,4),3,31)&gt;Après2030,Exist2031Avant)),"")</f>
        <v/>
      </c>
      <c r="AM183" s="35" t="str" cm="1">
        <f t="array" ref="AM183">_xlfn.IFS(OR(AI183="Aucun combustible",AI183="Aucun mazout"),"Oui",AND(AI183="",AL183=""),"",AND(AL183="0%",OR(AI183&lt;&gt;"Aucun combustible",AI183&lt;&gt;"Aucun mazout")),IF(AI183&lt;=0%,"Oui","Non"),AND(AL183&lt;&gt;"0%",OR(AI183&lt;&gt;"Aucun combustible",AI183&lt;&gt;"Aucun mazout")),IF(AI183&lt;=AL183,"Oui","Non"))</f>
        <v/>
      </c>
      <c r="AN183" s="130"/>
      <c r="AO183" s="350" t="str" cm="1">
        <f t="array" ref="AO183">_xlfn.IFS(AND(OR(AE183=0,ISBLANK(AE183)),AF183&gt;0),"Non disponible",AND(OR(AE183=0,ISBLANK(AE183)),W183&gt;0,OR(AF183=0,ISBLANK(AF183))),"100% Énergie renouvelable",AE183&gt;0,AE183,AND(OR(AE183=0,ISBLANK(AE183)),OR(AF183=0,ISBLANK(AF183)),OR(W183=0,ISBLANK(W183))),"s. o.")</f>
        <v>s. o.</v>
      </c>
      <c r="AP183" s="332">
        <f t="shared" si="63"/>
        <v>0</v>
      </c>
      <c r="AQ183" s="189"/>
      <c r="AR183" s="189"/>
      <c r="AS183" s="189"/>
      <c r="AT183" s="189"/>
      <c r="AU183" s="189"/>
      <c r="AV183" s="189"/>
      <c r="AW183" s="195">
        <f t="shared" si="74"/>
        <v>0</v>
      </c>
      <c r="AX183" s="189"/>
      <c r="AY183" s="196">
        <f t="shared" si="75"/>
        <v>0</v>
      </c>
      <c r="AZ183" s="189"/>
      <c r="BA183" s="196">
        <f t="shared" si="76"/>
        <v>0</v>
      </c>
      <c r="BB183" s="189"/>
      <c r="BC183" s="196">
        <f t="shared" si="77"/>
        <v>0</v>
      </c>
      <c r="BD183" s="189"/>
      <c r="BE183" s="196">
        <f t="shared" si="78"/>
        <v>0</v>
      </c>
      <c r="BF183" s="249">
        <f t="shared" si="66"/>
        <v>0</v>
      </c>
      <c r="BG183" s="195">
        <f t="shared" si="67"/>
        <v>0</v>
      </c>
      <c r="BH183" s="138" t="str">
        <f t="shared" si="80"/>
        <v/>
      </c>
      <c r="BI183" s="286" t="str" cm="1">
        <f t="array" ref="BI183">IFERROR(_xlfn.IFS(DATE(RIGHT(B183,4),3,31)&lt;Listes_deroulantes!$F$54,IF(AZ183&gt;0,AZ183/BG183,"Aucun mazout"),DATE(RIGHT(B183,4),3,31)&gt;=Listes_deroulantes!$F$54,IF(BF183&gt;0,BF183/BG183,"Aucun combustible")),"")</f>
        <v/>
      </c>
      <c r="BJ183" s="284" t="str" cm="1">
        <f t="array" ref="BJ183">_xlfn.IFS(BG183=0,"",AND(BG183&gt;0,AZ183=0),"Aucun mazout",BG183&gt;0,AZ183/BG183)</f>
        <v/>
      </c>
      <c r="BK183" s="299" t="str">
        <f t="shared" si="64"/>
        <v>Non disponible</v>
      </c>
      <c r="BL183" s="61" t="str" cm="1">
        <f t="array" ref="BL183">IFERROR(IF(DATE(RIGHT(B183,4),3,31)&lt;Listes_deroulantes!$F$54,VLOOKUP(L183,Listes_deroulantes!$F$3:$J$11,4,FALSE),_xlfn.IFS(DATE(RIGHT(B183,4),3,31)&lt;Avant2025,Exist20205Apres,DATE(RIGHT(B183,4),3,31)&lt;Avant2030,Exist2030Apres,DATE(RIGHT(B183,4),3,31)&gt;Après2030,"0%")),"")</f>
        <v/>
      </c>
      <c r="BM183" s="35" t="str" cm="1">
        <f t="array" ref="BM183">_xlfn.IFS(OR(BI183="Aucun combustible",BI183="Aucun mazout"),"Oui",AND(BI183="",BL183=""),"",AND(BL183="0%",OR(BI183&lt;&gt;"Aucun combustible",BI183&lt;&gt;"Aucun mazout")),IF(BI183&lt;=0%,"Oui","Non"),AND(BL183&lt;&gt;"0%",OR(BI183&lt;&gt;"Aucun combustible",BI183&lt;&gt;"Aucun mazout")),IF(BI183&lt;=BL183,"Oui","Non"))</f>
        <v/>
      </c>
      <c r="BN183" s="119"/>
      <c r="BO183" s="355" t="str">
        <f t="shared" si="65"/>
        <v>s. o.</v>
      </c>
      <c r="BP183" s="356" t="str" cm="1">
        <f t="array" ref="BP183">_xlfn.IFS(AND(BF183&gt;0,OR(BE183=0,ISBLANK(BE183))),"Non disponible",AND(OR(BE183=0,ISBLANK(BE183)),OR(BF183=0,ISBLANK(BF183)),AW183&gt;0),"100% Énergie renouvelable",BE183&gt;0,BE183,AND(OR(BE183=0,ISBLANK(BE183)),OR(BF183=0,ISBLANK(BF183)),OR(AW183=0,ISBLANK(AW183))),"s. o.")</f>
        <v>s. o.</v>
      </c>
      <c r="BQ183" s="357" t="str" cm="1">
        <f t="array" ref="BQ183">IFERROR(_xlfn.IFS(AND(BO183="100% Énergie renouvelable",BP183="100% Énergie renouvelable"),"Aucun GES à réduire",AND(BO183&lt;&gt;"100% Énergie renouvelable",BP183="100% Énergie renouvelable"),BO183,AND(BO183&lt;&gt;"100% Énergie renouvelable",BP183&lt;&gt;"100% Énergie renouvelable"),BO183-BP183,AND(BO183="100% Énergie renouvelable",BP183&lt;&gt;"100% Énergie renouvelable"),"Fournir une explication"),"s. o.")</f>
        <v>s. o.</v>
      </c>
      <c r="BR183" s="120"/>
    </row>
    <row r="184" spans="1:70" x14ac:dyDescent="0.25">
      <c r="A184" s="124"/>
      <c r="B184" s="33"/>
      <c r="C184" s="32"/>
      <c r="D184" s="32"/>
      <c r="E184" s="32"/>
      <c r="F184" s="32"/>
      <c r="G184" s="32"/>
      <c r="H184" s="32"/>
      <c r="I184" s="41"/>
      <c r="J184" s="32"/>
      <c r="K184" s="112"/>
      <c r="L184" s="32"/>
      <c r="M184" s="34"/>
      <c r="N184" s="339"/>
      <c r="O184" s="338"/>
      <c r="P184" s="118"/>
      <c r="Q184" s="187"/>
      <c r="R184" s="188"/>
      <c r="S184" s="189"/>
      <c r="T184" s="189"/>
      <c r="U184" s="189"/>
      <c r="V184" s="189"/>
      <c r="W184" s="256">
        <f t="shared" si="68"/>
        <v>0</v>
      </c>
      <c r="X184" s="187"/>
      <c r="Y184" s="190">
        <f t="shared" si="69"/>
        <v>0</v>
      </c>
      <c r="Z184" s="189"/>
      <c r="AA184" s="190">
        <f t="shared" si="70"/>
        <v>0</v>
      </c>
      <c r="AB184" s="189"/>
      <c r="AC184" s="190">
        <f t="shared" si="71"/>
        <v>0</v>
      </c>
      <c r="AD184" s="189"/>
      <c r="AE184" s="190">
        <f t="shared" si="62"/>
        <v>0</v>
      </c>
      <c r="AF184" s="191">
        <f t="shared" si="72"/>
        <v>0</v>
      </c>
      <c r="AG184" s="191">
        <f t="shared" si="73"/>
        <v>0</v>
      </c>
      <c r="AH184" s="137" t="str">
        <f t="shared" si="79"/>
        <v/>
      </c>
      <c r="AI184" s="286" t="str" cm="1">
        <f t="array" ref="AI184">IFERROR(_xlfn.IFS(DATE(RIGHT(B184,4),3,31)&lt;Listes_deroulantes!$F$54,IF(Z184&gt;0,Z184/AG184,"Aucun mazout"),DATE(RIGHT(B184,4),3,31)&gt;=Listes_deroulantes!$F$54,IF(AF184&gt;0,AF184/AG184,"Aucun combustible")),"")</f>
        <v/>
      </c>
      <c r="AJ184" s="284" t="str" cm="1">
        <f t="array" ref="AJ184">_xlfn.IFS(AG184=0,"",AND(AG184&gt;0,Z184=0),"Aucun mazout",AG184&gt;0,Z184/AG184)</f>
        <v/>
      </c>
      <c r="AK184" s="116" cm="1">
        <f t="array" ref="AK184">_xlfn.IFS(AG184=0,0,OR(AF184=0,ISBLANK(AF184)),"Aucun combustible",AND(AF184&gt;0,AG184&gt;0),AF184/AG184)</f>
        <v>0</v>
      </c>
      <c r="AL184" s="331" t="str" cm="1">
        <f t="array" ref="AL184">IFERROR(IF(DATE(RIGHT(B184,4),3,31)&lt;Listes_deroulantes!$F$54,VLOOKUP(L184,Listes_deroulantes!$F$3:$J$11,4,FALSE),_xlfn.IFS(DATE(RIGHT(B184,4),3,31)&lt;Avant2025,Exist2025Avant,DATE(RIGHT(B184,4),3,31)&lt;Avant2030,Exist2030Avant,DATE(RIGHT(B184,4),3,31)&gt;Après2030,Exist2031Avant)),"")</f>
        <v/>
      </c>
      <c r="AM184" s="35" t="str" cm="1">
        <f t="array" ref="AM184">_xlfn.IFS(OR(AI184="Aucun combustible",AI184="Aucun mazout"),"Oui",AND(AI184="",AL184=""),"",AND(AL184="0%",OR(AI184&lt;&gt;"Aucun combustible",AI184&lt;&gt;"Aucun mazout")),IF(AI184&lt;=0%,"Oui","Non"),AND(AL184&lt;&gt;"0%",OR(AI184&lt;&gt;"Aucun combustible",AI184&lt;&gt;"Aucun mazout")),IF(AI184&lt;=AL184,"Oui","Non"))</f>
        <v/>
      </c>
      <c r="AN184" s="130"/>
      <c r="AO184" s="350" t="str" cm="1">
        <f t="array" ref="AO184">_xlfn.IFS(AND(OR(AE184=0,ISBLANK(AE184)),AF184&gt;0),"Non disponible",AND(OR(AE184=0,ISBLANK(AE184)),W184&gt;0,OR(AF184=0,ISBLANK(AF184))),"100% Énergie renouvelable",AE184&gt;0,AE184,AND(OR(AE184=0,ISBLANK(AE184)),OR(AF184=0,ISBLANK(AF184)),OR(W184=0,ISBLANK(W184))),"s. o.")</f>
        <v>s. o.</v>
      </c>
      <c r="AP184" s="332">
        <f t="shared" si="63"/>
        <v>0</v>
      </c>
      <c r="AQ184" s="189"/>
      <c r="AR184" s="189"/>
      <c r="AS184" s="189"/>
      <c r="AT184" s="189"/>
      <c r="AU184" s="189"/>
      <c r="AV184" s="189"/>
      <c r="AW184" s="195">
        <f t="shared" si="74"/>
        <v>0</v>
      </c>
      <c r="AX184" s="189"/>
      <c r="AY184" s="196">
        <f t="shared" si="75"/>
        <v>0</v>
      </c>
      <c r="AZ184" s="189"/>
      <c r="BA184" s="196">
        <f t="shared" si="76"/>
        <v>0</v>
      </c>
      <c r="BB184" s="189"/>
      <c r="BC184" s="196">
        <f t="shared" si="77"/>
        <v>0</v>
      </c>
      <c r="BD184" s="189"/>
      <c r="BE184" s="196">
        <f t="shared" si="78"/>
        <v>0</v>
      </c>
      <c r="BF184" s="249">
        <f t="shared" si="66"/>
        <v>0</v>
      </c>
      <c r="BG184" s="195">
        <f t="shared" si="67"/>
        <v>0</v>
      </c>
      <c r="BH184" s="138" t="str">
        <f t="shared" si="80"/>
        <v/>
      </c>
      <c r="BI184" s="286" t="str" cm="1">
        <f t="array" ref="BI184">IFERROR(_xlfn.IFS(DATE(RIGHT(B184,4),3,31)&lt;Listes_deroulantes!$F$54,IF(AZ184&gt;0,AZ184/BG184,"Aucun mazout"),DATE(RIGHT(B184,4),3,31)&gt;=Listes_deroulantes!$F$54,IF(BF184&gt;0,BF184/BG184,"Aucun combustible")),"")</f>
        <v/>
      </c>
      <c r="BJ184" s="284" t="str" cm="1">
        <f t="array" ref="BJ184">_xlfn.IFS(BG184=0,"",AND(BG184&gt;0,AZ184=0),"Aucun mazout",BG184&gt;0,AZ184/BG184)</f>
        <v/>
      </c>
      <c r="BK184" s="299" t="str">
        <f t="shared" si="64"/>
        <v>Non disponible</v>
      </c>
      <c r="BL184" s="61" t="str" cm="1">
        <f t="array" ref="BL184">IFERROR(IF(DATE(RIGHT(B184,4),3,31)&lt;Listes_deroulantes!$F$54,VLOOKUP(L184,Listes_deroulantes!$F$3:$J$11,4,FALSE),_xlfn.IFS(DATE(RIGHT(B184,4),3,31)&lt;Avant2025,Exist20205Apres,DATE(RIGHT(B184,4),3,31)&lt;Avant2030,Exist2030Apres,DATE(RIGHT(B184,4),3,31)&gt;Après2030,"0%")),"")</f>
        <v/>
      </c>
      <c r="BM184" s="35" t="str" cm="1">
        <f t="array" ref="BM184">_xlfn.IFS(OR(BI184="Aucun combustible",BI184="Aucun mazout"),"Oui",AND(BI184="",BL184=""),"",AND(BL184="0%",OR(BI184&lt;&gt;"Aucun combustible",BI184&lt;&gt;"Aucun mazout")),IF(BI184&lt;=0%,"Oui","Non"),AND(BL184&lt;&gt;"0%",OR(BI184&lt;&gt;"Aucun combustible",BI184&lt;&gt;"Aucun mazout")),IF(BI184&lt;=BL184,"Oui","Non"))</f>
        <v/>
      </c>
      <c r="BN184" s="119"/>
      <c r="BO184" s="355" t="str">
        <f t="shared" si="65"/>
        <v>s. o.</v>
      </c>
      <c r="BP184" s="356" t="str" cm="1">
        <f t="array" ref="BP184">_xlfn.IFS(AND(BF184&gt;0,OR(BE184=0,ISBLANK(BE184))),"Non disponible",AND(OR(BE184=0,ISBLANK(BE184)),OR(BF184=0,ISBLANK(BF184)),AW184&gt;0),"100% Énergie renouvelable",BE184&gt;0,BE184,AND(OR(BE184=0,ISBLANK(BE184)),OR(BF184=0,ISBLANK(BF184)),OR(AW184=0,ISBLANK(AW184))),"s. o.")</f>
        <v>s. o.</v>
      </c>
      <c r="BQ184" s="357" t="str" cm="1">
        <f t="array" ref="BQ184">IFERROR(_xlfn.IFS(AND(BO184="100% Énergie renouvelable",BP184="100% Énergie renouvelable"),"Aucun GES à réduire",AND(BO184&lt;&gt;"100% Énergie renouvelable",BP184="100% Énergie renouvelable"),BO184,AND(BO184&lt;&gt;"100% Énergie renouvelable",BP184&lt;&gt;"100% Énergie renouvelable"),BO184-BP184,AND(BO184="100% Énergie renouvelable",BP184&lt;&gt;"100% Énergie renouvelable"),"Fournir une explication"),"s. o.")</f>
        <v>s. o.</v>
      </c>
      <c r="BR184" s="120"/>
    </row>
    <row r="185" spans="1:70" x14ac:dyDescent="0.25">
      <c r="A185" s="124"/>
      <c r="B185" s="33"/>
      <c r="C185" s="32"/>
      <c r="D185" s="32"/>
      <c r="E185" s="32"/>
      <c r="F185" s="32"/>
      <c r="G185" s="32"/>
      <c r="H185" s="32"/>
      <c r="I185" s="41"/>
      <c r="J185" s="32"/>
      <c r="K185" s="112"/>
      <c r="L185" s="32"/>
      <c r="M185" s="34"/>
      <c r="N185" s="339"/>
      <c r="O185" s="338"/>
      <c r="P185" s="118"/>
      <c r="Q185" s="187"/>
      <c r="R185" s="188"/>
      <c r="S185" s="189"/>
      <c r="T185" s="189"/>
      <c r="U185" s="189"/>
      <c r="V185" s="189"/>
      <c r="W185" s="256">
        <f t="shared" si="68"/>
        <v>0</v>
      </c>
      <c r="X185" s="187"/>
      <c r="Y185" s="190">
        <f t="shared" si="69"/>
        <v>0</v>
      </c>
      <c r="Z185" s="189"/>
      <c r="AA185" s="190">
        <f t="shared" si="70"/>
        <v>0</v>
      </c>
      <c r="AB185" s="189"/>
      <c r="AC185" s="190">
        <f t="shared" si="71"/>
        <v>0</v>
      </c>
      <c r="AD185" s="189"/>
      <c r="AE185" s="190">
        <f t="shared" si="62"/>
        <v>0</v>
      </c>
      <c r="AF185" s="191">
        <f t="shared" si="72"/>
        <v>0</v>
      </c>
      <c r="AG185" s="191">
        <f t="shared" si="73"/>
        <v>0</v>
      </c>
      <c r="AH185" s="137" t="str">
        <f t="shared" si="79"/>
        <v/>
      </c>
      <c r="AI185" s="286" t="str" cm="1">
        <f t="array" ref="AI185">IFERROR(_xlfn.IFS(DATE(RIGHT(B185,4),3,31)&lt;Listes_deroulantes!$F$54,IF(Z185&gt;0,Z185/AG185,"Aucun mazout"),DATE(RIGHT(B185,4),3,31)&gt;=Listes_deroulantes!$F$54,IF(AF185&gt;0,AF185/AG185,"Aucun combustible")),"")</f>
        <v/>
      </c>
      <c r="AJ185" s="284" t="str" cm="1">
        <f t="array" ref="AJ185">_xlfn.IFS(AG185=0,"",AND(AG185&gt;0,Z185=0),"Aucun mazout",AG185&gt;0,Z185/AG185)</f>
        <v/>
      </c>
      <c r="AK185" s="116" cm="1">
        <f t="array" ref="AK185">_xlfn.IFS(AG185=0,0,OR(AF185=0,ISBLANK(AF185)),"Aucun combustible",AND(AF185&gt;0,AG185&gt;0),AF185/AG185)</f>
        <v>0</v>
      </c>
      <c r="AL185" s="331" t="str" cm="1">
        <f t="array" ref="AL185">IFERROR(IF(DATE(RIGHT(B185,4),3,31)&lt;Listes_deroulantes!$F$54,VLOOKUP(L185,Listes_deroulantes!$F$3:$J$11,4,FALSE),_xlfn.IFS(DATE(RIGHT(B185,4),3,31)&lt;Avant2025,Exist2025Avant,DATE(RIGHT(B185,4),3,31)&lt;Avant2030,Exist2030Avant,DATE(RIGHT(B185,4),3,31)&gt;Après2030,Exist2031Avant)),"")</f>
        <v/>
      </c>
      <c r="AM185" s="35" t="str" cm="1">
        <f t="array" ref="AM185">_xlfn.IFS(OR(AI185="Aucun combustible",AI185="Aucun mazout"),"Oui",AND(AI185="",AL185=""),"",AND(AL185="0%",OR(AI185&lt;&gt;"Aucun combustible",AI185&lt;&gt;"Aucun mazout")),IF(AI185&lt;=0%,"Oui","Non"),AND(AL185&lt;&gt;"0%",OR(AI185&lt;&gt;"Aucun combustible",AI185&lt;&gt;"Aucun mazout")),IF(AI185&lt;=AL185,"Oui","Non"))</f>
        <v/>
      </c>
      <c r="AN185" s="130"/>
      <c r="AO185" s="350" t="str" cm="1">
        <f t="array" ref="AO185">_xlfn.IFS(AND(OR(AE185=0,ISBLANK(AE185)),AF185&gt;0),"Non disponible",AND(OR(AE185=0,ISBLANK(AE185)),W185&gt;0,OR(AF185=0,ISBLANK(AF185))),"100% Énergie renouvelable",AE185&gt;0,AE185,AND(OR(AE185=0,ISBLANK(AE185)),OR(AF185=0,ISBLANK(AF185)),OR(W185=0,ISBLANK(W185))),"s. o.")</f>
        <v>s. o.</v>
      </c>
      <c r="AP185" s="332">
        <f t="shared" si="63"/>
        <v>0</v>
      </c>
      <c r="AQ185" s="189"/>
      <c r="AR185" s="189"/>
      <c r="AS185" s="189"/>
      <c r="AT185" s="189"/>
      <c r="AU185" s="189"/>
      <c r="AV185" s="189"/>
      <c r="AW185" s="195">
        <f t="shared" si="74"/>
        <v>0</v>
      </c>
      <c r="AX185" s="189"/>
      <c r="AY185" s="196">
        <f t="shared" si="75"/>
        <v>0</v>
      </c>
      <c r="AZ185" s="189"/>
      <c r="BA185" s="196">
        <f t="shared" si="76"/>
        <v>0</v>
      </c>
      <c r="BB185" s="189"/>
      <c r="BC185" s="196">
        <f t="shared" si="77"/>
        <v>0</v>
      </c>
      <c r="BD185" s="189"/>
      <c r="BE185" s="196">
        <f t="shared" si="78"/>
        <v>0</v>
      </c>
      <c r="BF185" s="249">
        <f t="shared" si="66"/>
        <v>0</v>
      </c>
      <c r="BG185" s="195">
        <f t="shared" si="67"/>
        <v>0</v>
      </c>
      <c r="BH185" s="138" t="str">
        <f t="shared" si="80"/>
        <v/>
      </c>
      <c r="BI185" s="286" t="str" cm="1">
        <f t="array" ref="BI185">IFERROR(_xlfn.IFS(DATE(RIGHT(B185,4),3,31)&lt;Listes_deroulantes!$F$54,IF(AZ185&gt;0,AZ185/BG185,"Aucun mazout"),DATE(RIGHT(B185,4),3,31)&gt;=Listes_deroulantes!$F$54,IF(BF185&gt;0,BF185/BG185,"Aucun combustible")),"")</f>
        <v/>
      </c>
      <c r="BJ185" s="284" t="str" cm="1">
        <f t="array" ref="BJ185">_xlfn.IFS(BG185=0,"",AND(BG185&gt;0,AZ185=0),"Aucun mazout",BG185&gt;0,AZ185/BG185)</f>
        <v/>
      </c>
      <c r="BK185" s="299" t="str">
        <f t="shared" si="64"/>
        <v>Non disponible</v>
      </c>
      <c r="BL185" s="61" t="str" cm="1">
        <f t="array" ref="BL185">IFERROR(IF(DATE(RIGHT(B185,4),3,31)&lt;Listes_deroulantes!$F$54,VLOOKUP(L185,Listes_deroulantes!$F$3:$J$11,4,FALSE),_xlfn.IFS(DATE(RIGHT(B185,4),3,31)&lt;Avant2025,Exist20205Apres,DATE(RIGHT(B185,4),3,31)&lt;Avant2030,Exist2030Apres,DATE(RIGHT(B185,4),3,31)&gt;Après2030,"0%")),"")</f>
        <v/>
      </c>
      <c r="BM185" s="35" t="str" cm="1">
        <f t="array" ref="BM185">_xlfn.IFS(OR(BI185="Aucun combustible",BI185="Aucun mazout"),"Oui",AND(BI185="",BL185=""),"",AND(BL185="0%",OR(BI185&lt;&gt;"Aucun combustible",BI185&lt;&gt;"Aucun mazout")),IF(BI185&lt;=0%,"Oui","Non"),AND(BL185&lt;&gt;"0%",OR(BI185&lt;&gt;"Aucun combustible",BI185&lt;&gt;"Aucun mazout")),IF(BI185&lt;=BL185,"Oui","Non"))</f>
        <v/>
      </c>
      <c r="BN185" s="119"/>
      <c r="BO185" s="355" t="str">
        <f t="shared" si="65"/>
        <v>s. o.</v>
      </c>
      <c r="BP185" s="356" t="str" cm="1">
        <f t="array" ref="BP185">_xlfn.IFS(AND(BF185&gt;0,OR(BE185=0,ISBLANK(BE185))),"Non disponible",AND(OR(BE185=0,ISBLANK(BE185)),OR(BF185=0,ISBLANK(BF185)),AW185&gt;0),"100% Énergie renouvelable",BE185&gt;0,BE185,AND(OR(BE185=0,ISBLANK(BE185)),OR(BF185=0,ISBLANK(BF185)),OR(AW185=0,ISBLANK(AW185))),"s. o.")</f>
        <v>s. o.</v>
      </c>
      <c r="BQ185" s="357" t="str" cm="1">
        <f t="array" ref="BQ185">IFERROR(_xlfn.IFS(AND(BO185="100% Énergie renouvelable",BP185="100% Énergie renouvelable"),"Aucun GES à réduire",AND(BO185&lt;&gt;"100% Énergie renouvelable",BP185="100% Énergie renouvelable"),BO185,AND(BO185&lt;&gt;"100% Énergie renouvelable",BP185&lt;&gt;"100% Énergie renouvelable"),BO185-BP185,AND(BO185="100% Énergie renouvelable",BP185&lt;&gt;"100% Énergie renouvelable"),"Fournir une explication"),"s. o.")</f>
        <v>s. o.</v>
      </c>
      <c r="BR185" s="120"/>
    </row>
    <row r="186" spans="1:70" x14ac:dyDescent="0.25">
      <c r="A186" s="124"/>
      <c r="B186" s="33"/>
      <c r="C186" s="32"/>
      <c r="D186" s="32"/>
      <c r="E186" s="32"/>
      <c r="F186" s="32"/>
      <c r="G186" s="32"/>
      <c r="H186" s="32"/>
      <c r="I186" s="41"/>
      <c r="J186" s="32"/>
      <c r="K186" s="112"/>
      <c r="L186" s="32"/>
      <c r="M186" s="34"/>
      <c r="N186" s="339"/>
      <c r="O186" s="338"/>
      <c r="P186" s="118"/>
      <c r="Q186" s="187"/>
      <c r="R186" s="188"/>
      <c r="S186" s="189"/>
      <c r="T186" s="189"/>
      <c r="U186" s="189"/>
      <c r="V186" s="189"/>
      <c r="W186" s="256">
        <f t="shared" si="68"/>
        <v>0</v>
      </c>
      <c r="X186" s="187"/>
      <c r="Y186" s="190">
        <f t="shared" si="69"/>
        <v>0</v>
      </c>
      <c r="Z186" s="189"/>
      <c r="AA186" s="190">
        <f t="shared" si="70"/>
        <v>0</v>
      </c>
      <c r="AB186" s="189"/>
      <c r="AC186" s="190">
        <f t="shared" si="71"/>
        <v>0</v>
      </c>
      <c r="AD186" s="189"/>
      <c r="AE186" s="190">
        <f t="shared" si="62"/>
        <v>0</v>
      </c>
      <c r="AF186" s="191">
        <f t="shared" si="72"/>
        <v>0</v>
      </c>
      <c r="AG186" s="191">
        <f t="shared" si="73"/>
        <v>0</v>
      </c>
      <c r="AH186" s="137" t="str">
        <f t="shared" si="79"/>
        <v/>
      </c>
      <c r="AI186" s="286" t="str" cm="1">
        <f t="array" ref="AI186">IFERROR(_xlfn.IFS(DATE(RIGHT(B186,4),3,31)&lt;Listes_deroulantes!$F$54,IF(Z186&gt;0,Z186/AG186,"Aucun mazout"),DATE(RIGHT(B186,4),3,31)&gt;=Listes_deroulantes!$F$54,IF(AF186&gt;0,AF186/AG186,"Aucun combustible")),"")</f>
        <v/>
      </c>
      <c r="AJ186" s="284" t="str" cm="1">
        <f t="array" ref="AJ186">_xlfn.IFS(AG186=0,"",AND(AG186&gt;0,Z186=0),"Aucun mazout",AG186&gt;0,Z186/AG186)</f>
        <v/>
      </c>
      <c r="AK186" s="116" cm="1">
        <f t="array" ref="AK186">_xlfn.IFS(AG186=0,0,OR(AF186=0,ISBLANK(AF186)),"Aucun combustible",AND(AF186&gt;0,AG186&gt;0),AF186/AG186)</f>
        <v>0</v>
      </c>
      <c r="AL186" s="331" t="str" cm="1">
        <f t="array" ref="AL186">IFERROR(IF(DATE(RIGHT(B186,4),3,31)&lt;Listes_deroulantes!$F$54,VLOOKUP(L186,Listes_deroulantes!$F$3:$J$11,4,FALSE),_xlfn.IFS(DATE(RIGHT(B186,4),3,31)&lt;Avant2025,Exist2025Avant,DATE(RIGHT(B186,4),3,31)&lt;Avant2030,Exist2030Avant,DATE(RIGHT(B186,4),3,31)&gt;Après2030,Exist2031Avant)),"")</f>
        <v/>
      </c>
      <c r="AM186" s="35" t="str" cm="1">
        <f t="array" ref="AM186">_xlfn.IFS(OR(AI186="Aucun combustible",AI186="Aucun mazout"),"Oui",AND(AI186="",AL186=""),"",AND(AL186="0%",OR(AI186&lt;&gt;"Aucun combustible",AI186&lt;&gt;"Aucun mazout")),IF(AI186&lt;=0%,"Oui","Non"),AND(AL186&lt;&gt;"0%",OR(AI186&lt;&gt;"Aucun combustible",AI186&lt;&gt;"Aucun mazout")),IF(AI186&lt;=AL186,"Oui","Non"))</f>
        <v/>
      </c>
      <c r="AN186" s="130"/>
      <c r="AO186" s="350" t="str" cm="1">
        <f t="array" ref="AO186">_xlfn.IFS(AND(OR(AE186=0,ISBLANK(AE186)),AF186&gt;0),"Non disponible",AND(OR(AE186=0,ISBLANK(AE186)),W186&gt;0,OR(AF186=0,ISBLANK(AF186))),"100% Énergie renouvelable",AE186&gt;0,AE186,AND(OR(AE186=0,ISBLANK(AE186)),OR(AF186=0,ISBLANK(AF186)),OR(W186=0,ISBLANK(W186))),"s. o.")</f>
        <v>s. o.</v>
      </c>
      <c r="AP186" s="332">
        <f t="shared" si="63"/>
        <v>0</v>
      </c>
      <c r="AQ186" s="189"/>
      <c r="AR186" s="189"/>
      <c r="AS186" s="189"/>
      <c r="AT186" s="189"/>
      <c r="AU186" s="189"/>
      <c r="AV186" s="189"/>
      <c r="AW186" s="195">
        <f t="shared" si="74"/>
        <v>0</v>
      </c>
      <c r="AX186" s="189"/>
      <c r="AY186" s="196">
        <f t="shared" si="75"/>
        <v>0</v>
      </c>
      <c r="AZ186" s="189"/>
      <c r="BA186" s="196">
        <f t="shared" si="76"/>
        <v>0</v>
      </c>
      <c r="BB186" s="189"/>
      <c r="BC186" s="196">
        <f t="shared" si="77"/>
        <v>0</v>
      </c>
      <c r="BD186" s="189"/>
      <c r="BE186" s="196">
        <f t="shared" si="78"/>
        <v>0</v>
      </c>
      <c r="BF186" s="249">
        <f t="shared" si="66"/>
        <v>0</v>
      </c>
      <c r="BG186" s="195">
        <f t="shared" si="67"/>
        <v>0</v>
      </c>
      <c r="BH186" s="138" t="str">
        <f t="shared" si="80"/>
        <v/>
      </c>
      <c r="BI186" s="286" t="str" cm="1">
        <f t="array" ref="BI186">IFERROR(_xlfn.IFS(DATE(RIGHT(B186,4),3,31)&lt;Listes_deroulantes!$F$54,IF(AZ186&gt;0,AZ186/BG186,"Aucun mazout"),DATE(RIGHT(B186,4),3,31)&gt;=Listes_deroulantes!$F$54,IF(BF186&gt;0,BF186/BG186,"Aucun combustible")),"")</f>
        <v/>
      </c>
      <c r="BJ186" s="284" t="str" cm="1">
        <f t="array" ref="BJ186">_xlfn.IFS(BG186=0,"",AND(BG186&gt;0,AZ186=0),"Aucun mazout",BG186&gt;0,AZ186/BG186)</f>
        <v/>
      </c>
      <c r="BK186" s="299" t="str">
        <f t="shared" si="64"/>
        <v>Non disponible</v>
      </c>
      <c r="BL186" s="61" t="str" cm="1">
        <f t="array" ref="BL186">IFERROR(IF(DATE(RIGHT(B186,4),3,31)&lt;Listes_deroulantes!$F$54,VLOOKUP(L186,Listes_deroulantes!$F$3:$J$11,4,FALSE),_xlfn.IFS(DATE(RIGHT(B186,4),3,31)&lt;Avant2025,Exist20205Apres,DATE(RIGHT(B186,4),3,31)&lt;Avant2030,Exist2030Apres,DATE(RIGHT(B186,4),3,31)&gt;Après2030,"0%")),"")</f>
        <v/>
      </c>
      <c r="BM186" s="35" t="str" cm="1">
        <f t="array" ref="BM186">_xlfn.IFS(OR(BI186="Aucun combustible",BI186="Aucun mazout"),"Oui",AND(BI186="",BL186=""),"",AND(BL186="0%",OR(BI186&lt;&gt;"Aucun combustible",BI186&lt;&gt;"Aucun mazout")),IF(BI186&lt;=0%,"Oui","Non"),AND(BL186&lt;&gt;"0%",OR(BI186&lt;&gt;"Aucun combustible",BI186&lt;&gt;"Aucun mazout")),IF(BI186&lt;=BL186,"Oui","Non"))</f>
        <v/>
      </c>
      <c r="BN186" s="119"/>
      <c r="BO186" s="355" t="str">
        <f t="shared" si="65"/>
        <v>s. o.</v>
      </c>
      <c r="BP186" s="356" t="str" cm="1">
        <f t="array" ref="BP186">_xlfn.IFS(AND(BF186&gt;0,OR(BE186=0,ISBLANK(BE186))),"Non disponible",AND(OR(BE186=0,ISBLANK(BE186)),OR(BF186=0,ISBLANK(BF186)),AW186&gt;0),"100% Énergie renouvelable",BE186&gt;0,BE186,AND(OR(BE186=0,ISBLANK(BE186)),OR(BF186=0,ISBLANK(BF186)),OR(AW186=0,ISBLANK(AW186))),"s. o.")</f>
        <v>s. o.</v>
      </c>
      <c r="BQ186" s="357" t="str" cm="1">
        <f t="array" ref="BQ186">IFERROR(_xlfn.IFS(AND(BO186="100% Énergie renouvelable",BP186="100% Énergie renouvelable"),"Aucun GES à réduire",AND(BO186&lt;&gt;"100% Énergie renouvelable",BP186="100% Énergie renouvelable"),BO186,AND(BO186&lt;&gt;"100% Énergie renouvelable",BP186&lt;&gt;"100% Énergie renouvelable"),BO186-BP186,AND(BO186="100% Énergie renouvelable",BP186&lt;&gt;"100% Énergie renouvelable"),"Fournir une explication"),"s. o.")</f>
        <v>s. o.</v>
      </c>
      <c r="BR186" s="120"/>
    </row>
    <row r="187" spans="1:70" x14ac:dyDescent="0.25">
      <c r="A187" s="124"/>
      <c r="B187" s="33"/>
      <c r="C187" s="32"/>
      <c r="D187" s="32"/>
      <c r="E187" s="32"/>
      <c r="F187" s="32"/>
      <c r="G187" s="32"/>
      <c r="H187" s="32"/>
      <c r="I187" s="41"/>
      <c r="J187" s="32"/>
      <c r="K187" s="112"/>
      <c r="L187" s="32"/>
      <c r="M187" s="34"/>
      <c r="N187" s="339"/>
      <c r="O187" s="338"/>
      <c r="P187" s="118"/>
      <c r="Q187" s="187"/>
      <c r="R187" s="188"/>
      <c r="S187" s="189"/>
      <c r="T187" s="189"/>
      <c r="U187" s="189"/>
      <c r="V187" s="189"/>
      <c r="W187" s="256">
        <f t="shared" si="68"/>
        <v>0</v>
      </c>
      <c r="X187" s="187"/>
      <c r="Y187" s="190">
        <f t="shared" si="69"/>
        <v>0</v>
      </c>
      <c r="Z187" s="189"/>
      <c r="AA187" s="190">
        <f t="shared" si="70"/>
        <v>0</v>
      </c>
      <c r="AB187" s="189"/>
      <c r="AC187" s="190">
        <f t="shared" si="71"/>
        <v>0</v>
      </c>
      <c r="AD187" s="189"/>
      <c r="AE187" s="190">
        <f t="shared" si="62"/>
        <v>0</v>
      </c>
      <c r="AF187" s="191">
        <f t="shared" si="72"/>
        <v>0</v>
      </c>
      <c r="AG187" s="191">
        <f t="shared" si="73"/>
        <v>0</v>
      </c>
      <c r="AH187" s="137" t="str">
        <f t="shared" si="79"/>
        <v/>
      </c>
      <c r="AI187" s="286" t="str" cm="1">
        <f t="array" ref="AI187">IFERROR(_xlfn.IFS(DATE(RIGHT(B187,4),3,31)&lt;Listes_deroulantes!$F$54,IF(Z187&gt;0,Z187/AG187,"Aucun mazout"),DATE(RIGHT(B187,4),3,31)&gt;=Listes_deroulantes!$F$54,IF(AF187&gt;0,AF187/AG187,"Aucun combustible")),"")</f>
        <v/>
      </c>
      <c r="AJ187" s="284" t="str" cm="1">
        <f t="array" ref="AJ187">_xlfn.IFS(AG187=0,"",AND(AG187&gt;0,Z187=0),"Aucun mazout",AG187&gt;0,Z187/AG187)</f>
        <v/>
      </c>
      <c r="AK187" s="116" cm="1">
        <f t="array" ref="AK187">_xlfn.IFS(AG187=0,0,OR(AF187=0,ISBLANK(AF187)),"Aucun combustible",AND(AF187&gt;0,AG187&gt;0),AF187/AG187)</f>
        <v>0</v>
      </c>
      <c r="AL187" s="331" t="str" cm="1">
        <f t="array" ref="AL187">IFERROR(IF(DATE(RIGHT(B187,4),3,31)&lt;Listes_deroulantes!$F$54,VLOOKUP(L187,Listes_deroulantes!$F$3:$J$11,4,FALSE),_xlfn.IFS(DATE(RIGHT(B187,4),3,31)&lt;Avant2025,Exist2025Avant,DATE(RIGHT(B187,4),3,31)&lt;Avant2030,Exist2030Avant,DATE(RIGHT(B187,4),3,31)&gt;Après2030,Exist2031Avant)),"")</f>
        <v/>
      </c>
      <c r="AM187" s="35" t="str" cm="1">
        <f t="array" ref="AM187">_xlfn.IFS(OR(AI187="Aucun combustible",AI187="Aucun mazout"),"Oui",AND(AI187="",AL187=""),"",AND(AL187="0%",OR(AI187&lt;&gt;"Aucun combustible",AI187&lt;&gt;"Aucun mazout")),IF(AI187&lt;=0%,"Oui","Non"),AND(AL187&lt;&gt;"0%",OR(AI187&lt;&gt;"Aucun combustible",AI187&lt;&gt;"Aucun mazout")),IF(AI187&lt;=AL187,"Oui","Non"))</f>
        <v/>
      </c>
      <c r="AN187" s="130"/>
      <c r="AO187" s="350" t="str" cm="1">
        <f t="array" ref="AO187">_xlfn.IFS(AND(OR(AE187=0,ISBLANK(AE187)),AF187&gt;0),"Non disponible",AND(OR(AE187=0,ISBLANK(AE187)),W187&gt;0,OR(AF187=0,ISBLANK(AF187))),"100% Énergie renouvelable",AE187&gt;0,AE187,AND(OR(AE187=0,ISBLANK(AE187)),OR(AF187=0,ISBLANK(AF187)),OR(W187=0,ISBLANK(W187))),"s. o.")</f>
        <v>s. o.</v>
      </c>
      <c r="AP187" s="332">
        <f t="shared" si="63"/>
        <v>0</v>
      </c>
      <c r="AQ187" s="189"/>
      <c r="AR187" s="189"/>
      <c r="AS187" s="189"/>
      <c r="AT187" s="189"/>
      <c r="AU187" s="189"/>
      <c r="AV187" s="189"/>
      <c r="AW187" s="195">
        <f t="shared" si="74"/>
        <v>0</v>
      </c>
      <c r="AX187" s="189"/>
      <c r="AY187" s="196">
        <f t="shared" si="75"/>
        <v>0</v>
      </c>
      <c r="AZ187" s="189"/>
      <c r="BA187" s="196">
        <f t="shared" si="76"/>
        <v>0</v>
      </c>
      <c r="BB187" s="189"/>
      <c r="BC187" s="196">
        <f t="shared" si="77"/>
        <v>0</v>
      </c>
      <c r="BD187" s="189"/>
      <c r="BE187" s="196">
        <f t="shared" si="78"/>
        <v>0</v>
      </c>
      <c r="BF187" s="249">
        <f t="shared" si="66"/>
        <v>0</v>
      </c>
      <c r="BG187" s="195">
        <f t="shared" si="67"/>
        <v>0</v>
      </c>
      <c r="BH187" s="138" t="str">
        <f t="shared" si="80"/>
        <v/>
      </c>
      <c r="BI187" s="286" t="str" cm="1">
        <f t="array" ref="BI187">IFERROR(_xlfn.IFS(DATE(RIGHT(B187,4),3,31)&lt;Listes_deroulantes!$F$54,IF(AZ187&gt;0,AZ187/BG187,"Aucun mazout"),DATE(RIGHT(B187,4),3,31)&gt;=Listes_deroulantes!$F$54,IF(BF187&gt;0,BF187/BG187,"Aucun combustible")),"")</f>
        <v/>
      </c>
      <c r="BJ187" s="284" t="str" cm="1">
        <f t="array" ref="BJ187">_xlfn.IFS(BG187=0,"",AND(BG187&gt;0,AZ187=0),"Aucun mazout",BG187&gt;0,AZ187/BG187)</f>
        <v/>
      </c>
      <c r="BK187" s="299" t="str">
        <f t="shared" si="64"/>
        <v>Non disponible</v>
      </c>
      <c r="BL187" s="61" t="str" cm="1">
        <f t="array" ref="BL187">IFERROR(IF(DATE(RIGHT(B187,4),3,31)&lt;Listes_deroulantes!$F$54,VLOOKUP(L187,Listes_deroulantes!$F$3:$J$11,4,FALSE),_xlfn.IFS(DATE(RIGHT(B187,4),3,31)&lt;Avant2025,Exist20205Apres,DATE(RIGHT(B187,4),3,31)&lt;Avant2030,Exist2030Apres,DATE(RIGHT(B187,4),3,31)&gt;Après2030,"0%")),"")</f>
        <v/>
      </c>
      <c r="BM187" s="35" t="str" cm="1">
        <f t="array" ref="BM187">_xlfn.IFS(OR(BI187="Aucun combustible",BI187="Aucun mazout"),"Oui",AND(BI187="",BL187=""),"",AND(BL187="0%",OR(BI187&lt;&gt;"Aucun combustible",BI187&lt;&gt;"Aucun mazout")),IF(BI187&lt;=0%,"Oui","Non"),AND(BL187&lt;&gt;"0%",OR(BI187&lt;&gt;"Aucun combustible",BI187&lt;&gt;"Aucun mazout")),IF(BI187&lt;=BL187,"Oui","Non"))</f>
        <v/>
      </c>
      <c r="BN187" s="119"/>
      <c r="BO187" s="355" t="str">
        <f t="shared" si="65"/>
        <v>s. o.</v>
      </c>
      <c r="BP187" s="356" t="str" cm="1">
        <f t="array" ref="BP187">_xlfn.IFS(AND(BF187&gt;0,OR(BE187=0,ISBLANK(BE187))),"Non disponible",AND(OR(BE187=0,ISBLANK(BE187)),OR(BF187=0,ISBLANK(BF187)),AW187&gt;0),"100% Énergie renouvelable",BE187&gt;0,BE187,AND(OR(BE187=0,ISBLANK(BE187)),OR(BF187=0,ISBLANK(BF187)),OR(AW187=0,ISBLANK(AW187))),"s. o.")</f>
        <v>s. o.</v>
      </c>
      <c r="BQ187" s="357" t="str" cm="1">
        <f t="array" ref="BQ187">IFERROR(_xlfn.IFS(AND(BO187="100% Énergie renouvelable",BP187="100% Énergie renouvelable"),"Aucun GES à réduire",AND(BO187&lt;&gt;"100% Énergie renouvelable",BP187="100% Énergie renouvelable"),BO187,AND(BO187&lt;&gt;"100% Énergie renouvelable",BP187&lt;&gt;"100% Énergie renouvelable"),BO187-BP187,AND(BO187="100% Énergie renouvelable",BP187&lt;&gt;"100% Énergie renouvelable"),"Fournir une explication"),"s. o.")</f>
        <v>s. o.</v>
      </c>
      <c r="BR187" s="120"/>
    </row>
    <row r="188" spans="1:70" x14ac:dyDescent="0.25">
      <c r="A188" s="124"/>
      <c r="B188" s="33"/>
      <c r="C188" s="32"/>
      <c r="D188" s="32"/>
      <c r="E188" s="32"/>
      <c r="F188" s="32"/>
      <c r="G188" s="32"/>
      <c r="H188" s="32"/>
      <c r="I188" s="41"/>
      <c r="J188" s="32"/>
      <c r="K188" s="112"/>
      <c r="L188" s="32"/>
      <c r="M188" s="34"/>
      <c r="N188" s="339"/>
      <c r="O188" s="338"/>
      <c r="P188" s="118"/>
      <c r="Q188" s="187"/>
      <c r="R188" s="188"/>
      <c r="S188" s="189"/>
      <c r="T188" s="189"/>
      <c r="U188" s="189"/>
      <c r="V188" s="189"/>
      <c r="W188" s="256">
        <f t="shared" si="68"/>
        <v>0</v>
      </c>
      <c r="X188" s="187"/>
      <c r="Y188" s="190">
        <f t="shared" si="69"/>
        <v>0</v>
      </c>
      <c r="Z188" s="189"/>
      <c r="AA188" s="190">
        <f t="shared" si="70"/>
        <v>0</v>
      </c>
      <c r="AB188" s="189"/>
      <c r="AC188" s="190">
        <f t="shared" si="71"/>
        <v>0</v>
      </c>
      <c r="AD188" s="189"/>
      <c r="AE188" s="190">
        <f t="shared" si="62"/>
        <v>0</v>
      </c>
      <c r="AF188" s="191">
        <f t="shared" si="72"/>
        <v>0</v>
      </c>
      <c r="AG188" s="191">
        <f t="shared" si="73"/>
        <v>0</v>
      </c>
      <c r="AH188" s="137" t="str">
        <f t="shared" si="79"/>
        <v/>
      </c>
      <c r="AI188" s="286" t="str" cm="1">
        <f t="array" ref="AI188">IFERROR(_xlfn.IFS(DATE(RIGHT(B188,4),3,31)&lt;Listes_deroulantes!$F$54,IF(Z188&gt;0,Z188/AG188,"Aucun mazout"),DATE(RIGHT(B188,4),3,31)&gt;=Listes_deroulantes!$F$54,IF(AF188&gt;0,AF188/AG188,"Aucun combustible")),"")</f>
        <v/>
      </c>
      <c r="AJ188" s="284" t="str" cm="1">
        <f t="array" ref="AJ188">_xlfn.IFS(AG188=0,"",AND(AG188&gt;0,Z188=0),"Aucun mazout",AG188&gt;0,Z188/AG188)</f>
        <v/>
      </c>
      <c r="AK188" s="116" cm="1">
        <f t="array" ref="AK188">_xlfn.IFS(AG188=0,0,OR(AF188=0,ISBLANK(AF188)),"Aucun combustible",AND(AF188&gt;0,AG188&gt;0),AF188/AG188)</f>
        <v>0</v>
      </c>
      <c r="AL188" s="331" t="str" cm="1">
        <f t="array" ref="AL188">IFERROR(IF(DATE(RIGHT(B188,4),3,31)&lt;Listes_deroulantes!$F$54,VLOOKUP(L188,Listes_deroulantes!$F$3:$J$11,4,FALSE),_xlfn.IFS(DATE(RIGHT(B188,4),3,31)&lt;Avant2025,Exist2025Avant,DATE(RIGHT(B188,4),3,31)&lt;Avant2030,Exist2030Avant,DATE(RIGHT(B188,4),3,31)&gt;Après2030,Exist2031Avant)),"")</f>
        <v/>
      </c>
      <c r="AM188" s="35" t="str" cm="1">
        <f t="array" ref="AM188">_xlfn.IFS(OR(AI188="Aucun combustible",AI188="Aucun mazout"),"Oui",AND(AI188="",AL188=""),"",AND(AL188="0%",OR(AI188&lt;&gt;"Aucun combustible",AI188&lt;&gt;"Aucun mazout")),IF(AI188&lt;=0%,"Oui","Non"),AND(AL188&lt;&gt;"0%",OR(AI188&lt;&gt;"Aucun combustible",AI188&lt;&gt;"Aucun mazout")),IF(AI188&lt;=AL188,"Oui","Non"))</f>
        <v/>
      </c>
      <c r="AN188" s="130"/>
      <c r="AO188" s="350" t="str" cm="1">
        <f t="array" ref="AO188">_xlfn.IFS(AND(OR(AE188=0,ISBLANK(AE188)),AF188&gt;0),"Non disponible",AND(OR(AE188=0,ISBLANK(AE188)),W188&gt;0,OR(AF188=0,ISBLANK(AF188))),"100% Énergie renouvelable",AE188&gt;0,AE188,AND(OR(AE188=0,ISBLANK(AE188)),OR(AF188=0,ISBLANK(AF188)),OR(W188=0,ISBLANK(W188))),"s. o.")</f>
        <v>s. o.</v>
      </c>
      <c r="AP188" s="332">
        <f t="shared" si="63"/>
        <v>0</v>
      </c>
      <c r="AQ188" s="189"/>
      <c r="AR188" s="189"/>
      <c r="AS188" s="189"/>
      <c r="AT188" s="189"/>
      <c r="AU188" s="189"/>
      <c r="AV188" s="189"/>
      <c r="AW188" s="195">
        <f t="shared" si="74"/>
        <v>0</v>
      </c>
      <c r="AX188" s="189"/>
      <c r="AY188" s="196">
        <f t="shared" si="75"/>
        <v>0</v>
      </c>
      <c r="AZ188" s="189"/>
      <c r="BA188" s="196">
        <f t="shared" si="76"/>
        <v>0</v>
      </c>
      <c r="BB188" s="189"/>
      <c r="BC188" s="196">
        <f t="shared" si="77"/>
        <v>0</v>
      </c>
      <c r="BD188" s="189"/>
      <c r="BE188" s="196">
        <f t="shared" si="78"/>
        <v>0</v>
      </c>
      <c r="BF188" s="249">
        <f t="shared" si="66"/>
        <v>0</v>
      </c>
      <c r="BG188" s="195">
        <f t="shared" si="67"/>
        <v>0</v>
      </c>
      <c r="BH188" s="138" t="str">
        <f t="shared" si="80"/>
        <v/>
      </c>
      <c r="BI188" s="286" t="str" cm="1">
        <f t="array" ref="BI188">IFERROR(_xlfn.IFS(DATE(RIGHT(B188,4),3,31)&lt;Listes_deroulantes!$F$54,IF(AZ188&gt;0,AZ188/BG188,"Aucun mazout"),DATE(RIGHT(B188,4),3,31)&gt;=Listes_deroulantes!$F$54,IF(BF188&gt;0,BF188/BG188,"Aucun combustible")),"")</f>
        <v/>
      </c>
      <c r="BJ188" s="284" t="str" cm="1">
        <f t="array" ref="BJ188">_xlfn.IFS(BG188=0,"",AND(BG188&gt;0,AZ188=0),"Aucun mazout",BG188&gt;0,AZ188/BG188)</f>
        <v/>
      </c>
      <c r="BK188" s="299" t="str">
        <f t="shared" si="64"/>
        <v>Non disponible</v>
      </c>
      <c r="BL188" s="61" t="str" cm="1">
        <f t="array" ref="BL188">IFERROR(IF(DATE(RIGHT(B188,4),3,31)&lt;Listes_deroulantes!$F$54,VLOOKUP(L188,Listes_deroulantes!$F$3:$J$11,4,FALSE),_xlfn.IFS(DATE(RIGHT(B188,4),3,31)&lt;Avant2025,Exist20205Apres,DATE(RIGHT(B188,4),3,31)&lt;Avant2030,Exist2030Apres,DATE(RIGHT(B188,4),3,31)&gt;Après2030,"0%")),"")</f>
        <v/>
      </c>
      <c r="BM188" s="35" t="str" cm="1">
        <f t="array" ref="BM188">_xlfn.IFS(OR(BI188="Aucun combustible",BI188="Aucun mazout"),"Oui",AND(BI188="",BL188=""),"",AND(BL188="0%",OR(BI188&lt;&gt;"Aucun combustible",BI188&lt;&gt;"Aucun mazout")),IF(BI188&lt;=0%,"Oui","Non"),AND(BL188&lt;&gt;"0%",OR(BI188&lt;&gt;"Aucun combustible",BI188&lt;&gt;"Aucun mazout")),IF(BI188&lt;=BL188,"Oui","Non"))</f>
        <v/>
      </c>
      <c r="BN188" s="119"/>
      <c r="BO188" s="355" t="str">
        <f t="shared" si="65"/>
        <v>s. o.</v>
      </c>
      <c r="BP188" s="356" t="str" cm="1">
        <f t="array" ref="BP188">_xlfn.IFS(AND(BF188&gt;0,OR(BE188=0,ISBLANK(BE188))),"Non disponible",AND(OR(BE188=0,ISBLANK(BE188)),OR(BF188=0,ISBLANK(BF188)),AW188&gt;0),"100% Énergie renouvelable",BE188&gt;0,BE188,AND(OR(BE188=0,ISBLANK(BE188)),OR(BF188=0,ISBLANK(BF188)),OR(AW188=0,ISBLANK(AW188))),"s. o.")</f>
        <v>s. o.</v>
      </c>
      <c r="BQ188" s="357" t="str" cm="1">
        <f t="array" ref="BQ188">IFERROR(_xlfn.IFS(AND(BO188="100% Énergie renouvelable",BP188="100% Énergie renouvelable"),"Aucun GES à réduire",AND(BO188&lt;&gt;"100% Énergie renouvelable",BP188="100% Énergie renouvelable"),BO188,AND(BO188&lt;&gt;"100% Énergie renouvelable",BP188&lt;&gt;"100% Énergie renouvelable"),BO188-BP188,AND(BO188="100% Énergie renouvelable",BP188&lt;&gt;"100% Énergie renouvelable"),"Fournir une explication"),"s. o.")</f>
        <v>s. o.</v>
      </c>
      <c r="BR188" s="120"/>
    </row>
    <row r="189" spans="1:70" x14ac:dyDescent="0.25">
      <c r="A189" s="124"/>
      <c r="B189" s="33"/>
      <c r="C189" s="32"/>
      <c r="D189" s="32"/>
      <c r="E189" s="32"/>
      <c r="F189" s="32"/>
      <c r="G189" s="32"/>
      <c r="H189" s="32"/>
      <c r="I189" s="41"/>
      <c r="J189" s="32"/>
      <c r="K189" s="112"/>
      <c r="L189" s="32"/>
      <c r="M189" s="34"/>
      <c r="N189" s="339"/>
      <c r="O189" s="338"/>
      <c r="P189" s="118"/>
      <c r="Q189" s="187"/>
      <c r="R189" s="188"/>
      <c r="S189" s="189"/>
      <c r="T189" s="189"/>
      <c r="U189" s="189"/>
      <c r="V189" s="189"/>
      <c r="W189" s="256">
        <f t="shared" si="68"/>
        <v>0</v>
      </c>
      <c r="X189" s="187"/>
      <c r="Y189" s="190">
        <f t="shared" si="69"/>
        <v>0</v>
      </c>
      <c r="Z189" s="189"/>
      <c r="AA189" s="190">
        <f t="shared" si="70"/>
        <v>0</v>
      </c>
      <c r="AB189" s="189"/>
      <c r="AC189" s="190">
        <f t="shared" si="71"/>
        <v>0</v>
      </c>
      <c r="AD189" s="189"/>
      <c r="AE189" s="190">
        <f t="shared" si="62"/>
        <v>0</v>
      </c>
      <c r="AF189" s="191">
        <f t="shared" si="72"/>
        <v>0</v>
      </c>
      <c r="AG189" s="191">
        <f t="shared" si="73"/>
        <v>0</v>
      </c>
      <c r="AH189" s="137" t="str">
        <f t="shared" si="79"/>
        <v/>
      </c>
      <c r="AI189" s="286" t="str" cm="1">
        <f t="array" ref="AI189">IFERROR(_xlfn.IFS(DATE(RIGHT(B189,4),3,31)&lt;Listes_deroulantes!$F$54,IF(Z189&gt;0,Z189/AG189,"Aucun mazout"),DATE(RIGHT(B189,4),3,31)&gt;=Listes_deroulantes!$F$54,IF(AF189&gt;0,AF189/AG189,"Aucun combustible")),"")</f>
        <v/>
      </c>
      <c r="AJ189" s="284" t="str" cm="1">
        <f t="array" ref="AJ189">_xlfn.IFS(AG189=0,"",AND(AG189&gt;0,Z189=0),"Aucun mazout",AG189&gt;0,Z189/AG189)</f>
        <v/>
      </c>
      <c r="AK189" s="116" cm="1">
        <f t="array" ref="AK189">_xlfn.IFS(AG189=0,0,OR(AF189=0,ISBLANK(AF189)),"Aucun combustible",AND(AF189&gt;0,AG189&gt;0),AF189/AG189)</f>
        <v>0</v>
      </c>
      <c r="AL189" s="331" t="str" cm="1">
        <f t="array" ref="AL189">IFERROR(IF(DATE(RIGHT(B189,4),3,31)&lt;Listes_deroulantes!$F$54,VLOOKUP(L189,Listes_deroulantes!$F$3:$J$11,4,FALSE),_xlfn.IFS(DATE(RIGHT(B189,4),3,31)&lt;Avant2025,Exist2025Avant,DATE(RIGHT(B189,4),3,31)&lt;Avant2030,Exist2030Avant,DATE(RIGHT(B189,4),3,31)&gt;Après2030,Exist2031Avant)),"")</f>
        <v/>
      </c>
      <c r="AM189" s="35" t="str" cm="1">
        <f t="array" ref="AM189">_xlfn.IFS(OR(AI189="Aucun combustible",AI189="Aucun mazout"),"Oui",AND(AI189="",AL189=""),"",AND(AL189="0%",OR(AI189&lt;&gt;"Aucun combustible",AI189&lt;&gt;"Aucun mazout")),IF(AI189&lt;=0%,"Oui","Non"),AND(AL189&lt;&gt;"0%",OR(AI189&lt;&gt;"Aucun combustible",AI189&lt;&gt;"Aucun mazout")),IF(AI189&lt;=AL189,"Oui","Non"))</f>
        <v/>
      </c>
      <c r="AN189" s="130"/>
      <c r="AO189" s="350" t="str" cm="1">
        <f t="array" ref="AO189">_xlfn.IFS(AND(OR(AE189=0,ISBLANK(AE189)),AF189&gt;0),"Non disponible",AND(OR(AE189=0,ISBLANK(AE189)),W189&gt;0,OR(AF189=0,ISBLANK(AF189))),"100% Énergie renouvelable",AE189&gt;0,AE189,AND(OR(AE189=0,ISBLANK(AE189)),OR(AF189=0,ISBLANK(AF189)),OR(W189=0,ISBLANK(W189))),"s. o.")</f>
        <v>s. o.</v>
      </c>
      <c r="AP189" s="332">
        <f t="shared" si="63"/>
        <v>0</v>
      </c>
      <c r="AQ189" s="189"/>
      <c r="AR189" s="189"/>
      <c r="AS189" s="189"/>
      <c r="AT189" s="189"/>
      <c r="AU189" s="189"/>
      <c r="AV189" s="189"/>
      <c r="AW189" s="195">
        <f t="shared" si="74"/>
        <v>0</v>
      </c>
      <c r="AX189" s="189"/>
      <c r="AY189" s="196">
        <f t="shared" si="75"/>
        <v>0</v>
      </c>
      <c r="AZ189" s="189"/>
      <c r="BA189" s="196">
        <f t="shared" si="76"/>
        <v>0</v>
      </c>
      <c r="BB189" s="189"/>
      <c r="BC189" s="196">
        <f t="shared" si="77"/>
        <v>0</v>
      </c>
      <c r="BD189" s="189"/>
      <c r="BE189" s="196">
        <f t="shared" si="78"/>
        <v>0</v>
      </c>
      <c r="BF189" s="249">
        <f t="shared" si="66"/>
        <v>0</v>
      </c>
      <c r="BG189" s="195">
        <f t="shared" si="67"/>
        <v>0</v>
      </c>
      <c r="BH189" s="138" t="str">
        <f t="shared" si="80"/>
        <v/>
      </c>
      <c r="BI189" s="286" t="str" cm="1">
        <f t="array" ref="BI189">IFERROR(_xlfn.IFS(DATE(RIGHT(B189,4),3,31)&lt;Listes_deroulantes!$F$54,IF(AZ189&gt;0,AZ189/BG189,"Aucun mazout"),DATE(RIGHT(B189,4),3,31)&gt;=Listes_deroulantes!$F$54,IF(BF189&gt;0,BF189/BG189,"Aucun combustible")),"")</f>
        <v/>
      </c>
      <c r="BJ189" s="284" t="str" cm="1">
        <f t="array" ref="BJ189">_xlfn.IFS(BG189=0,"",AND(BG189&gt;0,AZ189=0),"Aucun mazout",BG189&gt;0,AZ189/BG189)</f>
        <v/>
      </c>
      <c r="BK189" s="299" t="str">
        <f t="shared" si="64"/>
        <v>Non disponible</v>
      </c>
      <c r="BL189" s="61" t="str" cm="1">
        <f t="array" ref="BL189">IFERROR(IF(DATE(RIGHT(B189,4),3,31)&lt;Listes_deroulantes!$F$54,VLOOKUP(L189,Listes_deroulantes!$F$3:$J$11,4,FALSE),_xlfn.IFS(DATE(RIGHT(B189,4),3,31)&lt;Avant2025,Exist20205Apres,DATE(RIGHT(B189,4),3,31)&lt;Avant2030,Exist2030Apres,DATE(RIGHT(B189,4),3,31)&gt;Après2030,"0%")),"")</f>
        <v/>
      </c>
      <c r="BM189" s="35" t="str" cm="1">
        <f t="array" ref="BM189">_xlfn.IFS(OR(BI189="Aucun combustible",BI189="Aucun mazout"),"Oui",AND(BI189="",BL189=""),"",AND(BL189="0%",OR(BI189&lt;&gt;"Aucun combustible",BI189&lt;&gt;"Aucun mazout")),IF(BI189&lt;=0%,"Oui","Non"),AND(BL189&lt;&gt;"0%",OR(BI189&lt;&gt;"Aucun combustible",BI189&lt;&gt;"Aucun mazout")),IF(BI189&lt;=BL189,"Oui","Non"))</f>
        <v/>
      </c>
      <c r="BN189" s="119"/>
      <c r="BO189" s="355" t="str">
        <f t="shared" si="65"/>
        <v>s. o.</v>
      </c>
      <c r="BP189" s="356" t="str" cm="1">
        <f t="array" ref="BP189">_xlfn.IFS(AND(BF189&gt;0,OR(BE189=0,ISBLANK(BE189))),"Non disponible",AND(OR(BE189=0,ISBLANK(BE189)),OR(BF189=0,ISBLANK(BF189)),AW189&gt;0),"100% Énergie renouvelable",BE189&gt;0,BE189,AND(OR(BE189=0,ISBLANK(BE189)),OR(BF189=0,ISBLANK(BF189)),OR(AW189=0,ISBLANK(AW189))),"s. o.")</f>
        <v>s. o.</v>
      </c>
      <c r="BQ189" s="357" t="str" cm="1">
        <f t="array" ref="BQ189">IFERROR(_xlfn.IFS(AND(BO189="100% Énergie renouvelable",BP189="100% Énergie renouvelable"),"Aucun GES à réduire",AND(BO189&lt;&gt;"100% Énergie renouvelable",BP189="100% Énergie renouvelable"),BO189,AND(BO189&lt;&gt;"100% Énergie renouvelable",BP189&lt;&gt;"100% Énergie renouvelable"),BO189-BP189,AND(BO189="100% Énergie renouvelable",BP189&lt;&gt;"100% Énergie renouvelable"),"Fournir une explication"),"s. o.")</f>
        <v>s. o.</v>
      </c>
      <c r="BR189" s="120"/>
    </row>
    <row r="190" spans="1:70" x14ac:dyDescent="0.25">
      <c r="A190" s="124"/>
      <c r="B190" s="33"/>
      <c r="C190" s="32"/>
      <c r="D190" s="32"/>
      <c r="E190" s="32"/>
      <c r="F190" s="32"/>
      <c r="G190" s="32"/>
      <c r="H190" s="32"/>
      <c r="I190" s="41"/>
      <c r="J190" s="32"/>
      <c r="K190" s="112"/>
      <c r="L190" s="32"/>
      <c r="M190" s="34"/>
      <c r="N190" s="339"/>
      <c r="O190" s="338"/>
      <c r="P190" s="118"/>
      <c r="Q190" s="187"/>
      <c r="R190" s="188"/>
      <c r="S190" s="189"/>
      <c r="T190" s="189"/>
      <c r="U190" s="189"/>
      <c r="V190" s="189"/>
      <c r="W190" s="256">
        <f t="shared" si="68"/>
        <v>0</v>
      </c>
      <c r="X190" s="187"/>
      <c r="Y190" s="190">
        <f t="shared" si="69"/>
        <v>0</v>
      </c>
      <c r="Z190" s="189"/>
      <c r="AA190" s="190">
        <f t="shared" si="70"/>
        <v>0</v>
      </c>
      <c r="AB190" s="189"/>
      <c r="AC190" s="190">
        <f t="shared" si="71"/>
        <v>0</v>
      </c>
      <c r="AD190" s="189"/>
      <c r="AE190" s="190">
        <f t="shared" si="62"/>
        <v>0</v>
      </c>
      <c r="AF190" s="191">
        <f t="shared" si="72"/>
        <v>0</v>
      </c>
      <c r="AG190" s="191">
        <f t="shared" si="73"/>
        <v>0</v>
      </c>
      <c r="AH190" s="137" t="str">
        <f t="shared" si="79"/>
        <v/>
      </c>
      <c r="AI190" s="286" t="str" cm="1">
        <f t="array" ref="AI190">IFERROR(_xlfn.IFS(DATE(RIGHT(B190,4),3,31)&lt;Listes_deroulantes!$F$54,IF(Z190&gt;0,Z190/AG190,"Aucun mazout"),DATE(RIGHT(B190,4),3,31)&gt;=Listes_deroulantes!$F$54,IF(AF190&gt;0,AF190/AG190,"Aucun combustible")),"")</f>
        <v/>
      </c>
      <c r="AJ190" s="284" t="str" cm="1">
        <f t="array" ref="AJ190">_xlfn.IFS(AG190=0,"",AND(AG190&gt;0,Z190=0),"Aucun mazout",AG190&gt;0,Z190/AG190)</f>
        <v/>
      </c>
      <c r="AK190" s="116" cm="1">
        <f t="array" ref="AK190">_xlfn.IFS(AG190=0,0,OR(AF190=0,ISBLANK(AF190)),"Aucun combustible",AND(AF190&gt;0,AG190&gt;0),AF190/AG190)</f>
        <v>0</v>
      </c>
      <c r="AL190" s="331" t="str" cm="1">
        <f t="array" ref="AL190">IFERROR(IF(DATE(RIGHT(B190,4),3,31)&lt;Listes_deroulantes!$F$54,VLOOKUP(L190,Listes_deroulantes!$F$3:$J$11,4,FALSE),_xlfn.IFS(DATE(RIGHT(B190,4),3,31)&lt;Avant2025,Exist2025Avant,DATE(RIGHT(B190,4),3,31)&lt;Avant2030,Exist2030Avant,DATE(RIGHT(B190,4),3,31)&gt;Après2030,Exist2031Avant)),"")</f>
        <v/>
      </c>
      <c r="AM190" s="35" t="str" cm="1">
        <f t="array" ref="AM190">_xlfn.IFS(OR(AI190="Aucun combustible",AI190="Aucun mazout"),"Oui",AND(AI190="",AL190=""),"",AND(AL190="0%",OR(AI190&lt;&gt;"Aucun combustible",AI190&lt;&gt;"Aucun mazout")),IF(AI190&lt;=0%,"Oui","Non"),AND(AL190&lt;&gt;"0%",OR(AI190&lt;&gt;"Aucun combustible",AI190&lt;&gt;"Aucun mazout")),IF(AI190&lt;=AL190,"Oui","Non"))</f>
        <v/>
      </c>
      <c r="AN190" s="130"/>
      <c r="AO190" s="350" t="str" cm="1">
        <f t="array" ref="AO190">_xlfn.IFS(AND(OR(AE190=0,ISBLANK(AE190)),AF190&gt;0),"Non disponible",AND(OR(AE190=0,ISBLANK(AE190)),W190&gt;0,OR(AF190=0,ISBLANK(AF190))),"100% Énergie renouvelable",AE190&gt;0,AE190,AND(OR(AE190=0,ISBLANK(AE190)),OR(AF190=0,ISBLANK(AF190)),OR(W190=0,ISBLANK(W190))),"s. o.")</f>
        <v>s. o.</v>
      </c>
      <c r="AP190" s="332">
        <f t="shared" si="63"/>
        <v>0</v>
      </c>
      <c r="AQ190" s="189"/>
      <c r="AR190" s="189"/>
      <c r="AS190" s="189"/>
      <c r="AT190" s="189"/>
      <c r="AU190" s="189"/>
      <c r="AV190" s="189"/>
      <c r="AW190" s="195">
        <f t="shared" si="74"/>
        <v>0</v>
      </c>
      <c r="AX190" s="189"/>
      <c r="AY190" s="196">
        <f t="shared" si="75"/>
        <v>0</v>
      </c>
      <c r="AZ190" s="189"/>
      <c r="BA190" s="196">
        <f t="shared" si="76"/>
        <v>0</v>
      </c>
      <c r="BB190" s="189"/>
      <c r="BC190" s="196">
        <f t="shared" si="77"/>
        <v>0</v>
      </c>
      <c r="BD190" s="189"/>
      <c r="BE190" s="196">
        <f t="shared" si="78"/>
        <v>0</v>
      </c>
      <c r="BF190" s="249">
        <f t="shared" si="66"/>
        <v>0</v>
      </c>
      <c r="BG190" s="195">
        <f t="shared" si="67"/>
        <v>0</v>
      </c>
      <c r="BH190" s="138" t="str">
        <f t="shared" si="80"/>
        <v/>
      </c>
      <c r="BI190" s="286" t="str" cm="1">
        <f t="array" ref="BI190">IFERROR(_xlfn.IFS(DATE(RIGHT(B190,4),3,31)&lt;Listes_deroulantes!$F$54,IF(AZ190&gt;0,AZ190/BG190,"Aucun mazout"),DATE(RIGHT(B190,4),3,31)&gt;=Listes_deroulantes!$F$54,IF(BF190&gt;0,BF190/BG190,"Aucun combustible")),"")</f>
        <v/>
      </c>
      <c r="BJ190" s="284" t="str" cm="1">
        <f t="array" ref="BJ190">_xlfn.IFS(BG190=0,"",AND(BG190&gt;0,AZ190=0),"Aucun mazout",BG190&gt;0,AZ190/BG190)</f>
        <v/>
      </c>
      <c r="BK190" s="299" t="str">
        <f t="shared" si="64"/>
        <v>Non disponible</v>
      </c>
      <c r="BL190" s="61" t="str" cm="1">
        <f t="array" ref="BL190">IFERROR(IF(DATE(RIGHT(B190,4),3,31)&lt;Listes_deroulantes!$F$54,VLOOKUP(L190,Listes_deroulantes!$F$3:$J$11,4,FALSE),_xlfn.IFS(DATE(RIGHT(B190,4),3,31)&lt;Avant2025,Exist20205Apres,DATE(RIGHT(B190,4),3,31)&lt;Avant2030,Exist2030Apres,DATE(RIGHT(B190,4),3,31)&gt;Après2030,"0%")),"")</f>
        <v/>
      </c>
      <c r="BM190" s="35" t="str" cm="1">
        <f t="array" ref="BM190">_xlfn.IFS(OR(BI190="Aucun combustible",BI190="Aucun mazout"),"Oui",AND(BI190="",BL190=""),"",AND(BL190="0%",OR(BI190&lt;&gt;"Aucun combustible",BI190&lt;&gt;"Aucun mazout")),IF(BI190&lt;=0%,"Oui","Non"),AND(BL190&lt;&gt;"0%",OR(BI190&lt;&gt;"Aucun combustible",BI190&lt;&gt;"Aucun mazout")),IF(BI190&lt;=BL190,"Oui","Non"))</f>
        <v/>
      </c>
      <c r="BN190" s="119"/>
      <c r="BO190" s="355" t="str">
        <f t="shared" si="65"/>
        <v>s. o.</v>
      </c>
      <c r="BP190" s="356" t="str" cm="1">
        <f t="array" ref="BP190">_xlfn.IFS(AND(BF190&gt;0,OR(BE190=0,ISBLANK(BE190))),"Non disponible",AND(OR(BE190=0,ISBLANK(BE190)),OR(BF190=0,ISBLANK(BF190)),AW190&gt;0),"100% Énergie renouvelable",BE190&gt;0,BE190,AND(OR(BE190=0,ISBLANK(BE190)),OR(BF190=0,ISBLANK(BF190)),OR(AW190=0,ISBLANK(AW190))),"s. o.")</f>
        <v>s. o.</v>
      </c>
      <c r="BQ190" s="357" t="str" cm="1">
        <f t="array" ref="BQ190">IFERROR(_xlfn.IFS(AND(BO190="100% Énergie renouvelable",BP190="100% Énergie renouvelable"),"Aucun GES à réduire",AND(BO190&lt;&gt;"100% Énergie renouvelable",BP190="100% Énergie renouvelable"),BO190,AND(BO190&lt;&gt;"100% Énergie renouvelable",BP190&lt;&gt;"100% Énergie renouvelable"),BO190-BP190,AND(BO190="100% Énergie renouvelable",BP190&lt;&gt;"100% Énergie renouvelable"),"Fournir une explication"),"s. o.")</f>
        <v>s. o.</v>
      </c>
      <c r="BR190" s="120"/>
    </row>
    <row r="191" spans="1:70" x14ac:dyDescent="0.25">
      <c r="A191" s="124"/>
      <c r="B191" s="33"/>
      <c r="C191" s="32"/>
      <c r="D191" s="32"/>
      <c r="E191" s="32"/>
      <c r="F191" s="32"/>
      <c r="G191" s="32"/>
      <c r="H191" s="32"/>
      <c r="I191" s="41"/>
      <c r="J191" s="32"/>
      <c r="K191" s="112"/>
      <c r="L191" s="32"/>
      <c r="M191" s="34"/>
      <c r="N191" s="339"/>
      <c r="O191" s="338"/>
      <c r="P191" s="118"/>
      <c r="Q191" s="187"/>
      <c r="R191" s="188"/>
      <c r="S191" s="189"/>
      <c r="T191" s="189"/>
      <c r="U191" s="189"/>
      <c r="V191" s="189"/>
      <c r="W191" s="256">
        <f t="shared" si="68"/>
        <v>0</v>
      </c>
      <c r="X191" s="187"/>
      <c r="Y191" s="190">
        <f t="shared" si="69"/>
        <v>0</v>
      </c>
      <c r="Z191" s="189"/>
      <c r="AA191" s="190">
        <f t="shared" si="70"/>
        <v>0</v>
      </c>
      <c r="AB191" s="189"/>
      <c r="AC191" s="190">
        <f t="shared" si="71"/>
        <v>0</v>
      </c>
      <c r="AD191" s="189"/>
      <c r="AE191" s="190">
        <f t="shared" si="62"/>
        <v>0</v>
      </c>
      <c r="AF191" s="191">
        <f t="shared" si="72"/>
        <v>0</v>
      </c>
      <c r="AG191" s="191">
        <f t="shared" si="73"/>
        <v>0</v>
      </c>
      <c r="AH191" s="137" t="str">
        <f t="shared" si="79"/>
        <v/>
      </c>
      <c r="AI191" s="286" t="str" cm="1">
        <f t="array" ref="AI191">IFERROR(_xlfn.IFS(DATE(RIGHT(B191,4),3,31)&lt;Listes_deroulantes!$F$54,IF(Z191&gt;0,Z191/AG191,"Aucun mazout"),DATE(RIGHT(B191,4),3,31)&gt;=Listes_deroulantes!$F$54,IF(AF191&gt;0,AF191/AG191,"Aucun combustible")),"")</f>
        <v/>
      </c>
      <c r="AJ191" s="284" t="str" cm="1">
        <f t="array" ref="AJ191">_xlfn.IFS(AG191=0,"",AND(AG191&gt;0,Z191=0),"Aucun mazout",AG191&gt;0,Z191/AG191)</f>
        <v/>
      </c>
      <c r="AK191" s="116" cm="1">
        <f t="array" ref="AK191">_xlfn.IFS(AG191=0,0,OR(AF191=0,ISBLANK(AF191)),"Aucun combustible",AND(AF191&gt;0,AG191&gt;0),AF191/AG191)</f>
        <v>0</v>
      </c>
      <c r="AL191" s="331" t="str" cm="1">
        <f t="array" ref="AL191">IFERROR(IF(DATE(RIGHT(B191,4),3,31)&lt;Listes_deroulantes!$F$54,VLOOKUP(L191,Listes_deroulantes!$F$3:$J$11,4,FALSE),_xlfn.IFS(DATE(RIGHT(B191,4),3,31)&lt;Avant2025,Exist2025Avant,DATE(RIGHT(B191,4),3,31)&lt;Avant2030,Exist2030Avant,DATE(RIGHT(B191,4),3,31)&gt;Après2030,Exist2031Avant)),"")</f>
        <v/>
      </c>
      <c r="AM191" s="35" t="str" cm="1">
        <f t="array" ref="AM191">_xlfn.IFS(OR(AI191="Aucun combustible",AI191="Aucun mazout"),"Oui",AND(AI191="",AL191=""),"",AND(AL191="0%",OR(AI191&lt;&gt;"Aucun combustible",AI191&lt;&gt;"Aucun mazout")),IF(AI191&lt;=0%,"Oui","Non"),AND(AL191&lt;&gt;"0%",OR(AI191&lt;&gt;"Aucun combustible",AI191&lt;&gt;"Aucun mazout")),IF(AI191&lt;=AL191,"Oui","Non"))</f>
        <v/>
      </c>
      <c r="AN191" s="130"/>
      <c r="AO191" s="350" t="str" cm="1">
        <f t="array" ref="AO191">_xlfn.IFS(AND(OR(AE191=0,ISBLANK(AE191)),AF191&gt;0),"Non disponible",AND(OR(AE191=0,ISBLANK(AE191)),W191&gt;0,OR(AF191=0,ISBLANK(AF191))),"100% Énergie renouvelable",AE191&gt;0,AE191,AND(OR(AE191=0,ISBLANK(AE191)),OR(AF191=0,ISBLANK(AF191)),OR(W191=0,ISBLANK(W191))),"s. o.")</f>
        <v>s. o.</v>
      </c>
      <c r="AP191" s="332">
        <f t="shared" si="63"/>
        <v>0</v>
      </c>
      <c r="AQ191" s="189"/>
      <c r="AR191" s="189"/>
      <c r="AS191" s="189"/>
      <c r="AT191" s="189"/>
      <c r="AU191" s="189"/>
      <c r="AV191" s="189"/>
      <c r="AW191" s="195">
        <f t="shared" si="74"/>
        <v>0</v>
      </c>
      <c r="AX191" s="189"/>
      <c r="AY191" s="196">
        <f t="shared" si="75"/>
        <v>0</v>
      </c>
      <c r="AZ191" s="189"/>
      <c r="BA191" s="196">
        <f t="shared" si="76"/>
        <v>0</v>
      </c>
      <c r="BB191" s="189"/>
      <c r="BC191" s="196">
        <f t="shared" si="77"/>
        <v>0</v>
      </c>
      <c r="BD191" s="189"/>
      <c r="BE191" s="196">
        <f t="shared" si="78"/>
        <v>0</v>
      </c>
      <c r="BF191" s="249">
        <f t="shared" si="66"/>
        <v>0</v>
      </c>
      <c r="BG191" s="195">
        <f t="shared" si="67"/>
        <v>0</v>
      </c>
      <c r="BH191" s="138" t="str">
        <f t="shared" si="80"/>
        <v/>
      </c>
      <c r="BI191" s="286" t="str" cm="1">
        <f t="array" ref="BI191">IFERROR(_xlfn.IFS(DATE(RIGHT(B191,4),3,31)&lt;Listes_deroulantes!$F$54,IF(AZ191&gt;0,AZ191/BG191,"Aucun mazout"),DATE(RIGHT(B191,4),3,31)&gt;=Listes_deroulantes!$F$54,IF(BF191&gt;0,BF191/BG191,"Aucun combustible")),"")</f>
        <v/>
      </c>
      <c r="BJ191" s="284" t="str" cm="1">
        <f t="array" ref="BJ191">_xlfn.IFS(BG191=0,"",AND(BG191&gt;0,AZ191=0),"Aucun mazout",BG191&gt;0,AZ191/BG191)</f>
        <v/>
      </c>
      <c r="BK191" s="299" t="str">
        <f t="shared" si="64"/>
        <v>Non disponible</v>
      </c>
      <c r="BL191" s="61" t="str" cm="1">
        <f t="array" ref="BL191">IFERROR(IF(DATE(RIGHT(B191,4),3,31)&lt;Listes_deroulantes!$F$54,VLOOKUP(L191,Listes_deroulantes!$F$3:$J$11,4,FALSE),_xlfn.IFS(DATE(RIGHT(B191,4),3,31)&lt;Avant2025,Exist20205Apres,DATE(RIGHT(B191,4),3,31)&lt;Avant2030,Exist2030Apres,DATE(RIGHT(B191,4),3,31)&gt;Après2030,"0%")),"")</f>
        <v/>
      </c>
      <c r="BM191" s="35" t="str" cm="1">
        <f t="array" ref="BM191">_xlfn.IFS(OR(BI191="Aucun combustible",BI191="Aucun mazout"),"Oui",AND(BI191="",BL191=""),"",AND(BL191="0%",OR(BI191&lt;&gt;"Aucun combustible",BI191&lt;&gt;"Aucun mazout")),IF(BI191&lt;=0%,"Oui","Non"),AND(BL191&lt;&gt;"0%",OR(BI191&lt;&gt;"Aucun combustible",BI191&lt;&gt;"Aucun mazout")),IF(BI191&lt;=BL191,"Oui","Non"))</f>
        <v/>
      </c>
      <c r="BN191" s="119"/>
      <c r="BO191" s="355" t="str">
        <f t="shared" si="65"/>
        <v>s. o.</v>
      </c>
      <c r="BP191" s="356" t="str" cm="1">
        <f t="array" ref="BP191">_xlfn.IFS(AND(BF191&gt;0,OR(BE191=0,ISBLANK(BE191))),"Non disponible",AND(OR(BE191=0,ISBLANK(BE191)),OR(BF191=0,ISBLANK(BF191)),AW191&gt;0),"100% Énergie renouvelable",BE191&gt;0,BE191,AND(OR(BE191=0,ISBLANK(BE191)),OR(BF191=0,ISBLANK(BF191)),OR(AW191=0,ISBLANK(AW191))),"s. o.")</f>
        <v>s. o.</v>
      </c>
      <c r="BQ191" s="357" t="str" cm="1">
        <f t="array" ref="BQ191">IFERROR(_xlfn.IFS(AND(BO191="100% Énergie renouvelable",BP191="100% Énergie renouvelable"),"Aucun GES à réduire",AND(BO191&lt;&gt;"100% Énergie renouvelable",BP191="100% Énergie renouvelable"),BO191,AND(BO191&lt;&gt;"100% Énergie renouvelable",BP191&lt;&gt;"100% Énergie renouvelable"),BO191-BP191,AND(BO191="100% Énergie renouvelable",BP191&lt;&gt;"100% Énergie renouvelable"),"Fournir une explication"),"s. o.")</f>
        <v>s. o.</v>
      </c>
      <c r="BR191" s="120"/>
    </row>
    <row r="192" spans="1:70" x14ac:dyDescent="0.25">
      <c r="A192" s="124"/>
      <c r="B192" s="33"/>
      <c r="C192" s="32"/>
      <c r="D192" s="32"/>
      <c r="E192" s="32"/>
      <c r="F192" s="32"/>
      <c r="G192" s="32"/>
      <c r="H192" s="32"/>
      <c r="I192" s="41"/>
      <c r="J192" s="32"/>
      <c r="K192" s="112"/>
      <c r="L192" s="32"/>
      <c r="M192" s="34"/>
      <c r="N192" s="339"/>
      <c r="O192" s="338"/>
      <c r="P192" s="118"/>
      <c r="Q192" s="187"/>
      <c r="R192" s="188"/>
      <c r="S192" s="189"/>
      <c r="T192" s="189"/>
      <c r="U192" s="189"/>
      <c r="V192" s="189"/>
      <c r="W192" s="256">
        <f t="shared" si="68"/>
        <v>0</v>
      </c>
      <c r="X192" s="187"/>
      <c r="Y192" s="190">
        <f t="shared" si="69"/>
        <v>0</v>
      </c>
      <c r="Z192" s="189"/>
      <c r="AA192" s="190">
        <f t="shared" si="70"/>
        <v>0</v>
      </c>
      <c r="AB192" s="189"/>
      <c r="AC192" s="190">
        <f t="shared" si="71"/>
        <v>0</v>
      </c>
      <c r="AD192" s="189"/>
      <c r="AE192" s="190">
        <f t="shared" si="62"/>
        <v>0</v>
      </c>
      <c r="AF192" s="191">
        <f t="shared" si="72"/>
        <v>0</v>
      </c>
      <c r="AG192" s="191">
        <f t="shared" si="73"/>
        <v>0</v>
      </c>
      <c r="AH192" s="137" t="str">
        <f t="shared" si="79"/>
        <v/>
      </c>
      <c r="AI192" s="286" t="str" cm="1">
        <f t="array" ref="AI192">IFERROR(_xlfn.IFS(DATE(RIGHT(B192,4),3,31)&lt;Listes_deroulantes!$F$54,IF(Z192&gt;0,Z192/AG192,"Aucun mazout"),DATE(RIGHT(B192,4),3,31)&gt;=Listes_deroulantes!$F$54,IF(AF192&gt;0,AF192/AG192,"Aucun combustible")),"")</f>
        <v/>
      </c>
      <c r="AJ192" s="284" t="str" cm="1">
        <f t="array" ref="AJ192">_xlfn.IFS(AG192=0,"",AND(AG192&gt;0,Z192=0),"Aucun mazout",AG192&gt;0,Z192/AG192)</f>
        <v/>
      </c>
      <c r="AK192" s="116" cm="1">
        <f t="array" ref="AK192">_xlfn.IFS(AG192=0,0,OR(AF192=0,ISBLANK(AF192)),"Aucun combustible",AND(AF192&gt;0,AG192&gt;0),AF192/AG192)</f>
        <v>0</v>
      </c>
      <c r="AL192" s="331" t="str" cm="1">
        <f t="array" ref="AL192">IFERROR(IF(DATE(RIGHT(B192,4),3,31)&lt;Listes_deroulantes!$F$54,VLOOKUP(L192,Listes_deroulantes!$F$3:$J$11,4,FALSE),_xlfn.IFS(DATE(RIGHT(B192,4),3,31)&lt;Avant2025,Exist2025Avant,DATE(RIGHT(B192,4),3,31)&lt;Avant2030,Exist2030Avant,DATE(RIGHT(B192,4),3,31)&gt;Après2030,Exist2031Avant)),"")</f>
        <v/>
      </c>
      <c r="AM192" s="35" t="str" cm="1">
        <f t="array" ref="AM192">_xlfn.IFS(OR(AI192="Aucun combustible",AI192="Aucun mazout"),"Oui",AND(AI192="",AL192=""),"",AND(AL192="0%",OR(AI192&lt;&gt;"Aucun combustible",AI192&lt;&gt;"Aucun mazout")),IF(AI192&lt;=0%,"Oui","Non"),AND(AL192&lt;&gt;"0%",OR(AI192&lt;&gt;"Aucun combustible",AI192&lt;&gt;"Aucun mazout")),IF(AI192&lt;=AL192,"Oui","Non"))</f>
        <v/>
      </c>
      <c r="AN192" s="130"/>
      <c r="AO192" s="350" t="str" cm="1">
        <f t="array" ref="AO192">_xlfn.IFS(AND(OR(AE192=0,ISBLANK(AE192)),AF192&gt;0),"Non disponible",AND(OR(AE192=0,ISBLANK(AE192)),W192&gt;0,OR(AF192=0,ISBLANK(AF192))),"100% Énergie renouvelable",AE192&gt;0,AE192,AND(OR(AE192=0,ISBLANK(AE192)),OR(AF192=0,ISBLANK(AF192)),OR(W192=0,ISBLANK(W192))),"s. o.")</f>
        <v>s. o.</v>
      </c>
      <c r="AP192" s="332">
        <f t="shared" si="63"/>
        <v>0</v>
      </c>
      <c r="AQ192" s="189"/>
      <c r="AR192" s="189"/>
      <c r="AS192" s="189"/>
      <c r="AT192" s="189"/>
      <c r="AU192" s="189"/>
      <c r="AV192" s="189"/>
      <c r="AW192" s="195">
        <f t="shared" si="74"/>
        <v>0</v>
      </c>
      <c r="AX192" s="189"/>
      <c r="AY192" s="196">
        <f t="shared" si="75"/>
        <v>0</v>
      </c>
      <c r="AZ192" s="189"/>
      <c r="BA192" s="196">
        <f t="shared" si="76"/>
        <v>0</v>
      </c>
      <c r="BB192" s="189"/>
      <c r="BC192" s="196">
        <f t="shared" si="77"/>
        <v>0</v>
      </c>
      <c r="BD192" s="189"/>
      <c r="BE192" s="196">
        <f t="shared" si="78"/>
        <v>0</v>
      </c>
      <c r="BF192" s="249">
        <f t="shared" si="66"/>
        <v>0</v>
      </c>
      <c r="BG192" s="195">
        <f t="shared" si="67"/>
        <v>0</v>
      </c>
      <c r="BH192" s="138" t="str">
        <f t="shared" si="80"/>
        <v/>
      </c>
      <c r="BI192" s="286" t="str" cm="1">
        <f t="array" ref="BI192">IFERROR(_xlfn.IFS(DATE(RIGHT(B192,4),3,31)&lt;Listes_deroulantes!$F$54,IF(AZ192&gt;0,AZ192/BG192,"Aucun mazout"),DATE(RIGHT(B192,4),3,31)&gt;=Listes_deroulantes!$F$54,IF(BF192&gt;0,BF192/BG192,"Aucun combustible")),"")</f>
        <v/>
      </c>
      <c r="BJ192" s="284" t="str" cm="1">
        <f t="array" ref="BJ192">_xlfn.IFS(BG192=0,"",AND(BG192&gt;0,AZ192=0),"Aucun mazout",BG192&gt;0,AZ192/BG192)</f>
        <v/>
      </c>
      <c r="BK192" s="299" t="str">
        <f t="shared" si="64"/>
        <v>Non disponible</v>
      </c>
      <c r="BL192" s="61" t="str" cm="1">
        <f t="array" ref="BL192">IFERROR(IF(DATE(RIGHT(B192,4),3,31)&lt;Listes_deroulantes!$F$54,VLOOKUP(L192,Listes_deroulantes!$F$3:$J$11,4,FALSE),_xlfn.IFS(DATE(RIGHT(B192,4),3,31)&lt;Avant2025,Exist20205Apres,DATE(RIGHT(B192,4),3,31)&lt;Avant2030,Exist2030Apres,DATE(RIGHT(B192,4),3,31)&gt;Après2030,"0%")),"")</f>
        <v/>
      </c>
      <c r="BM192" s="35" t="str" cm="1">
        <f t="array" ref="BM192">_xlfn.IFS(OR(BI192="Aucun combustible",BI192="Aucun mazout"),"Oui",AND(BI192="",BL192=""),"",AND(BL192="0%",OR(BI192&lt;&gt;"Aucun combustible",BI192&lt;&gt;"Aucun mazout")),IF(BI192&lt;=0%,"Oui","Non"),AND(BL192&lt;&gt;"0%",OR(BI192&lt;&gt;"Aucun combustible",BI192&lt;&gt;"Aucun mazout")),IF(BI192&lt;=BL192,"Oui","Non"))</f>
        <v/>
      </c>
      <c r="BN192" s="119"/>
      <c r="BO192" s="355" t="str">
        <f t="shared" si="65"/>
        <v>s. o.</v>
      </c>
      <c r="BP192" s="356" t="str" cm="1">
        <f t="array" ref="BP192">_xlfn.IFS(AND(BF192&gt;0,OR(BE192=0,ISBLANK(BE192))),"Non disponible",AND(OR(BE192=0,ISBLANK(BE192)),OR(BF192=0,ISBLANK(BF192)),AW192&gt;0),"100% Énergie renouvelable",BE192&gt;0,BE192,AND(OR(BE192=0,ISBLANK(BE192)),OR(BF192=0,ISBLANK(BF192)),OR(AW192=0,ISBLANK(AW192))),"s. o.")</f>
        <v>s. o.</v>
      </c>
      <c r="BQ192" s="357" t="str" cm="1">
        <f t="array" ref="BQ192">IFERROR(_xlfn.IFS(AND(BO192="100% Énergie renouvelable",BP192="100% Énergie renouvelable"),"Aucun GES à réduire",AND(BO192&lt;&gt;"100% Énergie renouvelable",BP192="100% Énergie renouvelable"),BO192,AND(BO192&lt;&gt;"100% Énergie renouvelable",BP192&lt;&gt;"100% Énergie renouvelable"),BO192-BP192,AND(BO192="100% Énergie renouvelable",BP192&lt;&gt;"100% Énergie renouvelable"),"Fournir une explication"),"s. o.")</f>
        <v>s. o.</v>
      </c>
      <c r="BR192" s="120"/>
    </row>
    <row r="193" spans="1:70" x14ac:dyDescent="0.25">
      <c r="A193" s="124"/>
      <c r="B193" s="33"/>
      <c r="C193" s="32"/>
      <c r="D193" s="32"/>
      <c r="E193" s="32"/>
      <c r="F193" s="32"/>
      <c r="G193" s="32"/>
      <c r="H193" s="32"/>
      <c r="I193" s="41"/>
      <c r="J193" s="32"/>
      <c r="K193" s="112"/>
      <c r="L193" s="32"/>
      <c r="M193" s="34"/>
      <c r="N193" s="339"/>
      <c r="O193" s="338"/>
      <c r="P193" s="118"/>
      <c r="Q193" s="187"/>
      <c r="R193" s="188"/>
      <c r="S193" s="189"/>
      <c r="T193" s="189"/>
      <c r="U193" s="189"/>
      <c r="V193" s="189"/>
      <c r="W193" s="256">
        <f t="shared" si="68"/>
        <v>0</v>
      </c>
      <c r="X193" s="187"/>
      <c r="Y193" s="190">
        <f t="shared" si="69"/>
        <v>0</v>
      </c>
      <c r="Z193" s="189"/>
      <c r="AA193" s="190">
        <f t="shared" si="70"/>
        <v>0</v>
      </c>
      <c r="AB193" s="189"/>
      <c r="AC193" s="190">
        <f t="shared" si="71"/>
        <v>0</v>
      </c>
      <c r="AD193" s="189"/>
      <c r="AE193" s="190">
        <f t="shared" si="62"/>
        <v>0</v>
      </c>
      <c r="AF193" s="191">
        <f t="shared" si="72"/>
        <v>0</v>
      </c>
      <c r="AG193" s="191">
        <f t="shared" si="73"/>
        <v>0</v>
      </c>
      <c r="AH193" s="137" t="str">
        <f t="shared" si="79"/>
        <v/>
      </c>
      <c r="AI193" s="286" t="str" cm="1">
        <f t="array" ref="AI193">IFERROR(_xlfn.IFS(DATE(RIGHT(B193,4),3,31)&lt;Listes_deroulantes!$F$54,IF(Z193&gt;0,Z193/AG193,"Aucun mazout"),DATE(RIGHT(B193,4),3,31)&gt;=Listes_deroulantes!$F$54,IF(AF193&gt;0,AF193/AG193,"Aucun combustible")),"")</f>
        <v/>
      </c>
      <c r="AJ193" s="284" t="str" cm="1">
        <f t="array" ref="AJ193">_xlfn.IFS(AG193=0,"",AND(AG193&gt;0,Z193=0),"Aucun mazout",AG193&gt;0,Z193/AG193)</f>
        <v/>
      </c>
      <c r="AK193" s="116" cm="1">
        <f t="array" ref="AK193">_xlfn.IFS(AG193=0,0,OR(AF193=0,ISBLANK(AF193)),"Aucun combustible",AND(AF193&gt;0,AG193&gt;0),AF193/AG193)</f>
        <v>0</v>
      </c>
      <c r="AL193" s="331" t="str" cm="1">
        <f t="array" ref="AL193">IFERROR(IF(DATE(RIGHT(B193,4),3,31)&lt;Listes_deroulantes!$F$54,VLOOKUP(L193,Listes_deroulantes!$F$3:$J$11,4,FALSE),_xlfn.IFS(DATE(RIGHT(B193,4),3,31)&lt;Avant2025,Exist2025Avant,DATE(RIGHT(B193,4),3,31)&lt;Avant2030,Exist2030Avant,DATE(RIGHT(B193,4),3,31)&gt;Après2030,Exist2031Avant)),"")</f>
        <v/>
      </c>
      <c r="AM193" s="35" t="str" cm="1">
        <f t="array" ref="AM193">_xlfn.IFS(OR(AI193="Aucun combustible",AI193="Aucun mazout"),"Oui",AND(AI193="",AL193=""),"",AND(AL193="0%",OR(AI193&lt;&gt;"Aucun combustible",AI193&lt;&gt;"Aucun mazout")),IF(AI193&lt;=0%,"Oui","Non"),AND(AL193&lt;&gt;"0%",OR(AI193&lt;&gt;"Aucun combustible",AI193&lt;&gt;"Aucun mazout")),IF(AI193&lt;=AL193,"Oui","Non"))</f>
        <v/>
      </c>
      <c r="AN193" s="130"/>
      <c r="AO193" s="350" t="str" cm="1">
        <f t="array" ref="AO193">_xlfn.IFS(AND(OR(AE193=0,ISBLANK(AE193)),AF193&gt;0),"Non disponible",AND(OR(AE193=0,ISBLANK(AE193)),W193&gt;0,OR(AF193=0,ISBLANK(AF193))),"100% Énergie renouvelable",AE193&gt;0,AE193,AND(OR(AE193=0,ISBLANK(AE193)),OR(AF193=0,ISBLANK(AF193)),OR(W193=0,ISBLANK(W193))),"s. o.")</f>
        <v>s. o.</v>
      </c>
      <c r="AP193" s="332">
        <f t="shared" si="63"/>
        <v>0</v>
      </c>
      <c r="AQ193" s="189"/>
      <c r="AR193" s="189"/>
      <c r="AS193" s="189"/>
      <c r="AT193" s="189"/>
      <c r="AU193" s="189"/>
      <c r="AV193" s="189"/>
      <c r="AW193" s="195">
        <f t="shared" si="74"/>
        <v>0</v>
      </c>
      <c r="AX193" s="189"/>
      <c r="AY193" s="196">
        <f t="shared" si="75"/>
        <v>0</v>
      </c>
      <c r="AZ193" s="189"/>
      <c r="BA193" s="196">
        <f t="shared" si="76"/>
        <v>0</v>
      </c>
      <c r="BB193" s="189"/>
      <c r="BC193" s="196">
        <f t="shared" si="77"/>
        <v>0</v>
      </c>
      <c r="BD193" s="189"/>
      <c r="BE193" s="196">
        <f t="shared" si="78"/>
        <v>0</v>
      </c>
      <c r="BF193" s="249">
        <f t="shared" si="66"/>
        <v>0</v>
      </c>
      <c r="BG193" s="195">
        <f t="shared" si="67"/>
        <v>0</v>
      </c>
      <c r="BH193" s="138" t="str">
        <f t="shared" si="80"/>
        <v/>
      </c>
      <c r="BI193" s="286" t="str" cm="1">
        <f t="array" ref="BI193">IFERROR(_xlfn.IFS(DATE(RIGHT(B193,4),3,31)&lt;Listes_deroulantes!$F$54,IF(AZ193&gt;0,AZ193/BG193,"Aucun mazout"),DATE(RIGHT(B193,4),3,31)&gt;=Listes_deroulantes!$F$54,IF(BF193&gt;0,BF193/BG193,"Aucun combustible")),"")</f>
        <v/>
      </c>
      <c r="BJ193" s="284" t="str" cm="1">
        <f t="array" ref="BJ193">_xlfn.IFS(BG193=0,"",AND(BG193&gt;0,AZ193=0),"Aucun mazout",BG193&gt;0,AZ193/BG193)</f>
        <v/>
      </c>
      <c r="BK193" s="299" t="str">
        <f t="shared" si="64"/>
        <v>Non disponible</v>
      </c>
      <c r="BL193" s="61" t="str" cm="1">
        <f t="array" ref="BL193">IFERROR(IF(DATE(RIGHT(B193,4),3,31)&lt;Listes_deroulantes!$F$54,VLOOKUP(L193,Listes_deroulantes!$F$3:$J$11,4,FALSE),_xlfn.IFS(DATE(RIGHT(B193,4),3,31)&lt;Avant2025,Exist20205Apres,DATE(RIGHT(B193,4),3,31)&lt;Avant2030,Exist2030Apres,DATE(RIGHT(B193,4),3,31)&gt;Après2030,"0%")),"")</f>
        <v/>
      </c>
      <c r="BM193" s="35" t="str" cm="1">
        <f t="array" ref="BM193">_xlfn.IFS(OR(BI193="Aucun combustible",BI193="Aucun mazout"),"Oui",AND(BI193="",BL193=""),"",AND(BL193="0%",OR(BI193&lt;&gt;"Aucun combustible",BI193&lt;&gt;"Aucun mazout")),IF(BI193&lt;=0%,"Oui","Non"),AND(BL193&lt;&gt;"0%",OR(BI193&lt;&gt;"Aucun combustible",BI193&lt;&gt;"Aucun mazout")),IF(BI193&lt;=BL193,"Oui","Non"))</f>
        <v/>
      </c>
      <c r="BN193" s="119"/>
      <c r="BO193" s="355" t="str">
        <f t="shared" si="65"/>
        <v>s. o.</v>
      </c>
      <c r="BP193" s="356" t="str" cm="1">
        <f t="array" ref="BP193">_xlfn.IFS(AND(BF193&gt;0,OR(BE193=0,ISBLANK(BE193))),"Non disponible",AND(OR(BE193=0,ISBLANK(BE193)),OR(BF193=0,ISBLANK(BF193)),AW193&gt;0),"100% Énergie renouvelable",BE193&gt;0,BE193,AND(OR(BE193=0,ISBLANK(BE193)),OR(BF193=0,ISBLANK(BF193)),OR(AW193=0,ISBLANK(AW193))),"s. o.")</f>
        <v>s. o.</v>
      </c>
      <c r="BQ193" s="357" t="str" cm="1">
        <f t="array" ref="BQ193">IFERROR(_xlfn.IFS(AND(BO193="100% Énergie renouvelable",BP193="100% Énergie renouvelable"),"Aucun GES à réduire",AND(BO193&lt;&gt;"100% Énergie renouvelable",BP193="100% Énergie renouvelable"),BO193,AND(BO193&lt;&gt;"100% Énergie renouvelable",BP193&lt;&gt;"100% Énergie renouvelable"),BO193-BP193,AND(BO193="100% Énergie renouvelable",BP193&lt;&gt;"100% Énergie renouvelable"),"Fournir une explication"),"s. o.")</f>
        <v>s. o.</v>
      </c>
      <c r="BR193" s="120"/>
    </row>
    <row r="194" spans="1:70" x14ac:dyDescent="0.25">
      <c r="A194" s="124"/>
      <c r="B194" s="33"/>
      <c r="C194" s="32"/>
      <c r="D194" s="32"/>
      <c r="E194" s="32"/>
      <c r="F194" s="32"/>
      <c r="G194" s="32"/>
      <c r="H194" s="32"/>
      <c r="I194" s="41"/>
      <c r="J194" s="32"/>
      <c r="K194" s="112"/>
      <c r="L194" s="32"/>
      <c r="M194" s="34"/>
      <c r="N194" s="339"/>
      <c r="O194" s="338"/>
      <c r="P194" s="118"/>
      <c r="Q194" s="187"/>
      <c r="R194" s="188"/>
      <c r="S194" s="189"/>
      <c r="T194" s="189"/>
      <c r="U194" s="189"/>
      <c r="V194" s="189"/>
      <c r="W194" s="256">
        <f t="shared" si="68"/>
        <v>0</v>
      </c>
      <c r="X194" s="187"/>
      <c r="Y194" s="190">
        <f t="shared" si="69"/>
        <v>0</v>
      </c>
      <c r="Z194" s="189"/>
      <c r="AA194" s="190">
        <f t="shared" si="70"/>
        <v>0</v>
      </c>
      <c r="AB194" s="189"/>
      <c r="AC194" s="190">
        <f t="shared" si="71"/>
        <v>0</v>
      </c>
      <c r="AD194" s="189"/>
      <c r="AE194" s="190">
        <f t="shared" si="62"/>
        <v>0</v>
      </c>
      <c r="AF194" s="191">
        <f t="shared" si="72"/>
        <v>0</v>
      </c>
      <c r="AG194" s="191">
        <f t="shared" si="73"/>
        <v>0</v>
      </c>
      <c r="AH194" s="137" t="str">
        <f t="shared" si="79"/>
        <v/>
      </c>
      <c r="AI194" s="286" t="str" cm="1">
        <f t="array" ref="AI194">IFERROR(_xlfn.IFS(DATE(RIGHT(B194,4),3,31)&lt;Listes_deroulantes!$F$54,IF(Z194&gt;0,Z194/AG194,"Aucun mazout"),DATE(RIGHT(B194,4),3,31)&gt;=Listes_deroulantes!$F$54,IF(AF194&gt;0,AF194/AG194,"Aucun combustible")),"")</f>
        <v/>
      </c>
      <c r="AJ194" s="284" t="str" cm="1">
        <f t="array" ref="AJ194">_xlfn.IFS(AG194=0,"",AND(AG194&gt;0,Z194=0),"Aucun mazout",AG194&gt;0,Z194/AG194)</f>
        <v/>
      </c>
      <c r="AK194" s="116" cm="1">
        <f t="array" ref="AK194">_xlfn.IFS(AG194=0,0,OR(AF194=0,ISBLANK(AF194)),"Aucun combustible",AND(AF194&gt;0,AG194&gt;0),AF194/AG194)</f>
        <v>0</v>
      </c>
      <c r="AL194" s="331" t="str" cm="1">
        <f t="array" ref="AL194">IFERROR(IF(DATE(RIGHT(B194,4),3,31)&lt;Listes_deroulantes!$F$54,VLOOKUP(L194,Listes_deroulantes!$F$3:$J$11,4,FALSE),_xlfn.IFS(DATE(RIGHT(B194,4),3,31)&lt;Avant2025,Exist2025Avant,DATE(RIGHT(B194,4),3,31)&lt;Avant2030,Exist2030Avant,DATE(RIGHT(B194,4),3,31)&gt;Après2030,Exist2031Avant)),"")</f>
        <v/>
      </c>
      <c r="AM194" s="35" t="str" cm="1">
        <f t="array" ref="AM194">_xlfn.IFS(OR(AI194="Aucun combustible",AI194="Aucun mazout"),"Oui",AND(AI194="",AL194=""),"",AND(AL194="0%",OR(AI194&lt;&gt;"Aucun combustible",AI194&lt;&gt;"Aucun mazout")),IF(AI194&lt;=0%,"Oui","Non"),AND(AL194&lt;&gt;"0%",OR(AI194&lt;&gt;"Aucun combustible",AI194&lt;&gt;"Aucun mazout")),IF(AI194&lt;=AL194,"Oui","Non"))</f>
        <v/>
      </c>
      <c r="AN194" s="130"/>
      <c r="AO194" s="350" t="str" cm="1">
        <f t="array" ref="AO194">_xlfn.IFS(AND(OR(AE194=0,ISBLANK(AE194)),AF194&gt;0),"Non disponible",AND(OR(AE194=0,ISBLANK(AE194)),W194&gt;0,OR(AF194=0,ISBLANK(AF194))),"100% Énergie renouvelable",AE194&gt;0,AE194,AND(OR(AE194=0,ISBLANK(AE194)),OR(AF194=0,ISBLANK(AF194)),OR(W194=0,ISBLANK(W194))),"s. o.")</f>
        <v>s. o.</v>
      </c>
      <c r="AP194" s="332">
        <f t="shared" si="63"/>
        <v>0</v>
      </c>
      <c r="AQ194" s="189"/>
      <c r="AR194" s="189"/>
      <c r="AS194" s="189"/>
      <c r="AT194" s="189"/>
      <c r="AU194" s="189"/>
      <c r="AV194" s="189"/>
      <c r="AW194" s="195">
        <f t="shared" si="74"/>
        <v>0</v>
      </c>
      <c r="AX194" s="189"/>
      <c r="AY194" s="196">
        <f t="shared" si="75"/>
        <v>0</v>
      </c>
      <c r="AZ194" s="189"/>
      <c r="BA194" s="196">
        <f t="shared" si="76"/>
        <v>0</v>
      </c>
      <c r="BB194" s="189"/>
      <c r="BC194" s="196">
        <f t="shared" si="77"/>
        <v>0</v>
      </c>
      <c r="BD194" s="189"/>
      <c r="BE194" s="196">
        <f t="shared" si="78"/>
        <v>0</v>
      </c>
      <c r="BF194" s="249">
        <f t="shared" si="66"/>
        <v>0</v>
      </c>
      <c r="BG194" s="195">
        <f t="shared" si="67"/>
        <v>0</v>
      </c>
      <c r="BH194" s="138" t="str">
        <f t="shared" si="80"/>
        <v/>
      </c>
      <c r="BI194" s="286" t="str" cm="1">
        <f t="array" ref="BI194">IFERROR(_xlfn.IFS(DATE(RIGHT(B194,4),3,31)&lt;Listes_deroulantes!$F$54,IF(AZ194&gt;0,AZ194/BG194,"Aucun mazout"),DATE(RIGHT(B194,4),3,31)&gt;=Listes_deroulantes!$F$54,IF(BF194&gt;0,BF194/BG194,"Aucun combustible")),"")</f>
        <v/>
      </c>
      <c r="BJ194" s="284" t="str" cm="1">
        <f t="array" ref="BJ194">_xlfn.IFS(BG194=0,"",AND(BG194&gt;0,AZ194=0),"Aucun mazout",BG194&gt;0,AZ194/BG194)</f>
        <v/>
      </c>
      <c r="BK194" s="299" t="str">
        <f t="shared" si="64"/>
        <v>Non disponible</v>
      </c>
      <c r="BL194" s="61" t="str" cm="1">
        <f t="array" ref="BL194">IFERROR(IF(DATE(RIGHT(B194,4),3,31)&lt;Listes_deroulantes!$F$54,VLOOKUP(L194,Listes_deroulantes!$F$3:$J$11,4,FALSE),_xlfn.IFS(DATE(RIGHT(B194,4),3,31)&lt;Avant2025,Exist20205Apres,DATE(RIGHT(B194,4),3,31)&lt;Avant2030,Exist2030Apres,DATE(RIGHT(B194,4),3,31)&gt;Après2030,"0%")),"")</f>
        <v/>
      </c>
      <c r="BM194" s="35" t="str" cm="1">
        <f t="array" ref="BM194">_xlfn.IFS(OR(BI194="Aucun combustible",BI194="Aucun mazout"),"Oui",AND(BI194="",BL194=""),"",AND(BL194="0%",OR(BI194&lt;&gt;"Aucun combustible",BI194&lt;&gt;"Aucun mazout")),IF(BI194&lt;=0%,"Oui","Non"),AND(BL194&lt;&gt;"0%",OR(BI194&lt;&gt;"Aucun combustible",BI194&lt;&gt;"Aucun mazout")),IF(BI194&lt;=BL194,"Oui","Non"))</f>
        <v/>
      </c>
      <c r="BN194" s="119"/>
      <c r="BO194" s="355" t="str">
        <f t="shared" si="65"/>
        <v>s. o.</v>
      </c>
      <c r="BP194" s="356" t="str" cm="1">
        <f t="array" ref="BP194">_xlfn.IFS(AND(BF194&gt;0,OR(BE194=0,ISBLANK(BE194))),"Non disponible",AND(OR(BE194=0,ISBLANK(BE194)),OR(BF194=0,ISBLANK(BF194)),AW194&gt;0),"100% Énergie renouvelable",BE194&gt;0,BE194,AND(OR(BE194=0,ISBLANK(BE194)),OR(BF194=0,ISBLANK(BF194)),OR(AW194=0,ISBLANK(AW194))),"s. o.")</f>
        <v>s. o.</v>
      </c>
      <c r="BQ194" s="357" t="str" cm="1">
        <f t="array" ref="BQ194">IFERROR(_xlfn.IFS(AND(BO194="100% Énergie renouvelable",BP194="100% Énergie renouvelable"),"Aucun GES à réduire",AND(BO194&lt;&gt;"100% Énergie renouvelable",BP194="100% Énergie renouvelable"),BO194,AND(BO194&lt;&gt;"100% Énergie renouvelable",BP194&lt;&gt;"100% Énergie renouvelable"),BO194-BP194,AND(BO194="100% Énergie renouvelable",BP194&lt;&gt;"100% Énergie renouvelable"),"Fournir une explication"),"s. o.")</f>
        <v>s. o.</v>
      </c>
      <c r="BR194" s="120"/>
    </row>
    <row r="195" spans="1:70" x14ac:dyDescent="0.25">
      <c r="A195" s="124"/>
      <c r="B195" s="33"/>
      <c r="C195" s="32"/>
      <c r="D195" s="32"/>
      <c r="E195" s="32"/>
      <c r="F195" s="32"/>
      <c r="G195" s="32"/>
      <c r="H195" s="32"/>
      <c r="I195" s="41"/>
      <c r="J195" s="32"/>
      <c r="K195" s="112"/>
      <c r="L195" s="32"/>
      <c r="M195" s="34"/>
      <c r="N195" s="339"/>
      <c r="O195" s="338"/>
      <c r="P195" s="118"/>
      <c r="Q195" s="187"/>
      <c r="R195" s="188"/>
      <c r="S195" s="189"/>
      <c r="T195" s="189"/>
      <c r="U195" s="189"/>
      <c r="V195" s="189"/>
      <c r="W195" s="256">
        <f t="shared" si="68"/>
        <v>0</v>
      </c>
      <c r="X195" s="187"/>
      <c r="Y195" s="190">
        <f t="shared" si="69"/>
        <v>0</v>
      </c>
      <c r="Z195" s="189"/>
      <c r="AA195" s="190">
        <f t="shared" si="70"/>
        <v>0</v>
      </c>
      <c r="AB195" s="189"/>
      <c r="AC195" s="190">
        <f t="shared" si="71"/>
        <v>0</v>
      </c>
      <c r="AD195" s="189"/>
      <c r="AE195" s="190">
        <f t="shared" si="62"/>
        <v>0</v>
      </c>
      <c r="AF195" s="191">
        <f t="shared" si="72"/>
        <v>0</v>
      </c>
      <c r="AG195" s="191">
        <f t="shared" si="73"/>
        <v>0</v>
      </c>
      <c r="AH195" s="137" t="str">
        <f t="shared" si="79"/>
        <v/>
      </c>
      <c r="AI195" s="286" t="str" cm="1">
        <f t="array" ref="AI195">IFERROR(_xlfn.IFS(DATE(RIGHT(B195,4),3,31)&lt;Listes_deroulantes!$F$54,IF(Z195&gt;0,Z195/AG195,"Aucun mazout"),DATE(RIGHT(B195,4),3,31)&gt;=Listes_deroulantes!$F$54,IF(AF195&gt;0,AF195/AG195,"Aucun combustible")),"")</f>
        <v/>
      </c>
      <c r="AJ195" s="284" t="str" cm="1">
        <f t="array" ref="AJ195">_xlfn.IFS(AG195=0,"",AND(AG195&gt;0,Z195=0),"Aucun mazout",AG195&gt;0,Z195/AG195)</f>
        <v/>
      </c>
      <c r="AK195" s="116" cm="1">
        <f t="array" ref="AK195">_xlfn.IFS(AG195=0,0,OR(AF195=0,ISBLANK(AF195)),"Aucun combustible",AND(AF195&gt;0,AG195&gt;0),AF195/AG195)</f>
        <v>0</v>
      </c>
      <c r="AL195" s="331" t="str" cm="1">
        <f t="array" ref="AL195">IFERROR(IF(DATE(RIGHT(B195,4),3,31)&lt;Listes_deroulantes!$F$54,VLOOKUP(L195,Listes_deroulantes!$F$3:$J$11,4,FALSE),_xlfn.IFS(DATE(RIGHT(B195,4),3,31)&lt;Avant2025,Exist2025Avant,DATE(RIGHT(B195,4),3,31)&lt;Avant2030,Exist2030Avant,DATE(RIGHT(B195,4),3,31)&gt;Après2030,Exist2031Avant)),"")</f>
        <v/>
      </c>
      <c r="AM195" s="35" t="str" cm="1">
        <f t="array" ref="AM195">_xlfn.IFS(OR(AI195="Aucun combustible",AI195="Aucun mazout"),"Oui",AND(AI195="",AL195=""),"",AND(AL195="0%",OR(AI195&lt;&gt;"Aucun combustible",AI195&lt;&gt;"Aucun mazout")),IF(AI195&lt;=0%,"Oui","Non"),AND(AL195&lt;&gt;"0%",OR(AI195&lt;&gt;"Aucun combustible",AI195&lt;&gt;"Aucun mazout")),IF(AI195&lt;=AL195,"Oui","Non"))</f>
        <v/>
      </c>
      <c r="AN195" s="130"/>
      <c r="AO195" s="350" t="str" cm="1">
        <f t="array" ref="AO195">_xlfn.IFS(AND(OR(AE195=0,ISBLANK(AE195)),AF195&gt;0),"Non disponible",AND(OR(AE195=0,ISBLANK(AE195)),W195&gt;0,OR(AF195=0,ISBLANK(AF195))),"100% Énergie renouvelable",AE195&gt;0,AE195,AND(OR(AE195=0,ISBLANK(AE195)),OR(AF195=0,ISBLANK(AF195)),OR(W195=0,ISBLANK(W195))),"s. o.")</f>
        <v>s. o.</v>
      </c>
      <c r="AP195" s="332">
        <f t="shared" si="63"/>
        <v>0</v>
      </c>
      <c r="AQ195" s="189"/>
      <c r="AR195" s="189"/>
      <c r="AS195" s="189"/>
      <c r="AT195" s="189"/>
      <c r="AU195" s="189"/>
      <c r="AV195" s="189"/>
      <c r="AW195" s="195">
        <f t="shared" si="74"/>
        <v>0</v>
      </c>
      <c r="AX195" s="189"/>
      <c r="AY195" s="196">
        <f t="shared" si="75"/>
        <v>0</v>
      </c>
      <c r="AZ195" s="189"/>
      <c r="BA195" s="196">
        <f t="shared" si="76"/>
        <v>0</v>
      </c>
      <c r="BB195" s="189"/>
      <c r="BC195" s="196">
        <f t="shared" si="77"/>
        <v>0</v>
      </c>
      <c r="BD195" s="189"/>
      <c r="BE195" s="196">
        <f t="shared" si="78"/>
        <v>0</v>
      </c>
      <c r="BF195" s="249">
        <f t="shared" si="66"/>
        <v>0</v>
      </c>
      <c r="BG195" s="195">
        <f t="shared" si="67"/>
        <v>0</v>
      </c>
      <c r="BH195" s="138" t="str">
        <f t="shared" si="80"/>
        <v/>
      </c>
      <c r="BI195" s="286" t="str" cm="1">
        <f t="array" ref="BI195">IFERROR(_xlfn.IFS(DATE(RIGHT(B195,4),3,31)&lt;Listes_deroulantes!$F$54,IF(AZ195&gt;0,AZ195/BG195,"Aucun mazout"),DATE(RIGHT(B195,4),3,31)&gt;=Listes_deroulantes!$F$54,IF(BF195&gt;0,BF195/BG195,"Aucun combustible")),"")</f>
        <v/>
      </c>
      <c r="BJ195" s="284" t="str" cm="1">
        <f t="array" ref="BJ195">_xlfn.IFS(BG195=0,"",AND(BG195&gt;0,AZ195=0),"Aucun mazout",BG195&gt;0,AZ195/BG195)</f>
        <v/>
      </c>
      <c r="BK195" s="299" t="str">
        <f t="shared" si="64"/>
        <v>Non disponible</v>
      </c>
      <c r="BL195" s="61" t="str" cm="1">
        <f t="array" ref="BL195">IFERROR(IF(DATE(RIGHT(B195,4),3,31)&lt;Listes_deroulantes!$F$54,VLOOKUP(L195,Listes_deroulantes!$F$3:$J$11,4,FALSE),_xlfn.IFS(DATE(RIGHT(B195,4),3,31)&lt;Avant2025,Exist20205Apres,DATE(RIGHT(B195,4),3,31)&lt;Avant2030,Exist2030Apres,DATE(RIGHT(B195,4),3,31)&gt;Après2030,"0%")),"")</f>
        <v/>
      </c>
      <c r="BM195" s="35" t="str" cm="1">
        <f t="array" ref="BM195">_xlfn.IFS(OR(BI195="Aucun combustible",BI195="Aucun mazout"),"Oui",AND(BI195="",BL195=""),"",AND(BL195="0%",OR(BI195&lt;&gt;"Aucun combustible",BI195&lt;&gt;"Aucun mazout")),IF(BI195&lt;=0%,"Oui","Non"),AND(BL195&lt;&gt;"0%",OR(BI195&lt;&gt;"Aucun combustible",BI195&lt;&gt;"Aucun mazout")),IF(BI195&lt;=BL195,"Oui","Non"))</f>
        <v/>
      </c>
      <c r="BN195" s="119"/>
      <c r="BO195" s="355" t="str">
        <f t="shared" si="65"/>
        <v>s. o.</v>
      </c>
      <c r="BP195" s="356" t="str" cm="1">
        <f t="array" ref="BP195">_xlfn.IFS(AND(BF195&gt;0,OR(BE195=0,ISBLANK(BE195))),"Non disponible",AND(OR(BE195=0,ISBLANK(BE195)),OR(BF195=0,ISBLANK(BF195)),AW195&gt;0),"100% Énergie renouvelable",BE195&gt;0,BE195,AND(OR(BE195=0,ISBLANK(BE195)),OR(BF195=0,ISBLANK(BF195)),OR(AW195=0,ISBLANK(AW195))),"s. o.")</f>
        <v>s. o.</v>
      </c>
      <c r="BQ195" s="357" t="str" cm="1">
        <f t="array" ref="BQ195">IFERROR(_xlfn.IFS(AND(BO195="100% Énergie renouvelable",BP195="100% Énergie renouvelable"),"Aucun GES à réduire",AND(BO195&lt;&gt;"100% Énergie renouvelable",BP195="100% Énergie renouvelable"),BO195,AND(BO195&lt;&gt;"100% Énergie renouvelable",BP195&lt;&gt;"100% Énergie renouvelable"),BO195-BP195,AND(BO195="100% Énergie renouvelable",BP195&lt;&gt;"100% Énergie renouvelable"),"Fournir une explication"),"s. o.")</f>
        <v>s. o.</v>
      </c>
      <c r="BR195" s="120"/>
    </row>
    <row r="196" spans="1:70" x14ac:dyDescent="0.25">
      <c r="A196" s="124"/>
      <c r="B196" s="33"/>
      <c r="C196" s="32"/>
      <c r="D196" s="32"/>
      <c r="E196" s="32"/>
      <c r="F196" s="32"/>
      <c r="G196" s="32"/>
      <c r="H196" s="32"/>
      <c r="I196" s="41"/>
      <c r="J196" s="32"/>
      <c r="K196" s="112"/>
      <c r="L196" s="32"/>
      <c r="M196" s="34"/>
      <c r="N196" s="339"/>
      <c r="O196" s="338"/>
      <c r="P196" s="118"/>
      <c r="Q196" s="187"/>
      <c r="R196" s="188"/>
      <c r="S196" s="189"/>
      <c r="T196" s="189"/>
      <c r="U196" s="189"/>
      <c r="V196" s="189"/>
      <c r="W196" s="256">
        <f t="shared" si="68"/>
        <v>0</v>
      </c>
      <c r="X196" s="187"/>
      <c r="Y196" s="190">
        <f t="shared" si="69"/>
        <v>0</v>
      </c>
      <c r="Z196" s="189"/>
      <c r="AA196" s="190">
        <f t="shared" si="70"/>
        <v>0</v>
      </c>
      <c r="AB196" s="189"/>
      <c r="AC196" s="190">
        <f t="shared" si="71"/>
        <v>0</v>
      </c>
      <c r="AD196" s="189"/>
      <c r="AE196" s="190">
        <f t="shared" si="62"/>
        <v>0</v>
      </c>
      <c r="AF196" s="191">
        <f t="shared" si="72"/>
        <v>0</v>
      </c>
      <c r="AG196" s="191">
        <f t="shared" si="73"/>
        <v>0</v>
      </c>
      <c r="AH196" s="137" t="str">
        <f t="shared" si="79"/>
        <v/>
      </c>
      <c r="AI196" s="286" t="str" cm="1">
        <f t="array" ref="AI196">IFERROR(_xlfn.IFS(DATE(RIGHT(B196,4),3,31)&lt;Listes_deroulantes!$F$54,IF(Z196&gt;0,Z196/AG196,"Aucun mazout"),DATE(RIGHT(B196,4),3,31)&gt;=Listes_deroulantes!$F$54,IF(AF196&gt;0,AF196/AG196,"Aucun combustible")),"")</f>
        <v/>
      </c>
      <c r="AJ196" s="284" t="str" cm="1">
        <f t="array" ref="AJ196">_xlfn.IFS(AG196=0,"",AND(AG196&gt;0,Z196=0),"Aucun mazout",AG196&gt;0,Z196/AG196)</f>
        <v/>
      </c>
      <c r="AK196" s="116" cm="1">
        <f t="array" ref="AK196">_xlfn.IFS(AG196=0,0,OR(AF196=0,ISBLANK(AF196)),"Aucun combustible",AND(AF196&gt;0,AG196&gt;0),AF196/AG196)</f>
        <v>0</v>
      </c>
      <c r="AL196" s="331" t="str" cm="1">
        <f t="array" ref="AL196">IFERROR(IF(DATE(RIGHT(B196,4),3,31)&lt;Listes_deroulantes!$F$54,VLOOKUP(L196,Listes_deroulantes!$F$3:$J$11,4,FALSE),_xlfn.IFS(DATE(RIGHT(B196,4),3,31)&lt;Avant2025,Exist2025Avant,DATE(RIGHT(B196,4),3,31)&lt;Avant2030,Exist2030Avant,DATE(RIGHT(B196,4),3,31)&gt;Après2030,Exist2031Avant)),"")</f>
        <v/>
      </c>
      <c r="AM196" s="35" t="str" cm="1">
        <f t="array" ref="AM196">_xlfn.IFS(OR(AI196="Aucun combustible",AI196="Aucun mazout"),"Oui",AND(AI196="",AL196=""),"",AND(AL196="0%",OR(AI196&lt;&gt;"Aucun combustible",AI196&lt;&gt;"Aucun mazout")),IF(AI196&lt;=0%,"Oui","Non"),AND(AL196&lt;&gt;"0%",OR(AI196&lt;&gt;"Aucun combustible",AI196&lt;&gt;"Aucun mazout")),IF(AI196&lt;=AL196,"Oui","Non"))</f>
        <v/>
      </c>
      <c r="AN196" s="130"/>
      <c r="AO196" s="350" t="str" cm="1">
        <f t="array" ref="AO196">_xlfn.IFS(AND(OR(AE196=0,ISBLANK(AE196)),AF196&gt;0),"Non disponible",AND(OR(AE196=0,ISBLANK(AE196)),W196&gt;0,OR(AF196=0,ISBLANK(AF196))),"100% Énergie renouvelable",AE196&gt;0,AE196,AND(OR(AE196=0,ISBLANK(AE196)),OR(AF196=0,ISBLANK(AF196)),OR(W196=0,ISBLANK(W196))),"s. o.")</f>
        <v>s. o.</v>
      </c>
      <c r="AP196" s="332">
        <f t="shared" si="63"/>
        <v>0</v>
      </c>
      <c r="AQ196" s="189"/>
      <c r="AR196" s="189"/>
      <c r="AS196" s="189"/>
      <c r="AT196" s="189"/>
      <c r="AU196" s="189"/>
      <c r="AV196" s="189"/>
      <c r="AW196" s="195">
        <f t="shared" si="74"/>
        <v>0</v>
      </c>
      <c r="AX196" s="189"/>
      <c r="AY196" s="196">
        <f t="shared" si="75"/>
        <v>0</v>
      </c>
      <c r="AZ196" s="189"/>
      <c r="BA196" s="196">
        <f t="shared" si="76"/>
        <v>0</v>
      </c>
      <c r="BB196" s="189"/>
      <c r="BC196" s="196">
        <f t="shared" si="77"/>
        <v>0</v>
      </c>
      <c r="BD196" s="189"/>
      <c r="BE196" s="196">
        <f t="shared" si="78"/>
        <v>0</v>
      </c>
      <c r="BF196" s="249">
        <f t="shared" si="66"/>
        <v>0</v>
      </c>
      <c r="BG196" s="195">
        <f t="shared" si="67"/>
        <v>0</v>
      </c>
      <c r="BH196" s="138" t="str">
        <f t="shared" si="80"/>
        <v/>
      </c>
      <c r="BI196" s="286" t="str" cm="1">
        <f t="array" ref="BI196">IFERROR(_xlfn.IFS(DATE(RIGHT(B196,4),3,31)&lt;Listes_deroulantes!$F$54,IF(AZ196&gt;0,AZ196/BG196,"Aucun mazout"),DATE(RIGHT(B196,4),3,31)&gt;=Listes_deroulantes!$F$54,IF(BF196&gt;0,BF196/BG196,"Aucun combustible")),"")</f>
        <v/>
      </c>
      <c r="BJ196" s="284" t="str" cm="1">
        <f t="array" ref="BJ196">_xlfn.IFS(BG196=0,"",AND(BG196&gt;0,AZ196=0),"Aucun mazout",BG196&gt;0,AZ196/BG196)</f>
        <v/>
      </c>
      <c r="BK196" s="299" t="str">
        <f t="shared" si="64"/>
        <v>Non disponible</v>
      </c>
      <c r="BL196" s="61" t="str" cm="1">
        <f t="array" ref="BL196">IFERROR(IF(DATE(RIGHT(B196,4),3,31)&lt;Listes_deroulantes!$F$54,VLOOKUP(L196,Listes_deroulantes!$F$3:$J$11,4,FALSE),_xlfn.IFS(DATE(RIGHT(B196,4),3,31)&lt;Avant2025,Exist20205Apres,DATE(RIGHT(B196,4),3,31)&lt;Avant2030,Exist2030Apres,DATE(RIGHT(B196,4),3,31)&gt;Après2030,"0%")),"")</f>
        <v/>
      </c>
      <c r="BM196" s="35" t="str" cm="1">
        <f t="array" ref="BM196">_xlfn.IFS(OR(BI196="Aucun combustible",BI196="Aucun mazout"),"Oui",AND(BI196="",BL196=""),"",AND(BL196="0%",OR(BI196&lt;&gt;"Aucun combustible",BI196&lt;&gt;"Aucun mazout")),IF(BI196&lt;=0%,"Oui","Non"),AND(BL196&lt;&gt;"0%",OR(BI196&lt;&gt;"Aucun combustible",BI196&lt;&gt;"Aucun mazout")),IF(BI196&lt;=BL196,"Oui","Non"))</f>
        <v/>
      </c>
      <c r="BN196" s="119"/>
      <c r="BO196" s="355" t="str">
        <f t="shared" si="65"/>
        <v>s. o.</v>
      </c>
      <c r="BP196" s="356" t="str" cm="1">
        <f t="array" ref="BP196">_xlfn.IFS(AND(BF196&gt;0,OR(BE196=0,ISBLANK(BE196))),"Non disponible",AND(OR(BE196=0,ISBLANK(BE196)),OR(BF196=0,ISBLANK(BF196)),AW196&gt;0),"100% Énergie renouvelable",BE196&gt;0,BE196,AND(OR(BE196=0,ISBLANK(BE196)),OR(BF196=0,ISBLANK(BF196)),OR(AW196=0,ISBLANK(AW196))),"s. o.")</f>
        <v>s. o.</v>
      </c>
      <c r="BQ196" s="357" t="str" cm="1">
        <f t="array" ref="BQ196">IFERROR(_xlfn.IFS(AND(BO196="100% Énergie renouvelable",BP196="100% Énergie renouvelable"),"Aucun GES à réduire",AND(BO196&lt;&gt;"100% Énergie renouvelable",BP196="100% Énergie renouvelable"),BO196,AND(BO196&lt;&gt;"100% Énergie renouvelable",BP196&lt;&gt;"100% Énergie renouvelable"),BO196-BP196,AND(BO196="100% Énergie renouvelable",BP196&lt;&gt;"100% Énergie renouvelable"),"Fournir une explication"),"s. o.")</f>
        <v>s. o.</v>
      </c>
      <c r="BR196" s="120"/>
    </row>
    <row r="197" spans="1:70" x14ac:dyDescent="0.25">
      <c r="A197" s="124"/>
      <c r="B197" s="33"/>
      <c r="C197" s="32"/>
      <c r="D197" s="32"/>
      <c r="E197" s="32"/>
      <c r="F197" s="32"/>
      <c r="G197" s="32"/>
      <c r="H197" s="32"/>
      <c r="I197" s="41"/>
      <c r="J197" s="32"/>
      <c r="K197" s="112"/>
      <c r="L197" s="32"/>
      <c r="M197" s="34"/>
      <c r="N197" s="339"/>
      <c r="O197" s="338"/>
      <c r="P197" s="118"/>
      <c r="Q197" s="187"/>
      <c r="R197" s="188"/>
      <c r="S197" s="189"/>
      <c r="T197" s="189"/>
      <c r="U197" s="189"/>
      <c r="V197" s="189"/>
      <c r="W197" s="256">
        <f t="shared" si="68"/>
        <v>0</v>
      </c>
      <c r="X197" s="187"/>
      <c r="Y197" s="190">
        <f t="shared" si="69"/>
        <v>0</v>
      </c>
      <c r="Z197" s="189"/>
      <c r="AA197" s="190">
        <f t="shared" si="70"/>
        <v>0</v>
      </c>
      <c r="AB197" s="189"/>
      <c r="AC197" s="190">
        <f t="shared" si="71"/>
        <v>0</v>
      </c>
      <c r="AD197" s="189"/>
      <c r="AE197" s="190">
        <f t="shared" si="62"/>
        <v>0</v>
      </c>
      <c r="AF197" s="191">
        <f t="shared" si="72"/>
        <v>0</v>
      </c>
      <c r="AG197" s="191">
        <f t="shared" si="73"/>
        <v>0</v>
      </c>
      <c r="AH197" s="137" t="str">
        <f t="shared" ref="AH197:AH200" si="81">IFERROR(IF(ISBLANK($P197),"",IF($P197="GJ",AG197/$N197,IF($P197="kWh éq.",AG197*V_GJ_kWh/$N197,""))),"")</f>
        <v/>
      </c>
      <c r="AI197" s="286" t="str" cm="1">
        <f t="array" ref="AI197">IFERROR(_xlfn.IFS(DATE(RIGHT(B197,4),3,31)&lt;Listes_deroulantes!$F$54,IF(Z197&gt;0,Z197/AG197,"Aucun mazout"),DATE(RIGHT(B197,4),3,31)&gt;=Listes_deroulantes!$F$54,IF(AF197&gt;0,AF197/AG197,"Aucun combustible")),"")</f>
        <v/>
      </c>
      <c r="AJ197" s="284" t="str" cm="1">
        <f t="array" ref="AJ197">_xlfn.IFS(AG197=0,"",AND(AG197&gt;0,Z197=0),"Aucun mazout",AG197&gt;0,Z197/AG197)</f>
        <v/>
      </c>
      <c r="AK197" s="116" cm="1">
        <f t="array" ref="AK197">_xlfn.IFS(AG197=0,0,OR(AF197=0,ISBLANK(AF197)),"Aucun combustible",AND(AF197&gt;0,AG197&gt;0),AF197/AG197)</f>
        <v>0</v>
      </c>
      <c r="AL197" s="331" t="str" cm="1">
        <f t="array" ref="AL197">IFERROR(IF(DATE(RIGHT(B197,4),3,31)&lt;Listes_deroulantes!$F$54,VLOOKUP(L197,Listes_deroulantes!$F$3:$J$11,4,FALSE),_xlfn.IFS(DATE(RIGHT(B197,4),3,31)&lt;Avant2025,Exist2025Avant,DATE(RIGHT(B197,4),3,31)&lt;Avant2030,Exist2030Avant,DATE(RIGHT(B197,4),3,31)&gt;Après2030,Exist2031Avant)),"")</f>
        <v/>
      </c>
      <c r="AM197" s="35" t="str" cm="1">
        <f t="array" ref="AM197">_xlfn.IFS(OR(AI197="Aucun combustible",AI197="Aucun mazout"),"Oui",AND(AI197="",AL197=""),"",AND(AL197="0%",OR(AI197&lt;&gt;"Aucun combustible",AI197&lt;&gt;"Aucun mazout")),IF(AI197&lt;=0%,"Oui","Non"),AND(AL197&lt;&gt;"0%",OR(AI197&lt;&gt;"Aucun combustible",AI197&lt;&gt;"Aucun mazout")),IF(AI197&lt;=AL197,"Oui","Non"))</f>
        <v/>
      </c>
      <c r="AN197" s="130"/>
      <c r="AO197" s="350" t="str" cm="1">
        <f t="array" ref="AO197">_xlfn.IFS(AND(OR(AE197=0,ISBLANK(AE197)),AF197&gt;0),"Non disponible",AND(OR(AE197=0,ISBLANK(AE197)),W197&gt;0,OR(AF197=0,ISBLANK(AF197))),"100% Énergie renouvelable",AE197&gt;0,AE197,AND(OR(AE197=0,ISBLANK(AE197)),OR(AF197=0,ISBLANK(AF197)),OR(W197=0,ISBLANK(W197))),"s. o.")</f>
        <v>s. o.</v>
      </c>
      <c r="AP197" s="332">
        <f t="shared" si="63"/>
        <v>0</v>
      </c>
      <c r="AQ197" s="189"/>
      <c r="AR197" s="189"/>
      <c r="AS197" s="189"/>
      <c r="AT197" s="189"/>
      <c r="AU197" s="189"/>
      <c r="AV197" s="189"/>
      <c r="AW197" s="195">
        <f t="shared" si="74"/>
        <v>0</v>
      </c>
      <c r="AX197" s="189"/>
      <c r="AY197" s="196">
        <f t="shared" si="75"/>
        <v>0</v>
      </c>
      <c r="AZ197" s="189"/>
      <c r="BA197" s="196">
        <f t="shared" si="76"/>
        <v>0</v>
      </c>
      <c r="BB197" s="189"/>
      <c r="BC197" s="196">
        <f t="shared" si="77"/>
        <v>0</v>
      </c>
      <c r="BD197" s="189"/>
      <c r="BE197" s="196">
        <f t="shared" si="78"/>
        <v>0</v>
      </c>
      <c r="BF197" s="249">
        <f t="shared" si="66"/>
        <v>0</v>
      </c>
      <c r="BG197" s="195">
        <f t="shared" si="67"/>
        <v>0</v>
      </c>
      <c r="BH197" s="138" t="str">
        <f t="shared" ref="BH197:BH200" si="82">IFERROR(IF(ISBLANK($AP197),"",IF($AP197="GJ",BG197/$N197,IF($AP197="kWh éq.",BG197*V_GJ_kWh/$N197,""))),"")</f>
        <v/>
      </c>
      <c r="BI197" s="286" t="str" cm="1">
        <f t="array" ref="BI197">IFERROR(_xlfn.IFS(DATE(RIGHT(B197,4),3,31)&lt;Listes_deroulantes!$F$54,IF(AZ197&gt;0,AZ197/BG197,"Aucun mazout"),DATE(RIGHT(B197,4),3,31)&gt;=Listes_deroulantes!$F$54,IF(BF197&gt;0,BF197/BG197,"Aucun combustible")),"")</f>
        <v/>
      </c>
      <c r="BJ197" s="284" t="str" cm="1">
        <f t="array" ref="BJ197">_xlfn.IFS(BG197=0,"",AND(BG197&gt;0,AZ197=0),"Aucun mazout",BG197&gt;0,AZ197/BG197)</f>
        <v/>
      </c>
      <c r="BK197" s="299" t="str">
        <f t="shared" si="64"/>
        <v>Non disponible</v>
      </c>
      <c r="BL197" s="61" t="str" cm="1">
        <f t="array" ref="BL197">IFERROR(IF(DATE(RIGHT(B197,4),3,31)&lt;Listes_deroulantes!$F$54,VLOOKUP(L197,Listes_deroulantes!$F$3:$J$11,4,FALSE),_xlfn.IFS(DATE(RIGHT(B197,4),3,31)&lt;Avant2025,Exist20205Apres,DATE(RIGHT(B197,4),3,31)&lt;Avant2030,Exist2030Apres,DATE(RIGHT(B197,4),3,31)&gt;Après2030,"0%")),"")</f>
        <v/>
      </c>
      <c r="BM197" s="35" t="str" cm="1">
        <f t="array" ref="BM197">_xlfn.IFS(OR(BI197="Aucun combustible",BI197="Aucun mazout"),"Oui",AND(BI197="",BL197=""),"",AND(BL197="0%",OR(BI197&lt;&gt;"Aucun combustible",BI197&lt;&gt;"Aucun mazout")),IF(BI197&lt;=0%,"Oui","Non"),AND(BL197&lt;&gt;"0%",OR(BI197&lt;&gt;"Aucun combustible",BI197&lt;&gt;"Aucun mazout")),IF(BI197&lt;=BL197,"Oui","Non"))</f>
        <v/>
      </c>
      <c r="BN197" s="119"/>
      <c r="BO197" s="355" t="str">
        <f t="shared" si="65"/>
        <v>s. o.</v>
      </c>
      <c r="BP197" s="356" t="str" cm="1">
        <f t="array" ref="BP197">_xlfn.IFS(AND(BF197&gt;0,OR(BE197=0,ISBLANK(BE197))),"Non disponible",AND(OR(BE197=0,ISBLANK(BE197)),OR(BF197=0,ISBLANK(BF197)),AW197&gt;0),"100% Énergie renouvelable",BE197&gt;0,BE197,AND(OR(BE197=0,ISBLANK(BE197)),OR(BF197=0,ISBLANK(BF197)),OR(AW197=0,ISBLANK(AW197))),"s. o.")</f>
        <v>s. o.</v>
      </c>
      <c r="BQ197" s="357" t="str" cm="1">
        <f t="array" ref="BQ197">IFERROR(_xlfn.IFS(AND(BO197="100% Énergie renouvelable",BP197="100% Énergie renouvelable"),"Aucun GES à réduire",AND(BO197&lt;&gt;"100% Énergie renouvelable",BP197="100% Énergie renouvelable"),BO197,AND(BO197&lt;&gt;"100% Énergie renouvelable",BP197&lt;&gt;"100% Énergie renouvelable"),BO197-BP197,AND(BO197="100% Énergie renouvelable",BP197&lt;&gt;"100% Énergie renouvelable"),"Fournir une explication"),"s. o.")</f>
        <v>s. o.</v>
      </c>
      <c r="BR197" s="120"/>
    </row>
    <row r="198" spans="1:70" x14ac:dyDescent="0.25">
      <c r="A198" s="124"/>
      <c r="B198" s="33"/>
      <c r="C198" s="32"/>
      <c r="D198" s="32"/>
      <c r="E198" s="32"/>
      <c r="F198" s="32"/>
      <c r="G198" s="32"/>
      <c r="H198" s="32"/>
      <c r="I198" s="41"/>
      <c r="J198" s="32"/>
      <c r="K198" s="112"/>
      <c r="L198" s="32"/>
      <c r="M198" s="34"/>
      <c r="N198" s="339"/>
      <c r="O198" s="338"/>
      <c r="P198" s="118"/>
      <c r="Q198" s="187"/>
      <c r="R198" s="188"/>
      <c r="S198" s="189"/>
      <c r="T198" s="189"/>
      <c r="U198" s="189"/>
      <c r="V198" s="189"/>
      <c r="W198" s="256">
        <f t="shared" si="68"/>
        <v>0</v>
      </c>
      <c r="X198" s="187"/>
      <c r="Y198" s="190">
        <f t="shared" si="69"/>
        <v>0</v>
      </c>
      <c r="Z198" s="189"/>
      <c r="AA198" s="190">
        <f t="shared" si="70"/>
        <v>0</v>
      </c>
      <c r="AB198" s="189"/>
      <c r="AC198" s="190">
        <f t="shared" si="71"/>
        <v>0</v>
      </c>
      <c r="AD198" s="189"/>
      <c r="AE198" s="190">
        <f t="shared" ref="AE198:AE200" si="83">Y198+AA198+AC198</f>
        <v>0</v>
      </c>
      <c r="AF198" s="191">
        <f t="shared" si="72"/>
        <v>0</v>
      </c>
      <c r="AG198" s="191">
        <f t="shared" si="73"/>
        <v>0</v>
      </c>
      <c r="AH198" s="137" t="str">
        <f t="shared" si="81"/>
        <v/>
      </c>
      <c r="AI198" s="286" t="str" cm="1">
        <f t="array" ref="AI198">IFERROR(_xlfn.IFS(DATE(RIGHT(B198,4),3,31)&lt;Listes_deroulantes!$F$54,IF(Z198&gt;0,Z198/AG198,"Aucun mazout"),DATE(RIGHT(B198,4),3,31)&gt;=Listes_deroulantes!$F$54,IF(AF198&gt;0,AF198/AG198,"Aucun combustible")),"")</f>
        <v/>
      </c>
      <c r="AJ198" s="284" t="str" cm="1">
        <f t="array" ref="AJ198">_xlfn.IFS(AG198=0,"",AND(AG198&gt;0,Z198=0),"Aucun mazout",AG198&gt;0,Z198/AG198)</f>
        <v/>
      </c>
      <c r="AK198" s="116" cm="1">
        <f t="array" ref="AK198">_xlfn.IFS(AG198=0,0,OR(AF198=0,ISBLANK(AF198)),"Aucun combustible",AND(AF198&gt;0,AG198&gt;0),AF198/AG198)</f>
        <v>0</v>
      </c>
      <c r="AL198" s="331" t="str" cm="1">
        <f t="array" ref="AL198">IFERROR(IF(DATE(RIGHT(B198,4),3,31)&lt;Listes_deroulantes!$F$54,VLOOKUP(L198,Listes_deroulantes!$F$3:$J$11,4,FALSE),_xlfn.IFS(DATE(RIGHT(B198,4),3,31)&lt;Avant2025,Exist2025Avant,DATE(RIGHT(B198,4),3,31)&lt;Avant2030,Exist2030Avant,DATE(RIGHT(B198,4),3,31)&gt;Après2030,Exist2031Avant)),"")</f>
        <v/>
      </c>
      <c r="AM198" s="35" t="str" cm="1">
        <f t="array" ref="AM198">_xlfn.IFS(OR(AI198="Aucun combustible",AI198="Aucun mazout"),"Oui",AND(AI198="",AL198=""),"",AND(AL198="0%",OR(AI198&lt;&gt;"Aucun combustible",AI198&lt;&gt;"Aucun mazout")),IF(AI198&lt;=0%,"Oui","Non"),AND(AL198&lt;&gt;"0%",OR(AI198&lt;&gt;"Aucun combustible",AI198&lt;&gt;"Aucun mazout")),IF(AI198&lt;=AL198,"Oui","Non"))</f>
        <v/>
      </c>
      <c r="AN198" s="130"/>
      <c r="AO198" s="350" t="str" cm="1">
        <f t="array" ref="AO198">_xlfn.IFS(AND(OR(AE198=0,ISBLANK(AE198)),AF198&gt;0),"Non disponible",AND(OR(AE198=0,ISBLANK(AE198)),W198&gt;0,OR(AF198=0,ISBLANK(AF198))),"100% Énergie renouvelable",AE198&gt;0,AE198,AND(OR(AE198=0,ISBLANK(AE198)),OR(AF198=0,ISBLANK(AF198)),OR(W198=0,ISBLANK(W198))),"s. o.")</f>
        <v>s. o.</v>
      </c>
      <c r="AP198" s="332">
        <f t="shared" ref="AP198:AP200" si="84">P198</f>
        <v>0</v>
      </c>
      <c r="AQ198" s="189"/>
      <c r="AR198" s="189"/>
      <c r="AS198" s="189"/>
      <c r="AT198" s="189"/>
      <c r="AU198" s="189"/>
      <c r="AV198" s="189"/>
      <c r="AW198" s="195">
        <f t="shared" si="74"/>
        <v>0</v>
      </c>
      <c r="AX198" s="189"/>
      <c r="AY198" s="196">
        <f t="shared" si="75"/>
        <v>0</v>
      </c>
      <c r="AZ198" s="189"/>
      <c r="BA198" s="196">
        <f t="shared" si="76"/>
        <v>0</v>
      </c>
      <c r="BB198" s="189"/>
      <c r="BC198" s="196">
        <f t="shared" si="77"/>
        <v>0</v>
      </c>
      <c r="BD198" s="189"/>
      <c r="BE198" s="196">
        <f t="shared" si="78"/>
        <v>0</v>
      </c>
      <c r="BF198" s="249">
        <f t="shared" si="66"/>
        <v>0</v>
      </c>
      <c r="BG198" s="195">
        <f t="shared" si="67"/>
        <v>0</v>
      </c>
      <c r="BH198" s="138" t="str">
        <f t="shared" si="82"/>
        <v/>
      </c>
      <c r="BI198" s="286" t="str" cm="1">
        <f t="array" ref="BI198">IFERROR(_xlfn.IFS(DATE(RIGHT(B198,4),3,31)&lt;Listes_deroulantes!$F$54,IF(AZ198&gt;0,AZ198/BG198,"Aucun mazout"),DATE(RIGHT(B198,4),3,31)&gt;=Listes_deroulantes!$F$54,IF(BF198&gt;0,BF198/BG198,"Aucun combustible")),"")</f>
        <v/>
      </c>
      <c r="BJ198" s="284" t="str" cm="1">
        <f t="array" ref="BJ198">_xlfn.IFS(BG198=0,"",AND(BG198&gt;0,AZ198=0),"Aucun mazout",BG198&gt;0,AZ198/BG198)</f>
        <v/>
      </c>
      <c r="BK198" s="299" t="str">
        <f t="shared" ref="BK198:BK200" si="85">IF(OR(BG198=0,ISBLANK(BG198)),"Non disponible",IF(AND(BF198=0,BG198&gt;0),"Aucun combustible",BF198/BG198))</f>
        <v>Non disponible</v>
      </c>
      <c r="BL198" s="61" t="str" cm="1">
        <f t="array" ref="BL198">IFERROR(IF(DATE(RIGHT(B198,4),3,31)&lt;Listes_deroulantes!$F$54,VLOOKUP(L198,Listes_deroulantes!$F$3:$J$11,4,FALSE),_xlfn.IFS(DATE(RIGHT(B198,4),3,31)&lt;Avant2025,Exist20205Apres,DATE(RIGHT(B198,4),3,31)&lt;Avant2030,Exist2030Apres,DATE(RIGHT(B198,4),3,31)&gt;Après2030,"0%")),"")</f>
        <v/>
      </c>
      <c r="BM198" s="35" t="str" cm="1">
        <f t="array" ref="BM198">_xlfn.IFS(OR(BI198="Aucun combustible",BI198="Aucun mazout"),"Oui",AND(BI198="",BL198=""),"",AND(BL198="0%",OR(BI198&lt;&gt;"Aucun combustible",BI198&lt;&gt;"Aucun mazout")),IF(BI198&lt;=0%,"Oui","Non"),AND(BL198&lt;&gt;"0%",OR(BI198&lt;&gt;"Aucun combustible",BI198&lt;&gt;"Aucun mazout")),IF(BI198&lt;=BL198,"Oui","Non"))</f>
        <v/>
      </c>
      <c r="BN198" s="119"/>
      <c r="BO198" s="355" t="str">
        <f t="shared" ref="BO198:BO200" si="86">AO198</f>
        <v>s. o.</v>
      </c>
      <c r="BP198" s="356" t="str" cm="1">
        <f t="array" ref="BP198">_xlfn.IFS(AND(BF198&gt;0,OR(BE198=0,ISBLANK(BE198))),"Non disponible",AND(OR(BE198=0,ISBLANK(BE198)),OR(BF198=0,ISBLANK(BF198)),AW198&gt;0),"100% Énergie renouvelable",BE198&gt;0,BE198,AND(OR(BE198=0,ISBLANK(BE198)),OR(BF198=0,ISBLANK(BF198)),OR(AW198=0,ISBLANK(AW198))),"s. o.")</f>
        <v>s. o.</v>
      </c>
      <c r="BQ198" s="357" t="str" cm="1">
        <f t="array" ref="BQ198">IFERROR(_xlfn.IFS(AND(BO198="100% Énergie renouvelable",BP198="100% Énergie renouvelable"),"Aucun GES à réduire",AND(BO198&lt;&gt;"100% Énergie renouvelable",BP198="100% Énergie renouvelable"),BO198,AND(BO198&lt;&gt;"100% Énergie renouvelable",BP198&lt;&gt;"100% Énergie renouvelable"),BO198-BP198,AND(BO198="100% Énergie renouvelable",BP198&lt;&gt;"100% Énergie renouvelable"),"Fournir une explication"),"s. o.")</f>
        <v>s. o.</v>
      </c>
      <c r="BR198" s="120"/>
    </row>
    <row r="199" spans="1:70" x14ac:dyDescent="0.25">
      <c r="A199" s="124"/>
      <c r="B199" s="33"/>
      <c r="C199" s="32"/>
      <c r="D199" s="32"/>
      <c r="E199" s="32"/>
      <c r="F199" s="32"/>
      <c r="G199" s="32"/>
      <c r="H199" s="32"/>
      <c r="I199" s="41"/>
      <c r="J199" s="32"/>
      <c r="K199" s="112"/>
      <c r="L199" s="32"/>
      <c r="M199" s="34"/>
      <c r="N199" s="339"/>
      <c r="O199" s="338"/>
      <c r="P199" s="118"/>
      <c r="Q199" s="187"/>
      <c r="R199" s="188"/>
      <c r="S199" s="189"/>
      <c r="T199" s="189"/>
      <c r="U199" s="189"/>
      <c r="V199" s="189"/>
      <c r="W199" s="256">
        <f t="shared" si="68"/>
        <v>0</v>
      </c>
      <c r="X199" s="187"/>
      <c r="Y199" s="190">
        <f t="shared" si="69"/>
        <v>0</v>
      </c>
      <c r="Z199" s="189"/>
      <c r="AA199" s="190">
        <f t="shared" si="70"/>
        <v>0</v>
      </c>
      <c r="AB199" s="189"/>
      <c r="AC199" s="190">
        <f t="shared" si="71"/>
        <v>0</v>
      </c>
      <c r="AD199" s="189"/>
      <c r="AE199" s="190">
        <f t="shared" si="83"/>
        <v>0</v>
      </c>
      <c r="AF199" s="191">
        <f t="shared" si="72"/>
        <v>0</v>
      </c>
      <c r="AG199" s="191">
        <f t="shared" si="73"/>
        <v>0</v>
      </c>
      <c r="AH199" s="137" t="str">
        <f t="shared" si="81"/>
        <v/>
      </c>
      <c r="AI199" s="286" t="str" cm="1">
        <f t="array" ref="AI199">IFERROR(_xlfn.IFS(DATE(RIGHT(B199,4),3,31)&lt;Listes_deroulantes!$F$54,IF(Z199&gt;0,Z199/AG199,"Aucun mazout"),DATE(RIGHT(B199,4),3,31)&gt;=Listes_deroulantes!$F$54,IF(AF199&gt;0,AF199/AG199,"Aucun combustible")),"")</f>
        <v/>
      </c>
      <c r="AJ199" s="284" t="str" cm="1">
        <f t="array" ref="AJ199">_xlfn.IFS(AG199=0,"",AND(AG199&gt;0,Z199=0),"Aucun mazout",AG199&gt;0,Z199/AG199)</f>
        <v/>
      </c>
      <c r="AK199" s="116" cm="1">
        <f t="array" ref="AK199">_xlfn.IFS(AG199=0,0,OR(AF199=0,ISBLANK(AF199)),"Aucun combustible",AND(AF199&gt;0,AG199&gt;0),AF199/AG199)</f>
        <v>0</v>
      </c>
      <c r="AL199" s="331" t="str" cm="1">
        <f t="array" ref="AL199">IFERROR(IF(DATE(RIGHT(B199,4),3,31)&lt;Listes_deroulantes!$F$54,VLOOKUP(L199,Listes_deroulantes!$F$3:$J$11,4,FALSE),_xlfn.IFS(DATE(RIGHT(B199,4),3,31)&lt;Avant2025,Exist2025Avant,DATE(RIGHT(B199,4),3,31)&lt;Avant2030,Exist2030Avant,DATE(RIGHT(B199,4),3,31)&gt;Après2030,Exist2031Avant)),"")</f>
        <v/>
      </c>
      <c r="AM199" s="35" t="str" cm="1">
        <f t="array" ref="AM199">_xlfn.IFS(OR(AI199="Aucun combustible",AI199="Aucun mazout"),"Oui",AND(AI199="",AL199=""),"",AND(AL199="0%",OR(AI199&lt;&gt;"Aucun combustible",AI199&lt;&gt;"Aucun mazout")),IF(AI199&lt;=0%,"Oui","Non"),AND(AL199&lt;&gt;"0%",OR(AI199&lt;&gt;"Aucun combustible",AI199&lt;&gt;"Aucun mazout")),IF(AI199&lt;=AL199,"Oui","Non"))</f>
        <v/>
      </c>
      <c r="AN199" s="130"/>
      <c r="AO199" s="350" t="str" cm="1">
        <f t="array" ref="AO199">_xlfn.IFS(AND(OR(AE199=0,ISBLANK(AE199)),AF199&gt;0),"Non disponible",AND(OR(AE199=0,ISBLANK(AE199)),W199&gt;0,OR(AF199=0,ISBLANK(AF199))),"100% Énergie renouvelable",AE199&gt;0,AE199,AND(OR(AE199=0,ISBLANK(AE199)),OR(AF199=0,ISBLANK(AF199)),OR(W199=0,ISBLANK(W199))),"s. o.")</f>
        <v>s. o.</v>
      </c>
      <c r="AP199" s="332">
        <f t="shared" si="84"/>
        <v>0</v>
      </c>
      <c r="AQ199" s="189"/>
      <c r="AR199" s="189"/>
      <c r="AS199" s="189"/>
      <c r="AT199" s="189"/>
      <c r="AU199" s="189"/>
      <c r="AV199" s="189"/>
      <c r="AW199" s="195">
        <f t="shared" si="74"/>
        <v>0</v>
      </c>
      <c r="AX199" s="189"/>
      <c r="AY199" s="196">
        <f t="shared" si="75"/>
        <v>0</v>
      </c>
      <c r="AZ199" s="189"/>
      <c r="BA199" s="196">
        <f t="shared" si="76"/>
        <v>0</v>
      </c>
      <c r="BB199" s="189"/>
      <c r="BC199" s="196">
        <f t="shared" si="77"/>
        <v>0</v>
      </c>
      <c r="BD199" s="189"/>
      <c r="BE199" s="196">
        <f t="shared" si="78"/>
        <v>0</v>
      </c>
      <c r="BF199" s="249">
        <f t="shared" si="66"/>
        <v>0</v>
      </c>
      <c r="BG199" s="195">
        <f t="shared" si="67"/>
        <v>0</v>
      </c>
      <c r="BH199" s="138" t="str">
        <f t="shared" si="82"/>
        <v/>
      </c>
      <c r="BI199" s="286" t="str" cm="1">
        <f t="array" ref="BI199">IFERROR(_xlfn.IFS(DATE(RIGHT(B199,4),3,31)&lt;Listes_deroulantes!$F$54,IF(AZ199&gt;0,AZ199/BG199,"Aucun mazout"),DATE(RIGHT(B199,4),3,31)&gt;=Listes_deroulantes!$F$54,IF(BF199&gt;0,BF199/BG199,"Aucun combustible")),"")</f>
        <v/>
      </c>
      <c r="BJ199" s="284" t="str" cm="1">
        <f t="array" ref="BJ199">_xlfn.IFS(BG199=0,"",AND(BG199&gt;0,AZ199=0),"Aucun mazout",BG199&gt;0,AZ199/BG199)</f>
        <v/>
      </c>
      <c r="BK199" s="299" t="str">
        <f t="shared" si="85"/>
        <v>Non disponible</v>
      </c>
      <c r="BL199" s="61" t="str" cm="1">
        <f t="array" ref="BL199">IFERROR(IF(DATE(RIGHT(B199,4),3,31)&lt;Listes_deroulantes!$F$54,VLOOKUP(L199,Listes_deroulantes!$F$3:$J$11,4,FALSE),_xlfn.IFS(DATE(RIGHT(B199,4),3,31)&lt;Avant2025,Exist20205Apres,DATE(RIGHT(B199,4),3,31)&lt;Avant2030,Exist2030Apres,DATE(RIGHT(B199,4),3,31)&gt;Après2030,"0%")),"")</f>
        <v/>
      </c>
      <c r="BM199" s="35" t="str" cm="1">
        <f t="array" ref="BM199">_xlfn.IFS(OR(BI199="Aucun combustible",BI199="Aucun mazout"),"Oui",AND(BI199="",BL199=""),"",AND(BL199="0%",OR(BI199&lt;&gt;"Aucun combustible",BI199&lt;&gt;"Aucun mazout")),IF(BI199&lt;=0%,"Oui","Non"),AND(BL199&lt;&gt;"0%",OR(BI199&lt;&gt;"Aucun combustible",BI199&lt;&gt;"Aucun mazout")),IF(BI199&lt;=BL199,"Oui","Non"))</f>
        <v/>
      </c>
      <c r="BN199" s="119"/>
      <c r="BO199" s="355" t="str">
        <f t="shared" si="86"/>
        <v>s. o.</v>
      </c>
      <c r="BP199" s="356" t="str" cm="1">
        <f t="array" ref="BP199">_xlfn.IFS(AND(BF199&gt;0,OR(BE199=0,ISBLANK(BE199))),"Non disponible",AND(OR(BE199=0,ISBLANK(BE199)),OR(BF199=0,ISBLANK(BF199)),AW199&gt;0),"100% Énergie renouvelable",BE199&gt;0,BE199,AND(OR(BE199=0,ISBLANK(BE199)),OR(BF199=0,ISBLANK(BF199)),OR(AW199=0,ISBLANK(AW199))),"s. o.")</f>
        <v>s. o.</v>
      </c>
      <c r="BQ199" s="357" t="str" cm="1">
        <f t="array" ref="BQ199">IFERROR(_xlfn.IFS(AND(BO199="100% Énergie renouvelable",BP199="100% Énergie renouvelable"),"Aucun GES à réduire",AND(BO199&lt;&gt;"100% Énergie renouvelable",BP199="100% Énergie renouvelable"),BO199,AND(BO199&lt;&gt;"100% Énergie renouvelable",BP199&lt;&gt;"100% Énergie renouvelable"),BO199-BP199,AND(BO199="100% Énergie renouvelable",BP199&lt;&gt;"100% Énergie renouvelable"),"Fournir une explication"),"s. o.")</f>
        <v>s. o.</v>
      </c>
      <c r="BR199" s="120"/>
    </row>
    <row r="200" spans="1:70" x14ac:dyDescent="0.25">
      <c r="A200" s="124"/>
      <c r="B200" s="33"/>
      <c r="C200" s="32"/>
      <c r="D200" s="32"/>
      <c r="E200" s="32"/>
      <c r="F200" s="32"/>
      <c r="G200" s="32"/>
      <c r="H200" s="32"/>
      <c r="I200" s="41"/>
      <c r="J200" s="32"/>
      <c r="K200" s="112"/>
      <c r="L200" s="32"/>
      <c r="M200" s="34"/>
      <c r="N200" s="339"/>
      <c r="O200" s="338"/>
      <c r="P200" s="118"/>
      <c r="Q200" s="187"/>
      <c r="R200" s="188"/>
      <c r="S200" s="189"/>
      <c r="T200" s="189"/>
      <c r="U200" s="189"/>
      <c r="V200" s="189"/>
      <c r="W200" s="256">
        <f t="shared" si="68"/>
        <v>0</v>
      </c>
      <c r="X200" s="187"/>
      <c r="Y200" s="190">
        <f t="shared" si="69"/>
        <v>0</v>
      </c>
      <c r="Z200" s="189"/>
      <c r="AA200" s="190">
        <f t="shared" si="70"/>
        <v>0</v>
      </c>
      <c r="AB200" s="189"/>
      <c r="AC200" s="190">
        <f t="shared" si="71"/>
        <v>0</v>
      </c>
      <c r="AD200" s="189"/>
      <c r="AE200" s="190">
        <f t="shared" si="83"/>
        <v>0</v>
      </c>
      <c r="AF200" s="191">
        <f t="shared" si="72"/>
        <v>0</v>
      </c>
      <c r="AG200" s="191">
        <f t="shared" si="73"/>
        <v>0</v>
      </c>
      <c r="AH200" s="137" t="str">
        <f t="shared" si="81"/>
        <v/>
      </c>
      <c r="AI200" s="286" t="str" cm="1">
        <f t="array" ref="AI200">IFERROR(_xlfn.IFS(DATE(RIGHT(B200,4),3,31)&lt;Listes_deroulantes!$F$54,IF(Z200&gt;0,Z200/AG200,"Aucun mazout"),DATE(RIGHT(B200,4),3,31)&gt;=Listes_deroulantes!$F$54,IF(AF200&gt;0,AF200/AG200,"Aucun combustible")),"")</f>
        <v/>
      </c>
      <c r="AJ200" s="284" t="str" cm="1">
        <f t="array" ref="AJ200">_xlfn.IFS(AG200=0,"",AND(AG200&gt;0,Z200=0),"Aucun mazout",AG200&gt;0,Z200/AG200)</f>
        <v/>
      </c>
      <c r="AK200" s="116" cm="1">
        <f t="array" ref="AK200">_xlfn.IFS(AG200=0,0,OR(AF200=0,ISBLANK(AF200)),"Aucun combustible",AND(AF200&gt;0,AG200&gt;0),AF200/AG200)</f>
        <v>0</v>
      </c>
      <c r="AL200" s="331" t="str" cm="1">
        <f t="array" ref="AL200">IFERROR(IF(DATE(RIGHT(B200,4),3,31)&lt;Listes_deroulantes!$F$54,VLOOKUP(L200,Listes_deroulantes!$F$3:$J$11,4,FALSE),_xlfn.IFS(DATE(RIGHT(B200,4),3,31)&lt;Avant2025,Exist2025Avant,DATE(RIGHT(B200,4),3,31)&lt;Avant2030,Exist2030Avant,DATE(RIGHT(B200,4),3,31)&gt;Après2030,Exist2031Avant)),"")</f>
        <v/>
      </c>
      <c r="AM200" s="35" t="str" cm="1">
        <f t="array" ref="AM200">_xlfn.IFS(OR(AI200="Aucun combustible",AI200="Aucun mazout"),"Oui",AND(AI200="",AL200=""),"",AND(AL200="0%",OR(AI200&lt;&gt;"Aucun combustible",AI200&lt;&gt;"Aucun mazout")),IF(AI200&lt;=0%,"Oui","Non"),AND(AL200&lt;&gt;"0%",OR(AI200&lt;&gt;"Aucun combustible",AI200&lt;&gt;"Aucun mazout")),IF(AI200&lt;=AL200,"Oui","Non"))</f>
        <v/>
      </c>
      <c r="AN200" s="130"/>
      <c r="AO200" s="350" t="str" cm="1">
        <f t="array" ref="AO200">_xlfn.IFS(AND(OR(AE200=0,ISBLANK(AE200)),AF200&gt;0),"Non disponible",AND(OR(AE200=0,ISBLANK(AE200)),W200&gt;0,OR(AF200=0,ISBLANK(AF200))),"100% Énergie renouvelable",AE200&gt;0,AE200,AND(OR(AE200=0,ISBLANK(AE200)),OR(AF200=0,ISBLANK(AF200)),OR(W200=0,ISBLANK(W200))),"s. o.")</f>
        <v>s. o.</v>
      </c>
      <c r="AP200" s="332">
        <f t="shared" si="84"/>
        <v>0</v>
      </c>
      <c r="AQ200" s="189"/>
      <c r="AR200" s="189"/>
      <c r="AS200" s="189"/>
      <c r="AT200" s="189"/>
      <c r="AU200" s="189"/>
      <c r="AV200" s="189"/>
      <c r="AW200" s="195">
        <f t="shared" si="74"/>
        <v>0</v>
      </c>
      <c r="AX200" s="189"/>
      <c r="AY200" s="196">
        <f t="shared" si="75"/>
        <v>0</v>
      </c>
      <c r="AZ200" s="189"/>
      <c r="BA200" s="196">
        <f t="shared" si="76"/>
        <v>0</v>
      </c>
      <c r="BB200" s="189"/>
      <c r="BC200" s="196">
        <f t="shared" si="77"/>
        <v>0</v>
      </c>
      <c r="BD200" s="189"/>
      <c r="BE200" s="196">
        <f t="shared" si="78"/>
        <v>0</v>
      </c>
      <c r="BF200" s="249">
        <f t="shared" si="66"/>
        <v>0</v>
      </c>
      <c r="BG200" s="195">
        <f t="shared" si="67"/>
        <v>0</v>
      </c>
      <c r="BH200" s="138" t="str">
        <f t="shared" si="82"/>
        <v/>
      </c>
      <c r="BI200" s="286" t="str" cm="1">
        <f t="array" ref="BI200">IFERROR(_xlfn.IFS(DATE(RIGHT(B200,4),3,31)&lt;Listes_deroulantes!$F$54,IF(AZ200&gt;0,AZ200/BG200,"Aucun mazout"),DATE(RIGHT(B200,4),3,31)&gt;=Listes_deroulantes!$F$54,IF(BF200&gt;0,BF200/BG200,"Aucun combustible")),"")</f>
        <v/>
      </c>
      <c r="BJ200" s="284" t="str" cm="1">
        <f t="array" ref="BJ200">_xlfn.IFS(BG200=0,"",AND(BG200&gt;0,AZ200=0),"Aucun mazout",BG200&gt;0,AZ200/BG200)</f>
        <v/>
      </c>
      <c r="BK200" s="299" t="str">
        <f t="shared" si="85"/>
        <v>Non disponible</v>
      </c>
      <c r="BL200" s="61" t="str" cm="1">
        <f t="array" ref="BL200">IFERROR(IF(DATE(RIGHT(B200,4),3,31)&lt;Listes_deroulantes!$F$54,VLOOKUP(L200,Listes_deroulantes!$F$3:$J$11,4,FALSE),_xlfn.IFS(DATE(RIGHT(B200,4),3,31)&lt;Avant2025,Exist20205Apres,DATE(RIGHT(B200,4),3,31)&lt;Avant2030,Exist2030Apres,DATE(RIGHT(B200,4),3,31)&gt;Après2030,"0%")),"")</f>
        <v/>
      </c>
      <c r="BM200" s="35" t="str" cm="1">
        <f t="array" ref="BM200">_xlfn.IFS(OR(BI200="Aucun combustible",BI200="Aucun mazout"),"Oui",AND(BI200="",BL200=""),"",AND(BL200="0%",OR(BI200&lt;&gt;"Aucun combustible",BI200&lt;&gt;"Aucun mazout")),IF(BI200&lt;=0%,"Oui","Non"),AND(BL200&lt;&gt;"0%",OR(BI200&lt;&gt;"Aucun combustible",BI200&lt;&gt;"Aucun mazout")),IF(BI200&lt;=BL200,"Oui","Non"))</f>
        <v/>
      </c>
      <c r="BN200" s="119"/>
      <c r="BO200" s="355" t="str">
        <f t="shared" si="86"/>
        <v>s. o.</v>
      </c>
      <c r="BP200" s="356" t="str" cm="1">
        <f t="array" ref="BP200">_xlfn.IFS(AND(BF200&gt;0,OR(BE200=0,ISBLANK(BE200))),"Non disponible",AND(OR(BE200=0,ISBLANK(BE200)),OR(BF200=0,ISBLANK(BF200)),AW200&gt;0),"100% Énergie renouvelable",BE200&gt;0,BE200,AND(OR(BE200=0,ISBLANK(BE200)),OR(BF200=0,ISBLANK(BF200)),OR(AW200=0,ISBLANK(AW200))),"s. o.")</f>
        <v>s. o.</v>
      </c>
      <c r="BQ200" s="357" t="str" cm="1">
        <f t="array" ref="BQ200">IFERROR(_xlfn.IFS(AND(BO200="100% Énergie renouvelable",BP200="100% Énergie renouvelable"),"Aucun GES à réduire",AND(BO200&lt;&gt;"100% Énergie renouvelable",BP200="100% Énergie renouvelable"),BO200,AND(BO200&lt;&gt;"100% Énergie renouvelable",BP200&lt;&gt;"100% Énergie renouvelable"),BO200-BP200,AND(BO200="100% Énergie renouvelable",BP200&lt;&gt;"100% Énergie renouvelable"),"Fournir une explication"),"s. o.")</f>
        <v>s. o.</v>
      </c>
      <c r="BR200" s="120"/>
    </row>
  </sheetData>
  <autoFilter ref="A4:BS11" xr:uid="{F331BD1B-1F8E-4B2D-A835-CC6CD6D57227}"/>
  <conditionalFormatting sqref="AN5:AN200 BN5:BN200">
    <cfRule type="cellIs" dxfId="4" priority="4" operator="equal">
      <formula>"NA"</formula>
    </cfRule>
    <cfRule type="cellIs" dxfId="3" priority="5" operator="equal">
      <formula>"NON"</formula>
    </cfRule>
  </conditionalFormatting>
  <conditionalFormatting sqref="AM5:AM200 BM5:BM200">
    <cfRule type="containsText" dxfId="2" priority="2" operator="containsText" text="NON">
      <formula>NOT(ISERROR(SEARCH("NON",AM5)))</formula>
    </cfRule>
    <cfRule type="containsText" dxfId="1" priority="3" operator="containsText" text="OUI">
      <formula>NOT(ISERROR(SEARCH("OUI",AM5)))</formula>
    </cfRule>
  </conditionalFormatting>
  <conditionalFormatting sqref="AM5:AM200 BM5:BM200">
    <cfRule type="containsText" dxfId="0" priority="1" operator="containsText" text="s.o.">
      <formula>NOT(ISERROR(SEARCH("s.o.",AM5)))</formula>
    </cfRule>
  </conditionalFormatting>
  <dataValidations count="8">
    <dataValidation type="list" allowBlank="1" showInputMessage="1" showErrorMessage="1" sqref="A5:A200" xr:uid="{11E12C66-901E-40C9-AAC3-994B45FB3A9B}">
      <formula1>L_Secteur</formula1>
    </dataValidation>
    <dataValidation type="list" allowBlank="1" showInputMessage="1" showErrorMessage="1" sqref="L5:L200" xr:uid="{5AFDAC7E-A934-4B52-8C95-6B55CED2F80A}">
      <formula1>LD_VocationPrincipale</formula1>
    </dataValidation>
    <dataValidation type="list" allowBlank="1" showInputMessage="1" showErrorMessage="1" sqref="P5:P200 AP5:AP200" xr:uid="{90157F44-64BF-4682-BD41-52E43DC4666D}">
      <formula1>L_UniteEnergie</formula1>
    </dataValidation>
    <dataValidation type="list" allowBlank="1" showInputMessage="1" showErrorMessage="1" sqref="J5:J200" xr:uid="{A4F07C81-61E7-4B5F-8BF6-57639A536B39}">
      <formula1>L_StatutConversion</formula1>
    </dataValidation>
    <dataValidation type="list" allowBlank="1" showInputMessage="1" showErrorMessage="1" sqref="B5:B200" xr:uid="{8809AB22-B664-406A-B2A1-D6DA33865A58}">
      <formula1>L_Annees</formula1>
    </dataValidation>
    <dataValidation type="list" allowBlank="1" showInputMessage="1" showErrorMessage="1" sqref="I5:I200" xr:uid="{957DC56D-0DDA-4A2E-B012-31BD7C511394}">
      <formula1>regionadm</formula1>
    </dataValidation>
    <dataValidation type="list" allowBlank="1" showInputMessage="1" showErrorMessage="1" sqref="F5:F200" xr:uid="{1A438972-CEBB-4031-9CDE-C14ECB4E0957}">
      <formula1>L_TypeBatiment</formula1>
    </dataValidation>
    <dataValidation type="whole" allowBlank="1" showInputMessage="1" showErrorMessage="1" error="Veuillez indiquer une valeur comprise entre 1 et 100. " sqref="M5:M200" xr:uid="{766FF27C-B905-40B4-B61F-EFD3D3B02532}">
      <formula1>1</formula1>
      <formula2>100</formula2>
    </dataValidation>
  </dataValidations>
  <pageMargins left="0.31496062992125984" right="0.31496062992125984" top="0.74803149606299213" bottom="0.74803149606299213" header="0.31496062992125984" footer="0.31496062992125984"/>
  <pageSetup scale="50" fitToWidth="2" orientation="landscape" r:id="rId1"/>
  <headerFooter>
    <oddFooter>&amp;LBureau de l’efficacité et de l’innovation énergétiques, Ministère de l'Énergie et des Ressources naturelles&amp;C&amp;A&amp;R&amp;D</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70"/>
  <sheetViews>
    <sheetView zoomScale="85" zoomScaleNormal="85" workbookViewId="0">
      <selection activeCell="F17" sqref="F17"/>
    </sheetView>
  </sheetViews>
  <sheetFormatPr baseColWidth="10" defaultColWidth="11.42578125" defaultRowHeight="15" x14ac:dyDescent="0.25"/>
  <cols>
    <col min="1" max="1" width="64.140625" customWidth="1"/>
    <col min="2" max="2" width="34.28515625" bestFit="1" customWidth="1"/>
    <col min="3" max="3" width="11.42578125" customWidth="1"/>
    <col min="4" max="4" width="4.28515625" style="49" customWidth="1"/>
    <col min="5" max="5" width="8.85546875" customWidth="1"/>
    <col min="6" max="6" width="33.42578125" customWidth="1"/>
    <col min="7" max="7" width="21.7109375" customWidth="1"/>
    <col min="8" max="8" width="21.140625" customWidth="1"/>
    <col min="9" max="9" width="16.42578125" customWidth="1"/>
    <col min="10" max="10" width="20.42578125" customWidth="1"/>
    <col min="11" max="11" width="17" customWidth="1"/>
    <col min="12" max="12" width="19.85546875" customWidth="1"/>
    <col min="13" max="13" width="16.140625" customWidth="1"/>
    <col min="14" max="14" width="15.85546875" customWidth="1"/>
  </cols>
  <sheetData>
    <row r="1" spans="1:19" s="3" customFormat="1" ht="16.5" x14ac:dyDescent="0.3">
      <c r="A1" s="36" t="s">
        <v>124</v>
      </c>
      <c r="D1" s="48"/>
      <c r="F1" s="3" t="s">
        <v>125</v>
      </c>
      <c r="K1"/>
      <c r="L1"/>
    </row>
    <row r="2" spans="1:19" x14ac:dyDescent="0.25">
      <c r="G2" s="36" t="s">
        <v>126</v>
      </c>
      <c r="H2" s="36"/>
      <c r="I2" s="36" t="s">
        <v>127</v>
      </c>
      <c r="J2" s="36"/>
    </row>
    <row r="3" spans="1:19" ht="16.5" x14ac:dyDescent="0.3">
      <c r="A3" s="3" t="s">
        <v>128</v>
      </c>
      <c r="B3" s="36"/>
      <c r="F3" s="3" t="s">
        <v>130</v>
      </c>
      <c r="G3" s="36" t="s">
        <v>131</v>
      </c>
      <c r="H3" s="36" t="s">
        <v>132</v>
      </c>
      <c r="I3" s="36" t="s">
        <v>133</v>
      </c>
      <c r="J3" s="36" t="s">
        <v>134</v>
      </c>
    </row>
    <row r="4" spans="1:19" x14ac:dyDescent="0.25">
      <c r="A4" t="s">
        <v>135</v>
      </c>
      <c r="F4" t="s">
        <v>241</v>
      </c>
      <c r="G4" s="20">
        <v>0.2</v>
      </c>
      <c r="H4" s="20">
        <v>0.15</v>
      </c>
      <c r="I4" s="20">
        <v>0.15</v>
      </c>
      <c r="J4" s="20">
        <v>0.15</v>
      </c>
    </row>
    <row r="5" spans="1:19" x14ac:dyDescent="0.25">
      <c r="A5" t="s">
        <v>136</v>
      </c>
      <c r="F5" t="s">
        <v>97</v>
      </c>
      <c r="G5" s="20">
        <v>0.2</v>
      </c>
      <c r="H5" s="20">
        <v>0.15</v>
      </c>
      <c r="I5" s="20">
        <v>0.15</v>
      </c>
      <c r="J5" s="20">
        <v>0.15</v>
      </c>
    </row>
    <row r="6" spans="1:19" x14ac:dyDescent="0.25">
      <c r="A6" t="s">
        <v>137</v>
      </c>
      <c r="F6" t="s">
        <v>116</v>
      </c>
      <c r="G6" s="20">
        <v>0.2</v>
      </c>
      <c r="H6" s="20">
        <v>0.15</v>
      </c>
      <c r="I6" s="20">
        <v>0.15</v>
      </c>
      <c r="J6" s="20">
        <v>0.15</v>
      </c>
    </row>
    <row r="7" spans="1:19" x14ac:dyDescent="0.25">
      <c r="A7" t="s">
        <v>139</v>
      </c>
      <c r="F7" t="s">
        <v>87</v>
      </c>
      <c r="G7" s="20">
        <v>0.25</v>
      </c>
      <c r="H7" s="20">
        <v>0.2</v>
      </c>
      <c r="I7" s="20">
        <v>0.2</v>
      </c>
      <c r="J7" s="20">
        <v>0.2</v>
      </c>
    </row>
    <row r="8" spans="1:19" x14ac:dyDescent="0.25">
      <c r="A8" t="s">
        <v>140</v>
      </c>
      <c r="F8" t="s">
        <v>122</v>
      </c>
      <c r="G8" s="20">
        <v>0.2</v>
      </c>
      <c r="H8" s="20">
        <v>0.15</v>
      </c>
      <c r="I8" s="20">
        <v>0.15</v>
      </c>
      <c r="J8" s="20">
        <v>0.15</v>
      </c>
    </row>
    <row r="9" spans="1:19" x14ac:dyDescent="0.25">
      <c r="A9" t="s">
        <v>142</v>
      </c>
      <c r="F9" t="s">
        <v>90</v>
      </c>
      <c r="G9" s="20">
        <v>0.2</v>
      </c>
      <c r="H9" s="20">
        <v>0.15</v>
      </c>
      <c r="I9" s="20">
        <v>0.15</v>
      </c>
      <c r="J9" s="20">
        <v>0.15</v>
      </c>
    </row>
    <row r="10" spans="1:19" x14ac:dyDescent="0.25">
      <c r="A10" t="s">
        <v>143</v>
      </c>
      <c r="F10" t="s">
        <v>120</v>
      </c>
      <c r="G10" s="20">
        <v>0.2</v>
      </c>
      <c r="H10" s="20">
        <v>0.15</v>
      </c>
      <c r="I10" s="20">
        <v>0.15</v>
      </c>
      <c r="J10" s="20">
        <v>0.15</v>
      </c>
    </row>
    <row r="11" spans="1:19" x14ac:dyDescent="0.25">
      <c r="A11" t="s">
        <v>144</v>
      </c>
      <c r="B11" s="291"/>
      <c r="F11" t="s">
        <v>92</v>
      </c>
      <c r="G11" s="20">
        <v>0.25</v>
      </c>
      <c r="H11" s="20">
        <v>0.2</v>
      </c>
      <c r="I11" s="20">
        <v>0.2</v>
      </c>
      <c r="J11" s="20">
        <v>0.2</v>
      </c>
    </row>
    <row r="12" spans="1:19" x14ac:dyDescent="0.25">
      <c r="A12" t="s">
        <v>145</v>
      </c>
    </row>
    <row r="13" spans="1:19" x14ac:dyDescent="0.25">
      <c r="A13" t="s">
        <v>146</v>
      </c>
      <c r="B13" s="36" t="s">
        <v>147</v>
      </c>
      <c r="F13" s="36" t="s">
        <v>148</v>
      </c>
    </row>
    <row r="14" spans="1:19" x14ac:dyDescent="0.25">
      <c r="A14" t="s">
        <v>149</v>
      </c>
      <c r="B14" t="s">
        <v>150</v>
      </c>
      <c r="E14" t="str">
        <f>LEFT(B40,4)</f>
        <v>CNEB</v>
      </c>
      <c r="F14" t="s">
        <v>151</v>
      </c>
      <c r="G14" s="20">
        <v>0.2</v>
      </c>
    </row>
    <row r="15" spans="1:19" x14ac:dyDescent="0.25">
      <c r="A15" t="s">
        <v>152</v>
      </c>
      <c r="B15" t="s">
        <v>153</v>
      </c>
      <c r="E15" t="str">
        <f t="shared" ref="E15:E16" si="0">LEFT(B41,4)</f>
        <v>ASHR</v>
      </c>
      <c r="F15" t="s">
        <v>154</v>
      </c>
      <c r="G15" s="20">
        <v>0.2</v>
      </c>
      <c r="S15" s="17"/>
    </row>
    <row r="16" spans="1:19" x14ac:dyDescent="0.25">
      <c r="A16" t="s">
        <v>155</v>
      </c>
      <c r="B16" t="s">
        <v>156</v>
      </c>
      <c r="E16" t="str">
        <f t="shared" si="0"/>
        <v>CMNE</v>
      </c>
      <c r="F16" t="s">
        <v>7</v>
      </c>
      <c r="G16" s="20">
        <v>0.4</v>
      </c>
    </row>
    <row r="17" spans="1:7" x14ac:dyDescent="0.25">
      <c r="A17" t="s">
        <v>157</v>
      </c>
      <c r="B17" t="s">
        <v>158</v>
      </c>
    </row>
    <row r="18" spans="1:7" x14ac:dyDescent="0.25">
      <c r="A18" t="s">
        <v>159</v>
      </c>
      <c r="B18" t="s">
        <v>160</v>
      </c>
    </row>
    <row r="19" spans="1:7" x14ac:dyDescent="0.25">
      <c r="A19" t="s">
        <v>161</v>
      </c>
      <c r="B19" t="s">
        <v>162</v>
      </c>
    </row>
    <row r="20" spans="1:7" x14ac:dyDescent="0.25">
      <c r="A20" t="s">
        <v>64</v>
      </c>
      <c r="B20" t="s">
        <v>163</v>
      </c>
    </row>
    <row r="21" spans="1:7" ht="15" customHeight="1" x14ac:dyDescent="0.3">
      <c r="D21" s="48"/>
    </row>
    <row r="22" spans="1:7" ht="16.5" x14ac:dyDescent="0.3">
      <c r="A22" s="36" t="s">
        <v>130</v>
      </c>
      <c r="B22" s="3" t="s">
        <v>51</v>
      </c>
      <c r="F22" s="362" t="s">
        <v>164</v>
      </c>
      <c r="G22" s="354"/>
    </row>
    <row r="23" spans="1:7" x14ac:dyDescent="0.25">
      <c r="A23" t="s">
        <v>97</v>
      </c>
      <c r="B23" t="s">
        <v>89</v>
      </c>
      <c r="F23" s="354" t="s">
        <v>97</v>
      </c>
      <c r="G23" s="354">
        <v>1.2999999999999999E-2</v>
      </c>
    </row>
    <row r="24" spans="1:7" x14ac:dyDescent="0.25">
      <c r="A24" t="s">
        <v>120</v>
      </c>
      <c r="B24" t="s">
        <v>94</v>
      </c>
      <c r="F24" s="354" t="s">
        <v>120</v>
      </c>
      <c r="G24" s="354">
        <v>1.0999999999999999E-2</v>
      </c>
    </row>
    <row r="25" spans="1:7" x14ac:dyDescent="0.25">
      <c r="A25" t="s">
        <v>90</v>
      </c>
      <c r="F25" s="354" t="s">
        <v>90</v>
      </c>
      <c r="G25" s="354">
        <v>1.0999999999999999E-2</v>
      </c>
    </row>
    <row r="26" spans="1:7" ht="16.5" x14ac:dyDescent="0.3">
      <c r="A26" t="s">
        <v>122</v>
      </c>
      <c r="B26" s="3" t="s">
        <v>165</v>
      </c>
      <c r="F26" s="354" t="s">
        <v>122</v>
      </c>
      <c r="G26" s="354">
        <v>2.5000000000000001E-2</v>
      </c>
    </row>
    <row r="27" spans="1:7" x14ac:dyDescent="0.25">
      <c r="A27" t="s">
        <v>116</v>
      </c>
      <c r="B27" t="s">
        <v>52</v>
      </c>
      <c r="F27" s="354" t="s">
        <v>116</v>
      </c>
      <c r="G27" s="354">
        <v>0.01</v>
      </c>
    </row>
    <row r="28" spans="1:7" x14ac:dyDescent="0.25">
      <c r="A28" t="s">
        <v>92</v>
      </c>
      <c r="B28" t="s">
        <v>53</v>
      </c>
      <c r="F28" s="354" t="s">
        <v>92</v>
      </c>
      <c r="G28" s="354">
        <v>1.6E-2</v>
      </c>
    </row>
    <row r="29" spans="1:7" x14ac:dyDescent="0.25">
      <c r="A29" t="s">
        <v>87</v>
      </c>
      <c r="B29" t="s">
        <v>54</v>
      </c>
      <c r="F29" s="354" t="s">
        <v>87</v>
      </c>
      <c r="G29" s="354">
        <v>0.04</v>
      </c>
    </row>
    <row r="30" spans="1:7" x14ac:dyDescent="0.25">
      <c r="A30" t="s">
        <v>234</v>
      </c>
      <c r="B30" t="s">
        <v>166</v>
      </c>
      <c r="F30" s="354" t="s">
        <v>95</v>
      </c>
      <c r="G30" s="354" t="s">
        <v>167</v>
      </c>
    </row>
    <row r="31" spans="1:7" x14ac:dyDescent="0.25">
      <c r="F31" s="354"/>
      <c r="G31" s="354"/>
    </row>
    <row r="32" spans="1:7" x14ac:dyDescent="0.25">
      <c r="F32" s="354"/>
      <c r="G32" s="354"/>
    </row>
    <row r="33" spans="1:22" ht="16.5" x14ac:dyDescent="0.3">
      <c r="A33" s="16" t="s">
        <v>168</v>
      </c>
      <c r="B33" s="3" t="s">
        <v>169</v>
      </c>
    </row>
    <row r="34" spans="1:22" x14ac:dyDescent="0.25">
      <c r="A34" t="s">
        <v>93</v>
      </c>
      <c r="B34" t="s">
        <v>58</v>
      </c>
      <c r="F34" s="36" t="s">
        <v>170</v>
      </c>
      <c r="G34" s="36" t="s">
        <v>171</v>
      </c>
      <c r="H34" s="36" t="s">
        <v>172</v>
      </c>
      <c r="I34" s="51" t="s">
        <v>173</v>
      </c>
      <c r="J34" s="52" t="s">
        <v>174</v>
      </c>
    </row>
    <row r="35" spans="1:22" x14ac:dyDescent="0.25">
      <c r="A35" t="s">
        <v>88</v>
      </c>
      <c r="B35" t="s">
        <v>175</v>
      </c>
      <c r="F35" t="s">
        <v>52</v>
      </c>
      <c r="G35" s="50">
        <f>INDEX(TableConversion!$L$4:$L$14,MATCH(F35,TableConversion!$C$4:$C$14,0))</f>
        <v>0.41666666666666669</v>
      </c>
      <c r="H35" s="50">
        <f>G35*0.0036</f>
        <v>1.5E-3</v>
      </c>
      <c r="I35" s="53">
        <f>G35/1000</f>
        <v>4.1666666666666669E-4</v>
      </c>
      <c r="J35" s="54">
        <f t="shared" ref="J35:J42" si="1">H35/1000</f>
        <v>1.5E-6</v>
      </c>
    </row>
    <row r="36" spans="1:22" x14ac:dyDescent="0.25">
      <c r="A36" t="s">
        <v>176</v>
      </c>
      <c r="B36" t="s">
        <v>62</v>
      </c>
      <c r="F36" t="s">
        <v>58</v>
      </c>
      <c r="G36" s="50">
        <f>INDEX(TableConversion!$L$4:$L$14,MATCH(F36,TableConversion!$C$4:$C$14,0))</f>
        <v>51.131037212984957</v>
      </c>
      <c r="H36" s="50">
        <f t="shared" ref="H36:H42" si="2">G36*0.0036</f>
        <v>0.18407173396674584</v>
      </c>
      <c r="I36" s="53">
        <f>G36/1000</f>
        <v>5.113103721298496E-2</v>
      </c>
      <c r="J36" s="54">
        <f t="shared" si="1"/>
        <v>1.8407173396674584E-4</v>
      </c>
    </row>
    <row r="37" spans="1:22" x14ac:dyDescent="0.25">
      <c r="A37" t="s">
        <v>98</v>
      </c>
      <c r="B37" t="s">
        <v>166</v>
      </c>
      <c r="F37" t="s">
        <v>175</v>
      </c>
      <c r="G37" s="50">
        <f>INDEX(TableConversion!$L$4:$L$14,MATCH(F37,TableConversion!$C$4:$C$14,0))</f>
        <v>71.208453608247424</v>
      </c>
      <c r="H37" s="50">
        <f t="shared" si="2"/>
        <v>0.25635043298969074</v>
      </c>
      <c r="I37" s="53">
        <f t="shared" ref="I37:I42" si="3">G37/1000</f>
        <v>7.120845360824743E-2</v>
      </c>
      <c r="J37" s="54">
        <f t="shared" si="1"/>
        <v>2.5635043298969073E-4</v>
      </c>
    </row>
    <row r="38" spans="1:22" x14ac:dyDescent="0.25">
      <c r="F38" t="s">
        <v>177</v>
      </c>
      <c r="G38" s="50">
        <f>INDEX(TableConversion!$L$4:$L$14,MATCH(F38,TableConversion!$C$4:$C$14,0))</f>
        <v>74.74110588235294</v>
      </c>
      <c r="H38" s="50">
        <f t="shared" si="2"/>
        <v>0.26906798117647057</v>
      </c>
      <c r="I38" s="53">
        <f t="shared" si="3"/>
        <v>7.4741105882352943E-2</v>
      </c>
      <c r="J38" s="54">
        <f t="shared" si="1"/>
        <v>2.6906798117647059E-4</v>
      </c>
    </row>
    <row r="39" spans="1:22" x14ac:dyDescent="0.25">
      <c r="A39" s="36" t="s">
        <v>178</v>
      </c>
      <c r="B39" s="36" t="s">
        <v>179</v>
      </c>
      <c r="F39" t="s">
        <v>62</v>
      </c>
      <c r="G39" s="50">
        <f>INDEX(TableConversion!$L$4:$L$14,MATCH(F39,TableConversion!$C$4:$C$14,0))</f>
        <v>61.080662983425405</v>
      </c>
      <c r="H39" s="50">
        <f>G39*0.0036</f>
        <v>0.21989038674033146</v>
      </c>
      <c r="I39" s="53">
        <f t="shared" si="3"/>
        <v>6.1080662983425404E-2</v>
      </c>
      <c r="J39" s="54">
        <f t="shared" si="1"/>
        <v>2.1989038674033145E-4</v>
      </c>
    </row>
    <row r="40" spans="1:22" x14ac:dyDescent="0.25">
      <c r="A40" t="s">
        <v>0</v>
      </c>
      <c r="B40" t="s">
        <v>5</v>
      </c>
      <c r="F40" t="s">
        <v>180</v>
      </c>
      <c r="G40" s="50">
        <f>INDEX(TableConversion!$L$4:$L$14,MATCH(F40,TableConversion!$C$4:$C$14,0))</f>
        <v>1.9451041666666662</v>
      </c>
      <c r="H40" s="50">
        <f t="shared" si="2"/>
        <v>7.0023749999999982E-3</v>
      </c>
      <c r="I40" s="53">
        <f t="shared" si="3"/>
        <v>1.9451041666666662E-3</v>
      </c>
      <c r="J40" s="54">
        <f t="shared" si="1"/>
        <v>7.0023749999999983E-6</v>
      </c>
    </row>
    <row r="41" spans="1:22" x14ac:dyDescent="0.25">
      <c r="A41" t="s">
        <v>1</v>
      </c>
      <c r="B41" t="s">
        <v>6</v>
      </c>
      <c r="F41" t="s">
        <v>181</v>
      </c>
      <c r="G41" s="50">
        <f>INDEX(TableConversion!$L$4:$L$14,MATCH(F41,TableConversion!$C$4:$C$14,0))</f>
        <v>1.9451041666666664</v>
      </c>
      <c r="H41" s="50">
        <f t="shared" si="2"/>
        <v>7.0023749999999991E-3</v>
      </c>
      <c r="I41" s="53">
        <f t="shared" si="3"/>
        <v>1.9451041666666664E-3</v>
      </c>
      <c r="J41" s="54">
        <f t="shared" si="1"/>
        <v>7.0023749999999992E-6</v>
      </c>
    </row>
    <row r="42" spans="1:22" x14ac:dyDescent="0.25">
      <c r="A42" t="s">
        <v>2</v>
      </c>
      <c r="B42" t="s">
        <v>7</v>
      </c>
      <c r="F42" t="s">
        <v>182</v>
      </c>
      <c r="G42" s="50">
        <f>INDEX(TableConversion!$L$4:$L$14,MATCH(F42,TableConversion!$C$4:$C$14,0))</f>
        <v>51.13103721298495</v>
      </c>
      <c r="H42" s="50">
        <f t="shared" si="2"/>
        <v>0.18407173396674581</v>
      </c>
      <c r="I42" s="55">
        <f t="shared" si="3"/>
        <v>5.1131037212984946E-2</v>
      </c>
      <c r="J42" s="56">
        <f t="shared" si="1"/>
        <v>1.8407173396674581E-4</v>
      </c>
    </row>
    <row r="43" spans="1:22" x14ac:dyDescent="0.25">
      <c r="A43" t="s">
        <v>3</v>
      </c>
      <c r="B43" t="s">
        <v>91</v>
      </c>
      <c r="G43" s="111"/>
    </row>
    <row r="44" spans="1:22" x14ac:dyDescent="0.25">
      <c r="A44" t="s">
        <v>4</v>
      </c>
      <c r="B44" t="s">
        <v>235</v>
      </c>
      <c r="G44" s="111"/>
    </row>
    <row r="45" spans="1:22" ht="16.5" x14ac:dyDescent="0.3">
      <c r="A45" t="s">
        <v>183</v>
      </c>
      <c r="B45" t="s">
        <v>8</v>
      </c>
      <c r="F45" s="3" t="s">
        <v>125</v>
      </c>
      <c r="G45" s="3"/>
      <c r="H45" s="3"/>
      <c r="I45" s="3"/>
      <c r="J45" s="3"/>
    </row>
    <row r="46" spans="1:22" x14ac:dyDescent="0.25">
      <c r="G46" s="36" t="s">
        <v>126</v>
      </c>
      <c r="H46" s="36"/>
      <c r="I46" s="36" t="s">
        <v>127</v>
      </c>
      <c r="J46" s="36"/>
    </row>
    <row r="47" spans="1:22" ht="16.5" x14ac:dyDescent="0.3">
      <c r="A47" s="36" t="s">
        <v>184</v>
      </c>
      <c r="B47" s="36" t="s">
        <v>88</v>
      </c>
      <c r="F47" s="3" t="s">
        <v>185</v>
      </c>
      <c r="G47" s="36" t="s">
        <v>131</v>
      </c>
      <c r="H47" s="36" t="s">
        <v>132</v>
      </c>
      <c r="I47" s="36" t="s">
        <v>133</v>
      </c>
      <c r="J47" s="36" t="s">
        <v>134</v>
      </c>
    </row>
    <row r="48" spans="1:22" ht="16.5" x14ac:dyDescent="0.3">
      <c r="A48" t="s">
        <v>9</v>
      </c>
      <c r="B48" t="s">
        <v>88</v>
      </c>
      <c r="E48" t="s">
        <v>112</v>
      </c>
      <c r="F48" s="272">
        <v>46022</v>
      </c>
      <c r="G48" s="20">
        <v>0.2</v>
      </c>
      <c r="H48" s="20">
        <v>0.25</v>
      </c>
      <c r="I48" s="295">
        <v>0.15</v>
      </c>
      <c r="J48" s="20">
        <v>0.15</v>
      </c>
      <c r="L48" s="354"/>
      <c r="M48" s="354"/>
      <c r="N48" s="354"/>
      <c r="O48" s="354"/>
      <c r="P48" s="354"/>
      <c r="Q48" s="354"/>
      <c r="R48" s="354"/>
      <c r="S48" s="354"/>
      <c r="T48" s="354"/>
      <c r="U48" s="354"/>
      <c r="V48" s="354"/>
    </row>
    <row r="49" spans="1:10" ht="16.5" x14ac:dyDescent="0.3">
      <c r="A49" t="s">
        <v>10</v>
      </c>
      <c r="B49" t="s">
        <v>96</v>
      </c>
      <c r="E49" t="s">
        <v>112</v>
      </c>
      <c r="F49" s="272">
        <v>47848</v>
      </c>
      <c r="G49" s="20">
        <v>0.2</v>
      </c>
      <c r="H49" s="20">
        <v>0.15</v>
      </c>
      <c r="I49" s="295">
        <v>0.15</v>
      </c>
      <c r="J49" s="20">
        <v>0.1</v>
      </c>
    </row>
    <row r="50" spans="1:10" ht="16.5" x14ac:dyDescent="0.3">
      <c r="A50" t="s">
        <v>11</v>
      </c>
      <c r="E50" t="s">
        <v>113</v>
      </c>
      <c r="F50" s="272">
        <v>47848</v>
      </c>
      <c r="G50" s="292">
        <v>0</v>
      </c>
      <c r="H50" s="292">
        <v>0</v>
      </c>
      <c r="I50" s="293">
        <v>0</v>
      </c>
      <c r="J50" s="292">
        <v>0</v>
      </c>
    </row>
    <row r="51" spans="1:10" x14ac:dyDescent="0.25">
      <c r="A51" t="s">
        <v>12</v>
      </c>
      <c r="G51" s="20"/>
      <c r="H51" s="20"/>
      <c r="I51" s="20"/>
      <c r="J51" s="20"/>
    </row>
    <row r="52" spans="1:10" x14ac:dyDescent="0.25">
      <c r="F52" s="36" t="s">
        <v>186</v>
      </c>
      <c r="G52" s="20"/>
      <c r="H52" s="20"/>
      <c r="I52" s="20"/>
      <c r="J52" s="20"/>
    </row>
    <row r="53" spans="1:10" x14ac:dyDescent="0.25">
      <c r="B53" s="36" t="s">
        <v>187</v>
      </c>
      <c r="F53" s="279">
        <v>44682</v>
      </c>
      <c r="G53" s="20"/>
      <c r="H53" s="20"/>
      <c r="I53" s="20"/>
      <c r="J53" s="20"/>
    </row>
    <row r="54" spans="1:10" x14ac:dyDescent="0.25">
      <c r="A54" s="36" t="s">
        <v>129</v>
      </c>
      <c r="B54">
        <v>1</v>
      </c>
      <c r="F54" s="279">
        <v>44651</v>
      </c>
      <c r="G54" s="20"/>
      <c r="H54" s="20"/>
      <c r="I54" s="20"/>
      <c r="J54" s="20"/>
    </row>
    <row r="55" spans="1:10" x14ac:dyDescent="0.25">
      <c r="A55" t="s">
        <v>115</v>
      </c>
      <c r="B55">
        <v>2</v>
      </c>
      <c r="F55" s="279">
        <v>42369</v>
      </c>
      <c r="G55" s="20"/>
      <c r="H55" s="20"/>
      <c r="I55" s="20"/>
      <c r="J55" s="20"/>
    </row>
    <row r="56" spans="1:10" x14ac:dyDescent="0.25">
      <c r="A56" t="s">
        <v>117</v>
      </c>
      <c r="B56">
        <v>3</v>
      </c>
    </row>
    <row r="57" spans="1:10" x14ac:dyDescent="0.25">
      <c r="A57" t="s">
        <v>138</v>
      </c>
      <c r="B57">
        <v>4</v>
      </c>
    </row>
    <row r="58" spans="1:10" x14ac:dyDescent="0.25">
      <c r="A58" t="s">
        <v>118</v>
      </c>
      <c r="B58">
        <v>5</v>
      </c>
    </row>
    <row r="59" spans="1:10" x14ac:dyDescent="0.25">
      <c r="A59" t="s">
        <v>141</v>
      </c>
      <c r="B59">
        <v>6</v>
      </c>
    </row>
    <row r="60" spans="1:10" x14ac:dyDescent="0.25">
      <c r="A60" t="s">
        <v>119</v>
      </c>
      <c r="B60">
        <v>7</v>
      </c>
    </row>
    <row r="61" spans="1:10" x14ac:dyDescent="0.25">
      <c r="A61" t="s">
        <v>121</v>
      </c>
      <c r="B61">
        <v>8</v>
      </c>
    </row>
    <row r="62" spans="1:10" x14ac:dyDescent="0.25">
      <c r="A62" s="121" t="s">
        <v>213</v>
      </c>
      <c r="B62">
        <v>9</v>
      </c>
    </row>
    <row r="63" spans="1:10" x14ac:dyDescent="0.25">
      <c r="A63" t="s">
        <v>214</v>
      </c>
      <c r="B63">
        <v>10</v>
      </c>
    </row>
    <row r="64" spans="1:10" x14ac:dyDescent="0.25">
      <c r="A64" t="s">
        <v>215</v>
      </c>
      <c r="B64">
        <v>11</v>
      </c>
    </row>
    <row r="65" spans="1:2" x14ac:dyDescent="0.25">
      <c r="A65" t="s">
        <v>212</v>
      </c>
      <c r="B65">
        <v>12</v>
      </c>
    </row>
    <row r="66" spans="1:2" x14ac:dyDescent="0.25">
      <c r="A66" t="s">
        <v>216</v>
      </c>
      <c r="B66">
        <v>13</v>
      </c>
    </row>
    <row r="67" spans="1:2" x14ac:dyDescent="0.25">
      <c r="A67" t="s">
        <v>217</v>
      </c>
      <c r="B67">
        <v>14</v>
      </c>
    </row>
    <row r="68" spans="1:2" x14ac:dyDescent="0.25">
      <c r="A68" t="s">
        <v>218</v>
      </c>
      <c r="B68">
        <v>15</v>
      </c>
    </row>
    <row r="69" spans="1:2" x14ac:dyDescent="0.25">
      <c r="A69" t="s">
        <v>224</v>
      </c>
      <c r="B69">
        <v>16</v>
      </c>
    </row>
    <row r="70" spans="1:2" x14ac:dyDescent="0.25">
      <c r="B70">
        <v>17</v>
      </c>
    </row>
  </sheetData>
  <autoFilter ref="F34:L34" xr:uid="{00000000-0009-0000-0000-000007000000}">
    <sortState xmlns:xlrd2="http://schemas.microsoft.com/office/spreadsheetml/2017/richdata2" ref="F35:L42">
      <sortCondition ref="F27"/>
    </sortState>
  </autoFilter>
  <sortState xmlns:xlrd2="http://schemas.microsoft.com/office/spreadsheetml/2017/richdata2" ref="B14:B18">
    <sortCondition ref="B5"/>
  </sortState>
  <phoneticPr fontId="36" type="noConversion"/>
  <pageMargins left="0.70866141732283472" right="0.70866141732283472" top="0.74803149606299213" bottom="0.74803149606299213" header="0.31496062992125984" footer="0.31496062992125984"/>
  <pageSetup paperSize="5" orientation="landscape" r:id="rId1"/>
  <headerFooter>
    <oddFooter>&amp;L&amp;D</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25"/>
  <sheetViews>
    <sheetView zoomScaleNormal="100" zoomScalePageLayoutView="85" workbookViewId="0">
      <selection activeCell="B16" sqref="B16"/>
    </sheetView>
  </sheetViews>
  <sheetFormatPr baseColWidth="10" defaultColWidth="11.42578125" defaultRowHeight="15" x14ac:dyDescent="0.25"/>
  <cols>
    <col min="1" max="1" width="4.140625" customWidth="1"/>
    <col min="2" max="2" width="17.42578125" customWidth="1"/>
    <col min="3" max="3" width="51" customWidth="1"/>
    <col min="4" max="4" width="22.85546875" customWidth="1"/>
    <col min="5" max="5" width="15.28515625" customWidth="1"/>
    <col min="6" max="6" width="14.42578125" customWidth="1"/>
    <col min="7" max="7" width="13.42578125" customWidth="1"/>
    <col min="8" max="8" width="14.7109375" customWidth="1"/>
    <col min="9" max="9" width="15.140625" customWidth="1"/>
    <col min="10" max="10" width="17" customWidth="1"/>
    <col min="11" max="11" width="19.85546875" customWidth="1"/>
    <col min="12" max="12" width="18.140625" customWidth="1"/>
    <col min="13" max="13" width="9.85546875" customWidth="1"/>
    <col min="14" max="14" width="3.42578125" customWidth="1"/>
    <col min="257" max="257" width="2.7109375" customWidth="1"/>
    <col min="258" max="258" width="20.140625" customWidth="1"/>
    <col min="259" max="259" width="51" customWidth="1"/>
    <col min="260" max="260" width="26.140625" customWidth="1"/>
    <col min="261" max="261" width="13" customWidth="1"/>
    <col min="262" max="262" width="14" customWidth="1"/>
    <col min="263" max="263" width="13.42578125" customWidth="1"/>
    <col min="264" max="264" width="15.85546875" customWidth="1"/>
    <col min="265" max="265" width="15.140625" customWidth="1"/>
    <col min="266" max="266" width="17" customWidth="1"/>
    <col min="267" max="267" width="18.42578125" customWidth="1"/>
    <col min="268" max="268" width="18.140625" customWidth="1"/>
    <col min="269" max="269" width="10.140625" customWidth="1"/>
    <col min="270" max="270" width="3.42578125" customWidth="1"/>
    <col min="513" max="513" width="2.7109375" customWidth="1"/>
    <col min="514" max="514" width="20.140625" customWidth="1"/>
    <col min="515" max="515" width="51" customWidth="1"/>
    <col min="516" max="516" width="26.140625" customWidth="1"/>
    <col min="517" max="517" width="13" customWidth="1"/>
    <col min="518" max="518" width="14" customWidth="1"/>
    <col min="519" max="519" width="13.42578125" customWidth="1"/>
    <col min="520" max="520" width="15.85546875" customWidth="1"/>
    <col min="521" max="521" width="15.140625" customWidth="1"/>
    <col min="522" max="522" width="17" customWidth="1"/>
    <col min="523" max="523" width="18.42578125" customWidth="1"/>
    <col min="524" max="524" width="18.140625" customWidth="1"/>
    <col min="525" max="525" width="10.140625" customWidth="1"/>
    <col min="526" max="526" width="3.42578125" customWidth="1"/>
    <col min="769" max="769" width="2.7109375" customWidth="1"/>
    <col min="770" max="770" width="20.140625" customWidth="1"/>
    <col min="771" max="771" width="51" customWidth="1"/>
    <col min="772" max="772" width="26.140625" customWidth="1"/>
    <col min="773" max="773" width="13" customWidth="1"/>
    <col min="774" max="774" width="14" customWidth="1"/>
    <col min="775" max="775" width="13.42578125" customWidth="1"/>
    <col min="776" max="776" width="15.85546875" customWidth="1"/>
    <col min="777" max="777" width="15.140625" customWidth="1"/>
    <col min="778" max="778" width="17" customWidth="1"/>
    <col min="779" max="779" width="18.42578125" customWidth="1"/>
    <col min="780" max="780" width="18.140625" customWidth="1"/>
    <col min="781" max="781" width="10.140625" customWidth="1"/>
    <col min="782" max="782" width="3.42578125" customWidth="1"/>
    <col min="1025" max="1025" width="2.7109375" customWidth="1"/>
    <col min="1026" max="1026" width="20.140625" customWidth="1"/>
    <col min="1027" max="1027" width="51" customWidth="1"/>
    <col min="1028" max="1028" width="26.140625" customWidth="1"/>
    <col min="1029" max="1029" width="13" customWidth="1"/>
    <col min="1030" max="1030" width="14" customWidth="1"/>
    <col min="1031" max="1031" width="13.42578125" customWidth="1"/>
    <col min="1032" max="1032" width="15.85546875" customWidth="1"/>
    <col min="1033" max="1033" width="15.140625" customWidth="1"/>
    <col min="1034" max="1034" width="17" customWidth="1"/>
    <col min="1035" max="1035" width="18.42578125" customWidth="1"/>
    <col min="1036" max="1036" width="18.140625" customWidth="1"/>
    <col min="1037" max="1037" width="10.140625" customWidth="1"/>
    <col min="1038" max="1038" width="3.42578125" customWidth="1"/>
    <col min="1281" max="1281" width="2.7109375" customWidth="1"/>
    <col min="1282" max="1282" width="20.140625" customWidth="1"/>
    <col min="1283" max="1283" width="51" customWidth="1"/>
    <col min="1284" max="1284" width="26.140625" customWidth="1"/>
    <col min="1285" max="1285" width="13" customWidth="1"/>
    <col min="1286" max="1286" width="14" customWidth="1"/>
    <col min="1287" max="1287" width="13.42578125" customWidth="1"/>
    <col min="1288" max="1288" width="15.85546875" customWidth="1"/>
    <col min="1289" max="1289" width="15.140625" customWidth="1"/>
    <col min="1290" max="1290" width="17" customWidth="1"/>
    <col min="1291" max="1291" width="18.42578125" customWidth="1"/>
    <col min="1292" max="1292" width="18.140625" customWidth="1"/>
    <col min="1293" max="1293" width="10.140625" customWidth="1"/>
    <col min="1294" max="1294" width="3.42578125" customWidth="1"/>
    <col min="1537" max="1537" width="2.7109375" customWidth="1"/>
    <col min="1538" max="1538" width="20.140625" customWidth="1"/>
    <col min="1539" max="1539" width="51" customWidth="1"/>
    <col min="1540" max="1540" width="26.140625" customWidth="1"/>
    <col min="1541" max="1541" width="13" customWidth="1"/>
    <col min="1542" max="1542" width="14" customWidth="1"/>
    <col min="1543" max="1543" width="13.42578125" customWidth="1"/>
    <col min="1544" max="1544" width="15.85546875" customWidth="1"/>
    <col min="1545" max="1545" width="15.140625" customWidth="1"/>
    <col min="1546" max="1546" width="17" customWidth="1"/>
    <col min="1547" max="1547" width="18.42578125" customWidth="1"/>
    <col min="1548" max="1548" width="18.140625" customWidth="1"/>
    <col min="1549" max="1549" width="10.140625" customWidth="1"/>
    <col min="1550" max="1550" width="3.42578125" customWidth="1"/>
    <col min="1793" max="1793" width="2.7109375" customWidth="1"/>
    <col min="1794" max="1794" width="20.140625" customWidth="1"/>
    <col min="1795" max="1795" width="51" customWidth="1"/>
    <col min="1796" max="1796" width="26.140625" customWidth="1"/>
    <col min="1797" max="1797" width="13" customWidth="1"/>
    <col min="1798" max="1798" width="14" customWidth="1"/>
    <col min="1799" max="1799" width="13.42578125" customWidth="1"/>
    <col min="1800" max="1800" width="15.85546875" customWidth="1"/>
    <col min="1801" max="1801" width="15.140625" customWidth="1"/>
    <col min="1802" max="1802" width="17" customWidth="1"/>
    <col min="1803" max="1803" width="18.42578125" customWidth="1"/>
    <col min="1804" max="1804" width="18.140625" customWidth="1"/>
    <col min="1805" max="1805" width="10.140625" customWidth="1"/>
    <col min="1806" max="1806" width="3.42578125" customWidth="1"/>
    <col min="2049" max="2049" width="2.7109375" customWidth="1"/>
    <col min="2050" max="2050" width="20.140625" customWidth="1"/>
    <col min="2051" max="2051" width="51" customWidth="1"/>
    <col min="2052" max="2052" width="26.140625" customWidth="1"/>
    <col min="2053" max="2053" width="13" customWidth="1"/>
    <col min="2054" max="2054" width="14" customWidth="1"/>
    <col min="2055" max="2055" width="13.42578125" customWidth="1"/>
    <col min="2056" max="2056" width="15.85546875" customWidth="1"/>
    <col min="2057" max="2057" width="15.140625" customWidth="1"/>
    <col min="2058" max="2058" width="17" customWidth="1"/>
    <col min="2059" max="2059" width="18.42578125" customWidth="1"/>
    <col min="2060" max="2060" width="18.140625" customWidth="1"/>
    <col min="2061" max="2061" width="10.140625" customWidth="1"/>
    <col min="2062" max="2062" width="3.42578125" customWidth="1"/>
    <col min="2305" max="2305" width="2.7109375" customWidth="1"/>
    <col min="2306" max="2306" width="20.140625" customWidth="1"/>
    <col min="2307" max="2307" width="51" customWidth="1"/>
    <col min="2308" max="2308" width="26.140625" customWidth="1"/>
    <col min="2309" max="2309" width="13" customWidth="1"/>
    <col min="2310" max="2310" width="14" customWidth="1"/>
    <col min="2311" max="2311" width="13.42578125" customWidth="1"/>
    <col min="2312" max="2312" width="15.85546875" customWidth="1"/>
    <col min="2313" max="2313" width="15.140625" customWidth="1"/>
    <col min="2314" max="2314" width="17" customWidth="1"/>
    <col min="2315" max="2315" width="18.42578125" customWidth="1"/>
    <col min="2316" max="2316" width="18.140625" customWidth="1"/>
    <col min="2317" max="2317" width="10.140625" customWidth="1"/>
    <col min="2318" max="2318" width="3.42578125" customWidth="1"/>
    <col min="2561" max="2561" width="2.7109375" customWidth="1"/>
    <col min="2562" max="2562" width="20.140625" customWidth="1"/>
    <col min="2563" max="2563" width="51" customWidth="1"/>
    <col min="2564" max="2564" width="26.140625" customWidth="1"/>
    <col min="2565" max="2565" width="13" customWidth="1"/>
    <col min="2566" max="2566" width="14" customWidth="1"/>
    <col min="2567" max="2567" width="13.42578125" customWidth="1"/>
    <col min="2568" max="2568" width="15.85546875" customWidth="1"/>
    <col min="2569" max="2569" width="15.140625" customWidth="1"/>
    <col min="2570" max="2570" width="17" customWidth="1"/>
    <col min="2571" max="2571" width="18.42578125" customWidth="1"/>
    <col min="2572" max="2572" width="18.140625" customWidth="1"/>
    <col min="2573" max="2573" width="10.140625" customWidth="1"/>
    <col min="2574" max="2574" width="3.42578125" customWidth="1"/>
    <col min="2817" max="2817" width="2.7109375" customWidth="1"/>
    <col min="2818" max="2818" width="20.140625" customWidth="1"/>
    <col min="2819" max="2819" width="51" customWidth="1"/>
    <col min="2820" max="2820" width="26.140625" customWidth="1"/>
    <col min="2821" max="2821" width="13" customWidth="1"/>
    <col min="2822" max="2822" width="14" customWidth="1"/>
    <col min="2823" max="2823" width="13.42578125" customWidth="1"/>
    <col min="2824" max="2824" width="15.85546875" customWidth="1"/>
    <col min="2825" max="2825" width="15.140625" customWidth="1"/>
    <col min="2826" max="2826" width="17" customWidth="1"/>
    <col min="2827" max="2827" width="18.42578125" customWidth="1"/>
    <col min="2828" max="2828" width="18.140625" customWidth="1"/>
    <col min="2829" max="2829" width="10.140625" customWidth="1"/>
    <col min="2830" max="2830" width="3.42578125" customWidth="1"/>
    <col min="3073" max="3073" width="2.7109375" customWidth="1"/>
    <col min="3074" max="3074" width="20.140625" customWidth="1"/>
    <col min="3075" max="3075" width="51" customWidth="1"/>
    <col min="3076" max="3076" width="26.140625" customWidth="1"/>
    <col min="3077" max="3077" width="13" customWidth="1"/>
    <col min="3078" max="3078" width="14" customWidth="1"/>
    <col min="3079" max="3079" width="13.42578125" customWidth="1"/>
    <col min="3080" max="3080" width="15.85546875" customWidth="1"/>
    <col min="3081" max="3081" width="15.140625" customWidth="1"/>
    <col min="3082" max="3082" width="17" customWidth="1"/>
    <col min="3083" max="3083" width="18.42578125" customWidth="1"/>
    <col min="3084" max="3084" width="18.140625" customWidth="1"/>
    <col min="3085" max="3085" width="10.140625" customWidth="1"/>
    <col min="3086" max="3086" width="3.42578125" customWidth="1"/>
    <col min="3329" max="3329" width="2.7109375" customWidth="1"/>
    <col min="3330" max="3330" width="20.140625" customWidth="1"/>
    <col min="3331" max="3331" width="51" customWidth="1"/>
    <col min="3332" max="3332" width="26.140625" customWidth="1"/>
    <col min="3333" max="3333" width="13" customWidth="1"/>
    <col min="3334" max="3334" width="14" customWidth="1"/>
    <col min="3335" max="3335" width="13.42578125" customWidth="1"/>
    <col min="3336" max="3336" width="15.85546875" customWidth="1"/>
    <col min="3337" max="3337" width="15.140625" customWidth="1"/>
    <col min="3338" max="3338" width="17" customWidth="1"/>
    <col min="3339" max="3339" width="18.42578125" customWidth="1"/>
    <col min="3340" max="3340" width="18.140625" customWidth="1"/>
    <col min="3341" max="3341" width="10.140625" customWidth="1"/>
    <col min="3342" max="3342" width="3.42578125" customWidth="1"/>
    <col min="3585" max="3585" width="2.7109375" customWidth="1"/>
    <col min="3586" max="3586" width="20.140625" customWidth="1"/>
    <col min="3587" max="3587" width="51" customWidth="1"/>
    <col min="3588" max="3588" width="26.140625" customWidth="1"/>
    <col min="3589" max="3589" width="13" customWidth="1"/>
    <col min="3590" max="3590" width="14" customWidth="1"/>
    <col min="3591" max="3591" width="13.42578125" customWidth="1"/>
    <col min="3592" max="3592" width="15.85546875" customWidth="1"/>
    <col min="3593" max="3593" width="15.140625" customWidth="1"/>
    <col min="3594" max="3594" width="17" customWidth="1"/>
    <col min="3595" max="3595" width="18.42578125" customWidth="1"/>
    <col min="3596" max="3596" width="18.140625" customWidth="1"/>
    <col min="3597" max="3597" width="10.140625" customWidth="1"/>
    <col min="3598" max="3598" width="3.42578125" customWidth="1"/>
    <col min="3841" max="3841" width="2.7109375" customWidth="1"/>
    <col min="3842" max="3842" width="20.140625" customWidth="1"/>
    <col min="3843" max="3843" width="51" customWidth="1"/>
    <col min="3844" max="3844" width="26.140625" customWidth="1"/>
    <col min="3845" max="3845" width="13" customWidth="1"/>
    <col min="3846" max="3846" width="14" customWidth="1"/>
    <col min="3847" max="3847" width="13.42578125" customWidth="1"/>
    <col min="3848" max="3848" width="15.85546875" customWidth="1"/>
    <col min="3849" max="3849" width="15.140625" customWidth="1"/>
    <col min="3850" max="3850" width="17" customWidth="1"/>
    <col min="3851" max="3851" width="18.42578125" customWidth="1"/>
    <col min="3852" max="3852" width="18.140625" customWidth="1"/>
    <col min="3853" max="3853" width="10.140625" customWidth="1"/>
    <col min="3854" max="3854" width="3.42578125" customWidth="1"/>
    <col min="4097" max="4097" width="2.7109375" customWidth="1"/>
    <col min="4098" max="4098" width="20.140625" customWidth="1"/>
    <col min="4099" max="4099" width="51" customWidth="1"/>
    <col min="4100" max="4100" width="26.140625" customWidth="1"/>
    <col min="4101" max="4101" width="13" customWidth="1"/>
    <col min="4102" max="4102" width="14" customWidth="1"/>
    <col min="4103" max="4103" width="13.42578125" customWidth="1"/>
    <col min="4104" max="4104" width="15.85546875" customWidth="1"/>
    <col min="4105" max="4105" width="15.140625" customWidth="1"/>
    <col min="4106" max="4106" width="17" customWidth="1"/>
    <col min="4107" max="4107" width="18.42578125" customWidth="1"/>
    <col min="4108" max="4108" width="18.140625" customWidth="1"/>
    <col min="4109" max="4109" width="10.140625" customWidth="1"/>
    <col min="4110" max="4110" width="3.42578125" customWidth="1"/>
    <col min="4353" max="4353" width="2.7109375" customWidth="1"/>
    <col min="4354" max="4354" width="20.140625" customWidth="1"/>
    <col min="4355" max="4355" width="51" customWidth="1"/>
    <col min="4356" max="4356" width="26.140625" customWidth="1"/>
    <col min="4357" max="4357" width="13" customWidth="1"/>
    <col min="4358" max="4358" width="14" customWidth="1"/>
    <col min="4359" max="4359" width="13.42578125" customWidth="1"/>
    <col min="4360" max="4360" width="15.85546875" customWidth="1"/>
    <col min="4361" max="4361" width="15.140625" customWidth="1"/>
    <col min="4362" max="4362" width="17" customWidth="1"/>
    <col min="4363" max="4363" width="18.42578125" customWidth="1"/>
    <col min="4364" max="4364" width="18.140625" customWidth="1"/>
    <col min="4365" max="4365" width="10.140625" customWidth="1"/>
    <col min="4366" max="4366" width="3.42578125" customWidth="1"/>
    <col min="4609" max="4609" width="2.7109375" customWidth="1"/>
    <col min="4610" max="4610" width="20.140625" customWidth="1"/>
    <col min="4611" max="4611" width="51" customWidth="1"/>
    <col min="4612" max="4612" width="26.140625" customWidth="1"/>
    <col min="4613" max="4613" width="13" customWidth="1"/>
    <col min="4614" max="4614" width="14" customWidth="1"/>
    <col min="4615" max="4615" width="13.42578125" customWidth="1"/>
    <col min="4616" max="4616" width="15.85546875" customWidth="1"/>
    <col min="4617" max="4617" width="15.140625" customWidth="1"/>
    <col min="4618" max="4618" width="17" customWidth="1"/>
    <col min="4619" max="4619" width="18.42578125" customWidth="1"/>
    <col min="4620" max="4620" width="18.140625" customWidth="1"/>
    <col min="4621" max="4621" width="10.140625" customWidth="1"/>
    <col min="4622" max="4622" width="3.42578125" customWidth="1"/>
    <col min="4865" max="4865" width="2.7109375" customWidth="1"/>
    <col min="4866" max="4866" width="20.140625" customWidth="1"/>
    <col min="4867" max="4867" width="51" customWidth="1"/>
    <col min="4868" max="4868" width="26.140625" customWidth="1"/>
    <col min="4869" max="4869" width="13" customWidth="1"/>
    <col min="4870" max="4870" width="14" customWidth="1"/>
    <col min="4871" max="4871" width="13.42578125" customWidth="1"/>
    <col min="4872" max="4872" width="15.85546875" customWidth="1"/>
    <col min="4873" max="4873" width="15.140625" customWidth="1"/>
    <col min="4874" max="4874" width="17" customWidth="1"/>
    <col min="4875" max="4875" width="18.42578125" customWidth="1"/>
    <col min="4876" max="4876" width="18.140625" customWidth="1"/>
    <col min="4877" max="4877" width="10.140625" customWidth="1"/>
    <col min="4878" max="4878" width="3.42578125" customWidth="1"/>
    <col min="5121" max="5121" width="2.7109375" customWidth="1"/>
    <col min="5122" max="5122" width="20.140625" customWidth="1"/>
    <col min="5123" max="5123" width="51" customWidth="1"/>
    <col min="5124" max="5124" width="26.140625" customWidth="1"/>
    <col min="5125" max="5125" width="13" customWidth="1"/>
    <col min="5126" max="5126" width="14" customWidth="1"/>
    <col min="5127" max="5127" width="13.42578125" customWidth="1"/>
    <col min="5128" max="5128" width="15.85546875" customWidth="1"/>
    <col min="5129" max="5129" width="15.140625" customWidth="1"/>
    <col min="5130" max="5130" width="17" customWidth="1"/>
    <col min="5131" max="5131" width="18.42578125" customWidth="1"/>
    <col min="5132" max="5132" width="18.140625" customWidth="1"/>
    <col min="5133" max="5133" width="10.140625" customWidth="1"/>
    <col min="5134" max="5134" width="3.42578125" customWidth="1"/>
    <col min="5377" max="5377" width="2.7109375" customWidth="1"/>
    <col min="5378" max="5378" width="20.140625" customWidth="1"/>
    <col min="5379" max="5379" width="51" customWidth="1"/>
    <col min="5380" max="5380" width="26.140625" customWidth="1"/>
    <col min="5381" max="5381" width="13" customWidth="1"/>
    <col min="5382" max="5382" width="14" customWidth="1"/>
    <col min="5383" max="5383" width="13.42578125" customWidth="1"/>
    <col min="5384" max="5384" width="15.85546875" customWidth="1"/>
    <col min="5385" max="5385" width="15.140625" customWidth="1"/>
    <col min="5386" max="5386" width="17" customWidth="1"/>
    <col min="5387" max="5387" width="18.42578125" customWidth="1"/>
    <col min="5388" max="5388" width="18.140625" customWidth="1"/>
    <col min="5389" max="5389" width="10.140625" customWidth="1"/>
    <col min="5390" max="5390" width="3.42578125" customWidth="1"/>
    <col min="5633" max="5633" width="2.7109375" customWidth="1"/>
    <col min="5634" max="5634" width="20.140625" customWidth="1"/>
    <col min="5635" max="5635" width="51" customWidth="1"/>
    <col min="5636" max="5636" width="26.140625" customWidth="1"/>
    <col min="5637" max="5637" width="13" customWidth="1"/>
    <col min="5638" max="5638" width="14" customWidth="1"/>
    <col min="5639" max="5639" width="13.42578125" customWidth="1"/>
    <col min="5640" max="5640" width="15.85546875" customWidth="1"/>
    <col min="5641" max="5641" width="15.140625" customWidth="1"/>
    <col min="5642" max="5642" width="17" customWidth="1"/>
    <col min="5643" max="5643" width="18.42578125" customWidth="1"/>
    <col min="5644" max="5644" width="18.140625" customWidth="1"/>
    <col min="5645" max="5645" width="10.140625" customWidth="1"/>
    <col min="5646" max="5646" width="3.42578125" customWidth="1"/>
    <col min="5889" max="5889" width="2.7109375" customWidth="1"/>
    <col min="5890" max="5890" width="20.140625" customWidth="1"/>
    <col min="5891" max="5891" width="51" customWidth="1"/>
    <col min="5892" max="5892" width="26.140625" customWidth="1"/>
    <col min="5893" max="5893" width="13" customWidth="1"/>
    <col min="5894" max="5894" width="14" customWidth="1"/>
    <col min="5895" max="5895" width="13.42578125" customWidth="1"/>
    <col min="5896" max="5896" width="15.85546875" customWidth="1"/>
    <col min="5897" max="5897" width="15.140625" customWidth="1"/>
    <col min="5898" max="5898" width="17" customWidth="1"/>
    <col min="5899" max="5899" width="18.42578125" customWidth="1"/>
    <col min="5900" max="5900" width="18.140625" customWidth="1"/>
    <col min="5901" max="5901" width="10.140625" customWidth="1"/>
    <col min="5902" max="5902" width="3.42578125" customWidth="1"/>
    <col min="6145" max="6145" width="2.7109375" customWidth="1"/>
    <col min="6146" max="6146" width="20.140625" customWidth="1"/>
    <col min="6147" max="6147" width="51" customWidth="1"/>
    <col min="6148" max="6148" width="26.140625" customWidth="1"/>
    <col min="6149" max="6149" width="13" customWidth="1"/>
    <col min="6150" max="6150" width="14" customWidth="1"/>
    <col min="6151" max="6151" width="13.42578125" customWidth="1"/>
    <col min="6152" max="6152" width="15.85546875" customWidth="1"/>
    <col min="6153" max="6153" width="15.140625" customWidth="1"/>
    <col min="6154" max="6154" width="17" customWidth="1"/>
    <col min="6155" max="6155" width="18.42578125" customWidth="1"/>
    <col min="6156" max="6156" width="18.140625" customWidth="1"/>
    <col min="6157" max="6157" width="10.140625" customWidth="1"/>
    <col min="6158" max="6158" width="3.42578125" customWidth="1"/>
    <col min="6401" max="6401" width="2.7109375" customWidth="1"/>
    <col min="6402" max="6402" width="20.140625" customWidth="1"/>
    <col min="6403" max="6403" width="51" customWidth="1"/>
    <col min="6404" max="6404" width="26.140625" customWidth="1"/>
    <col min="6405" max="6405" width="13" customWidth="1"/>
    <col min="6406" max="6406" width="14" customWidth="1"/>
    <col min="6407" max="6407" width="13.42578125" customWidth="1"/>
    <col min="6408" max="6408" width="15.85546875" customWidth="1"/>
    <col min="6409" max="6409" width="15.140625" customWidth="1"/>
    <col min="6410" max="6410" width="17" customWidth="1"/>
    <col min="6411" max="6411" width="18.42578125" customWidth="1"/>
    <col min="6412" max="6412" width="18.140625" customWidth="1"/>
    <col min="6413" max="6413" width="10.140625" customWidth="1"/>
    <col min="6414" max="6414" width="3.42578125" customWidth="1"/>
    <col min="6657" max="6657" width="2.7109375" customWidth="1"/>
    <col min="6658" max="6658" width="20.140625" customWidth="1"/>
    <col min="6659" max="6659" width="51" customWidth="1"/>
    <col min="6660" max="6660" width="26.140625" customWidth="1"/>
    <col min="6661" max="6661" width="13" customWidth="1"/>
    <col min="6662" max="6662" width="14" customWidth="1"/>
    <col min="6663" max="6663" width="13.42578125" customWidth="1"/>
    <col min="6664" max="6664" width="15.85546875" customWidth="1"/>
    <col min="6665" max="6665" width="15.140625" customWidth="1"/>
    <col min="6666" max="6666" width="17" customWidth="1"/>
    <col min="6667" max="6667" width="18.42578125" customWidth="1"/>
    <col min="6668" max="6668" width="18.140625" customWidth="1"/>
    <col min="6669" max="6669" width="10.140625" customWidth="1"/>
    <col min="6670" max="6670" width="3.42578125" customWidth="1"/>
    <col min="6913" max="6913" width="2.7109375" customWidth="1"/>
    <col min="6914" max="6914" width="20.140625" customWidth="1"/>
    <col min="6915" max="6915" width="51" customWidth="1"/>
    <col min="6916" max="6916" width="26.140625" customWidth="1"/>
    <col min="6917" max="6917" width="13" customWidth="1"/>
    <col min="6918" max="6918" width="14" customWidth="1"/>
    <col min="6919" max="6919" width="13.42578125" customWidth="1"/>
    <col min="6920" max="6920" width="15.85546875" customWidth="1"/>
    <col min="6921" max="6921" width="15.140625" customWidth="1"/>
    <col min="6922" max="6922" width="17" customWidth="1"/>
    <col min="6923" max="6923" width="18.42578125" customWidth="1"/>
    <col min="6924" max="6924" width="18.140625" customWidth="1"/>
    <col min="6925" max="6925" width="10.140625" customWidth="1"/>
    <col min="6926" max="6926" width="3.42578125" customWidth="1"/>
    <col min="7169" max="7169" width="2.7109375" customWidth="1"/>
    <col min="7170" max="7170" width="20.140625" customWidth="1"/>
    <col min="7171" max="7171" width="51" customWidth="1"/>
    <col min="7172" max="7172" width="26.140625" customWidth="1"/>
    <col min="7173" max="7173" width="13" customWidth="1"/>
    <col min="7174" max="7174" width="14" customWidth="1"/>
    <col min="7175" max="7175" width="13.42578125" customWidth="1"/>
    <col min="7176" max="7176" width="15.85546875" customWidth="1"/>
    <col min="7177" max="7177" width="15.140625" customWidth="1"/>
    <col min="7178" max="7178" width="17" customWidth="1"/>
    <col min="7179" max="7179" width="18.42578125" customWidth="1"/>
    <col min="7180" max="7180" width="18.140625" customWidth="1"/>
    <col min="7181" max="7181" width="10.140625" customWidth="1"/>
    <col min="7182" max="7182" width="3.42578125" customWidth="1"/>
    <col min="7425" max="7425" width="2.7109375" customWidth="1"/>
    <col min="7426" max="7426" width="20.140625" customWidth="1"/>
    <col min="7427" max="7427" width="51" customWidth="1"/>
    <col min="7428" max="7428" width="26.140625" customWidth="1"/>
    <col min="7429" max="7429" width="13" customWidth="1"/>
    <col min="7430" max="7430" width="14" customWidth="1"/>
    <col min="7431" max="7431" width="13.42578125" customWidth="1"/>
    <col min="7432" max="7432" width="15.85546875" customWidth="1"/>
    <col min="7433" max="7433" width="15.140625" customWidth="1"/>
    <col min="7434" max="7434" width="17" customWidth="1"/>
    <col min="7435" max="7435" width="18.42578125" customWidth="1"/>
    <col min="7436" max="7436" width="18.140625" customWidth="1"/>
    <col min="7437" max="7437" width="10.140625" customWidth="1"/>
    <col min="7438" max="7438" width="3.42578125" customWidth="1"/>
    <col min="7681" max="7681" width="2.7109375" customWidth="1"/>
    <col min="7682" max="7682" width="20.140625" customWidth="1"/>
    <col min="7683" max="7683" width="51" customWidth="1"/>
    <col min="7684" max="7684" width="26.140625" customWidth="1"/>
    <col min="7685" max="7685" width="13" customWidth="1"/>
    <col min="7686" max="7686" width="14" customWidth="1"/>
    <col min="7687" max="7687" width="13.42578125" customWidth="1"/>
    <col min="7688" max="7688" width="15.85546875" customWidth="1"/>
    <col min="7689" max="7689" width="15.140625" customWidth="1"/>
    <col min="7690" max="7690" width="17" customWidth="1"/>
    <col min="7691" max="7691" width="18.42578125" customWidth="1"/>
    <col min="7692" max="7692" width="18.140625" customWidth="1"/>
    <col min="7693" max="7693" width="10.140625" customWidth="1"/>
    <col min="7694" max="7694" width="3.42578125" customWidth="1"/>
    <col min="7937" max="7937" width="2.7109375" customWidth="1"/>
    <col min="7938" max="7938" width="20.140625" customWidth="1"/>
    <col min="7939" max="7939" width="51" customWidth="1"/>
    <col min="7940" max="7940" width="26.140625" customWidth="1"/>
    <col min="7941" max="7941" width="13" customWidth="1"/>
    <col min="7942" max="7942" width="14" customWidth="1"/>
    <col min="7943" max="7943" width="13.42578125" customWidth="1"/>
    <col min="7944" max="7944" width="15.85546875" customWidth="1"/>
    <col min="7945" max="7945" width="15.140625" customWidth="1"/>
    <col min="7946" max="7946" width="17" customWidth="1"/>
    <col min="7947" max="7947" width="18.42578125" customWidth="1"/>
    <col min="7948" max="7948" width="18.140625" customWidth="1"/>
    <col min="7949" max="7949" width="10.140625" customWidth="1"/>
    <col min="7950" max="7950" width="3.42578125" customWidth="1"/>
    <col min="8193" max="8193" width="2.7109375" customWidth="1"/>
    <col min="8194" max="8194" width="20.140625" customWidth="1"/>
    <col min="8195" max="8195" width="51" customWidth="1"/>
    <col min="8196" max="8196" width="26.140625" customWidth="1"/>
    <col min="8197" max="8197" width="13" customWidth="1"/>
    <col min="8198" max="8198" width="14" customWidth="1"/>
    <col min="8199" max="8199" width="13.42578125" customWidth="1"/>
    <col min="8200" max="8200" width="15.85546875" customWidth="1"/>
    <col min="8201" max="8201" width="15.140625" customWidth="1"/>
    <col min="8202" max="8202" width="17" customWidth="1"/>
    <col min="8203" max="8203" width="18.42578125" customWidth="1"/>
    <col min="8204" max="8204" width="18.140625" customWidth="1"/>
    <col min="8205" max="8205" width="10.140625" customWidth="1"/>
    <col min="8206" max="8206" width="3.42578125" customWidth="1"/>
    <col min="8449" max="8449" width="2.7109375" customWidth="1"/>
    <col min="8450" max="8450" width="20.140625" customWidth="1"/>
    <col min="8451" max="8451" width="51" customWidth="1"/>
    <col min="8452" max="8452" width="26.140625" customWidth="1"/>
    <col min="8453" max="8453" width="13" customWidth="1"/>
    <col min="8454" max="8454" width="14" customWidth="1"/>
    <col min="8455" max="8455" width="13.42578125" customWidth="1"/>
    <col min="8456" max="8456" width="15.85546875" customWidth="1"/>
    <col min="8457" max="8457" width="15.140625" customWidth="1"/>
    <col min="8458" max="8458" width="17" customWidth="1"/>
    <col min="8459" max="8459" width="18.42578125" customWidth="1"/>
    <col min="8460" max="8460" width="18.140625" customWidth="1"/>
    <col min="8461" max="8461" width="10.140625" customWidth="1"/>
    <col min="8462" max="8462" width="3.42578125" customWidth="1"/>
    <col min="8705" max="8705" width="2.7109375" customWidth="1"/>
    <col min="8706" max="8706" width="20.140625" customWidth="1"/>
    <col min="8707" max="8707" width="51" customWidth="1"/>
    <col min="8708" max="8708" width="26.140625" customWidth="1"/>
    <col min="8709" max="8709" width="13" customWidth="1"/>
    <col min="8710" max="8710" width="14" customWidth="1"/>
    <col min="8711" max="8711" width="13.42578125" customWidth="1"/>
    <col min="8712" max="8712" width="15.85546875" customWidth="1"/>
    <col min="8713" max="8713" width="15.140625" customWidth="1"/>
    <col min="8714" max="8714" width="17" customWidth="1"/>
    <col min="8715" max="8715" width="18.42578125" customWidth="1"/>
    <col min="8716" max="8716" width="18.140625" customWidth="1"/>
    <col min="8717" max="8717" width="10.140625" customWidth="1"/>
    <col min="8718" max="8718" width="3.42578125" customWidth="1"/>
    <col min="8961" max="8961" width="2.7109375" customWidth="1"/>
    <col min="8962" max="8962" width="20.140625" customWidth="1"/>
    <col min="8963" max="8963" width="51" customWidth="1"/>
    <col min="8964" max="8964" width="26.140625" customWidth="1"/>
    <col min="8965" max="8965" width="13" customWidth="1"/>
    <col min="8966" max="8966" width="14" customWidth="1"/>
    <col min="8967" max="8967" width="13.42578125" customWidth="1"/>
    <col min="8968" max="8968" width="15.85546875" customWidth="1"/>
    <col min="8969" max="8969" width="15.140625" customWidth="1"/>
    <col min="8970" max="8970" width="17" customWidth="1"/>
    <col min="8971" max="8971" width="18.42578125" customWidth="1"/>
    <col min="8972" max="8972" width="18.140625" customWidth="1"/>
    <col min="8973" max="8973" width="10.140625" customWidth="1"/>
    <col min="8974" max="8974" width="3.42578125" customWidth="1"/>
    <col min="9217" max="9217" width="2.7109375" customWidth="1"/>
    <col min="9218" max="9218" width="20.140625" customWidth="1"/>
    <col min="9219" max="9219" width="51" customWidth="1"/>
    <col min="9220" max="9220" width="26.140625" customWidth="1"/>
    <col min="9221" max="9221" width="13" customWidth="1"/>
    <col min="9222" max="9222" width="14" customWidth="1"/>
    <col min="9223" max="9223" width="13.42578125" customWidth="1"/>
    <col min="9224" max="9224" width="15.85546875" customWidth="1"/>
    <col min="9225" max="9225" width="15.140625" customWidth="1"/>
    <col min="9226" max="9226" width="17" customWidth="1"/>
    <col min="9227" max="9227" width="18.42578125" customWidth="1"/>
    <col min="9228" max="9228" width="18.140625" customWidth="1"/>
    <col min="9229" max="9229" width="10.140625" customWidth="1"/>
    <col min="9230" max="9230" width="3.42578125" customWidth="1"/>
    <col min="9473" max="9473" width="2.7109375" customWidth="1"/>
    <col min="9474" max="9474" width="20.140625" customWidth="1"/>
    <col min="9475" max="9475" width="51" customWidth="1"/>
    <col min="9476" max="9476" width="26.140625" customWidth="1"/>
    <col min="9477" max="9477" width="13" customWidth="1"/>
    <col min="9478" max="9478" width="14" customWidth="1"/>
    <col min="9479" max="9479" width="13.42578125" customWidth="1"/>
    <col min="9480" max="9480" width="15.85546875" customWidth="1"/>
    <col min="9481" max="9481" width="15.140625" customWidth="1"/>
    <col min="9482" max="9482" width="17" customWidth="1"/>
    <col min="9483" max="9483" width="18.42578125" customWidth="1"/>
    <col min="9484" max="9484" width="18.140625" customWidth="1"/>
    <col min="9485" max="9485" width="10.140625" customWidth="1"/>
    <col min="9486" max="9486" width="3.42578125" customWidth="1"/>
    <col min="9729" max="9729" width="2.7109375" customWidth="1"/>
    <col min="9730" max="9730" width="20.140625" customWidth="1"/>
    <col min="9731" max="9731" width="51" customWidth="1"/>
    <col min="9732" max="9732" width="26.140625" customWidth="1"/>
    <col min="9733" max="9733" width="13" customWidth="1"/>
    <col min="9734" max="9734" width="14" customWidth="1"/>
    <col min="9735" max="9735" width="13.42578125" customWidth="1"/>
    <col min="9736" max="9736" width="15.85546875" customWidth="1"/>
    <col min="9737" max="9737" width="15.140625" customWidth="1"/>
    <col min="9738" max="9738" width="17" customWidth="1"/>
    <col min="9739" max="9739" width="18.42578125" customWidth="1"/>
    <col min="9740" max="9740" width="18.140625" customWidth="1"/>
    <col min="9741" max="9741" width="10.140625" customWidth="1"/>
    <col min="9742" max="9742" width="3.42578125" customWidth="1"/>
    <col min="9985" max="9985" width="2.7109375" customWidth="1"/>
    <col min="9986" max="9986" width="20.140625" customWidth="1"/>
    <col min="9987" max="9987" width="51" customWidth="1"/>
    <col min="9988" max="9988" width="26.140625" customWidth="1"/>
    <col min="9989" max="9989" width="13" customWidth="1"/>
    <col min="9990" max="9990" width="14" customWidth="1"/>
    <col min="9991" max="9991" width="13.42578125" customWidth="1"/>
    <col min="9992" max="9992" width="15.85546875" customWidth="1"/>
    <col min="9993" max="9993" width="15.140625" customWidth="1"/>
    <col min="9994" max="9994" width="17" customWidth="1"/>
    <col min="9995" max="9995" width="18.42578125" customWidth="1"/>
    <col min="9996" max="9996" width="18.140625" customWidth="1"/>
    <col min="9997" max="9997" width="10.140625" customWidth="1"/>
    <col min="9998" max="9998" width="3.42578125" customWidth="1"/>
    <col min="10241" max="10241" width="2.7109375" customWidth="1"/>
    <col min="10242" max="10242" width="20.140625" customWidth="1"/>
    <col min="10243" max="10243" width="51" customWidth="1"/>
    <col min="10244" max="10244" width="26.140625" customWidth="1"/>
    <col min="10245" max="10245" width="13" customWidth="1"/>
    <col min="10246" max="10246" width="14" customWidth="1"/>
    <col min="10247" max="10247" width="13.42578125" customWidth="1"/>
    <col min="10248" max="10248" width="15.85546875" customWidth="1"/>
    <col min="10249" max="10249" width="15.140625" customWidth="1"/>
    <col min="10250" max="10250" width="17" customWidth="1"/>
    <col min="10251" max="10251" width="18.42578125" customWidth="1"/>
    <col min="10252" max="10252" width="18.140625" customWidth="1"/>
    <col min="10253" max="10253" width="10.140625" customWidth="1"/>
    <col min="10254" max="10254" width="3.42578125" customWidth="1"/>
    <col min="10497" max="10497" width="2.7109375" customWidth="1"/>
    <col min="10498" max="10498" width="20.140625" customWidth="1"/>
    <col min="10499" max="10499" width="51" customWidth="1"/>
    <col min="10500" max="10500" width="26.140625" customWidth="1"/>
    <col min="10501" max="10501" width="13" customWidth="1"/>
    <col min="10502" max="10502" width="14" customWidth="1"/>
    <col min="10503" max="10503" width="13.42578125" customWidth="1"/>
    <col min="10504" max="10504" width="15.85546875" customWidth="1"/>
    <col min="10505" max="10505" width="15.140625" customWidth="1"/>
    <col min="10506" max="10506" width="17" customWidth="1"/>
    <col min="10507" max="10507" width="18.42578125" customWidth="1"/>
    <col min="10508" max="10508" width="18.140625" customWidth="1"/>
    <col min="10509" max="10509" width="10.140625" customWidth="1"/>
    <col min="10510" max="10510" width="3.42578125" customWidth="1"/>
    <col min="10753" max="10753" width="2.7109375" customWidth="1"/>
    <col min="10754" max="10754" width="20.140625" customWidth="1"/>
    <col min="10755" max="10755" width="51" customWidth="1"/>
    <col min="10756" max="10756" width="26.140625" customWidth="1"/>
    <col min="10757" max="10757" width="13" customWidth="1"/>
    <col min="10758" max="10758" width="14" customWidth="1"/>
    <col min="10759" max="10759" width="13.42578125" customWidth="1"/>
    <col min="10760" max="10760" width="15.85546875" customWidth="1"/>
    <col min="10761" max="10761" width="15.140625" customWidth="1"/>
    <col min="10762" max="10762" width="17" customWidth="1"/>
    <col min="10763" max="10763" width="18.42578125" customWidth="1"/>
    <col min="10764" max="10764" width="18.140625" customWidth="1"/>
    <col min="10765" max="10765" width="10.140625" customWidth="1"/>
    <col min="10766" max="10766" width="3.42578125" customWidth="1"/>
    <col min="11009" max="11009" width="2.7109375" customWidth="1"/>
    <col min="11010" max="11010" width="20.140625" customWidth="1"/>
    <col min="11011" max="11011" width="51" customWidth="1"/>
    <col min="11012" max="11012" width="26.140625" customWidth="1"/>
    <col min="11013" max="11013" width="13" customWidth="1"/>
    <col min="11014" max="11014" width="14" customWidth="1"/>
    <col min="11015" max="11015" width="13.42578125" customWidth="1"/>
    <col min="11016" max="11016" width="15.85546875" customWidth="1"/>
    <col min="11017" max="11017" width="15.140625" customWidth="1"/>
    <col min="11018" max="11018" width="17" customWidth="1"/>
    <col min="11019" max="11019" width="18.42578125" customWidth="1"/>
    <col min="11020" max="11020" width="18.140625" customWidth="1"/>
    <col min="11021" max="11021" width="10.140625" customWidth="1"/>
    <col min="11022" max="11022" width="3.42578125" customWidth="1"/>
    <col min="11265" max="11265" width="2.7109375" customWidth="1"/>
    <col min="11266" max="11266" width="20.140625" customWidth="1"/>
    <col min="11267" max="11267" width="51" customWidth="1"/>
    <col min="11268" max="11268" width="26.140625" customWidth="1"/>
    <col min="11269" max="11269" width="13" customWidth="1"/>
    <col min="11270" max="11270" width="14" customWidth="1"/>
    <col min="11271" max="11271" width="13.42578125" customWidth="1"/>
    <col min="11272" max="11272" width="15.85546875" customWidth="1"/>
    <col min="11273" max="11273" width="15.140625" customWidth="1"/>
    <col min="11274" max="11274" width="17" customWidth="1"/>
    <col min="11275" max="11275" width="18.42578125" customWidth="1"/>
    <col min="11276" max="11276" width="18.140625" customWidth="1"/>
    <col min="11277" max="11277" width="10.140625" customWidth="1"/>
    <col min="11278" max="11278" width="3.42578125" customWidth="1"/>
    <col min="11521" max="11521" width="2.7109375" customWidth="1"/>
    <col min="11522" max="11522" width="20.140625" customWidth="1"/>
    <col min="11523" max="11523" width="51" customWidth="1"/>
    <col min="11524" max="11524" width="26.140625" customWidth="1"/>
    <col min="11525" max="11525" width="13" customWidth="1"/>
    <col min="11526" max="11526" width="14" customWidth="1"/>
    <col min="11527" max="11527" width="13.42578125" customWidth="1"/>
    <col min="11528" max="11528" width="15.85546875" customWidth="1"/>
    <col min="11529" max="11529" width="15.140625" customWidth="1"/>
    <col min="11530" max="11530" width="17" customWidth="1"/>
    <col min="11531" max="11531" width="18.42578125" customWidth="1"/>
    <col min="11532" max="11532" width="18.140625" customWidth="1"/>
    <col min="11533" max="11533" width="10.140625" customWidth="1"/>
    <col min="11534" max="11534" width="3.42578125" customWidth="1"/>
    <col min="11777" max="11777" width="2.7109375" customWidth="1"/>
    <col min="11778" max="11778" width="20.140625" customWidth="1"/>
    <col min="11779" max="11779" width="51" customWidth="1"/>
    <col min="11780" max="11780" width="26.140625" customWidth="1"/>
    <col min="11781" max="11781" width="13" customWidth="1"/>
    <col min="11782" max="11782" width="14" customWidth="1"/>
    <col min="11783" max="11783" width="13.42578125" customWidth="1"/>
    <col min="11784" max="11784" width="15.85546875" customWidth="1"/>
    <col min="11785" max="11785" width="15.140625" customWidth="1"/>
    <col min="11786" max="11786" width="17" customWidth="1"/>
    <col min="11787" max="11787" width="18.42578125" customWidth="1"/>
    <col min="11788" max="11788" width="18.140625" customWidth="1"/>
    <col min="11789" max="11789" width="10.140625" customWidth="1"/>
    <col min="11790" max="11790" width="3.42578125" customWidth="1"/>
    <col min="12033" max="12033" width="2.7109375" customWidth="1"/>
    <col min="12034" max="12034" width="20.140625" customWidth="1"/>
    <col min="12035" max="12035" width="51" customWidth="1"/>
    <col min="12036" max="12036" width="26.140625" customWidth="1"/>
    <col min="12037" max="12037" width="13" customWidth="1"/>
    <col min="12038" max="12038" width="14" customWidth="1"/>
    <col min="12039" max="12039" width="13.42578125" customWidth="1"/>
    <col min="12040" max="12040" width="15.85546875" customWidth="1"/>
    <col min="12041" max="12041" width="15.140625" customWidth="1"/>
    <col min="12042" max="12042" width="17" customWidth="1"/>
    <col min="12043" max="12043" width="18.42578125" customWidth="1"/>
    <col min="12044" max="12044" width="18.140625" customWidth="1"/>
    <col min="12045" max="12045" width="10.140625" customWidth="1"/>
    <col min="12046" max="12046" width="3.42578125" customWidth="1"/>
    <col min="12289" max="12289" width="2.7109375" customWidth="1"/>
    <col min="12290" max="12290" width="20.140625" customWidth="1"/>
    <col min="12291" max="12291" width="51" customWidth="1"/>
    <col min="12292" max="12292" width="26.140625" customWidth="1"/>
    <col min="12293" max="12293" width="13" customWidth="1"/>
    <col min="12294" max="12294" width="14" customWidth="1"/>
    <col min="12295" max="12295" width="13.42578125" customWidth="1"/>
    <col min="12296" max="12296" width="15.85546875" customWidth="1"/>
    <col min="12297" max="12297" width="15.140625" customWidth="1"/>
    <col min="12298" max="12298" width="17" customWidth="1"/>
    <col min="12299" max="12299" width="18.42578125" customWidth="1"/>
    <col min="12300" max="12300" width="18.140625" customWidth="1"/>
    <col min="12301" max="12301" width="10.140625" customWidth="1"/>
    <col min="12302" max="12302" width="3.42578125" customWidth="1"/>
    <col min="12545" max="12545" width="2.7109375" customWidth="1"/>
    <col min="12546" max="12546" width="20.140625" customWidth="1"/>
    <col min="12547" max="12547" width="51" customWidth="1"/>
    <col min="12548" max="12548" width="26.140625" customWidth="1"/>
    <col min="12549" max="12549" width="13" customWidth="1"/>
    <col min="12550" max="12550" width="14" customWidth="1"/>
    <col min="12551" max="12551" width="13.42578125" customWidth="1"/>
    <col min="12552" max="12552" width="15.85546875" customWidth="1"/>
    <col min="12553" max="12553" width="15.140625" customWidth="1"/>
    <col min="12554" max="12554" width="17" customWidth="1"/>
    <col min="12555" max="12555" width="18.42578125" customWidth="1"/>
    <col min="12556" max="12556" width="18.140625" customWidth="1"/>
    <col min="12557" max="12557" width="10.140625" customWidth="1"/>
    <col min="12558" max="12558" width="3.42578125" customWidth="1"/>
    <col min="12801" max="12801" width="2.7109375" customWidth="1"/>
    <col min="12802" max="12802" width="20.140625" customWidth="1"/>
    <col min="12803" max="12803" width="51" customWidth="1"/>
    <col min="12804" max="12804" width="26.140625" customWidth="1"/>
    <col min="12805" max="12805" width="13" customWidth="1"/>
    <col min="12806" max="12806" width="14" customWidth="1"/>
    <col min="12807" max="12807" width="13.42578125" customWidth="1"/>
    <col min="12808" max="12808" width="15.85546875" customWidth="1"/>
    <col min="12809" max="12809" width="15.140625" customWidth="1"/>
    <col min="12810" max="12810" width="17" customWidth="1"/>
    <col min="12811" max="12811" width="18.42578125" customWidth="1"/>
    <col min="12812" max="12812" width="18.140625" customWidth="1"/>
    <col min="12813" max="12813" width="10.140625" customWidth="1"/>
    <col min="12814" max="12814" width="3.42578125" customWidth="1"/>
    <col min="13057" max="13057" width="2.7109375" customWidth="1"/>
    <col min="13058" max="13058" width="20.140625" customWidth="1"/>
    <col min="13059" max="13059" width="51" customWidth="1"/>
    <col min="13060" max="13060" width="26.140625" customWidth="1"/>
    <col min="13061" max="13061" width="13" customWidth="1"/>
    <col min="13062" max="13062" width="14" customWidth="1"/>
    <col min="13063" max="13063" width="13.42578125" customWidth="1"/>
    <col min="13064" max="13064" width="15.85546875" customWidth="1"/>
    <col min="13065" max="13065" width="15.140625" customWidth="1"/>
    <col min="13066" max="13066" width="17" customWidth="1"/>
    <col min="13067" max="13067" width="18.42578125" customWidth="1"/>
    <col min="13068" max="13068" width="18.140625" customWidth="1"/>
    <col min="13069" max="13069" width="10.140625" customWidth="1"/>
    <col min="13070" max="13070" width="3.42578125" customWidth="1"/>
    <col min="13313" max="13313" width="2.7109375" customWidth="1"/>
    <col min="13314" max="13314" width="20.140625" customWidth="1"/>
    <col min="13315" max="13315" width="51" customWidth="1"/>
    <col min="13316" max="13316" width="26.140625" customWidth="1"/>
    <col min="13317" max="13317" width="13" customWidth="1"/>
    <col min="13318" max="13318" width="14" customWidth="1"/>
    <col min="13319" max="13319" width="13.42578125" customWidth="1"/>
    <col min="13320" max="13320" width="15.85546875" customWidth="1"/>
    <col min="13321" max="13321" width="15.140625" customWidth="1"/>
    <col min="13322" max="13322" width="17" customWidth="1"/>
    <col min="13323" max="13323" width="18.42578125" customWidth="1"/>
    <col min="13324" max="13324" width="18.140625" customWidth="1"/>
    <col min="13325" max="13325" width="10.140625" customWidth="1"/>
    <col min="13326" max="13326" width="3.42578125" customWidth="1"/>
    <col min="13569" max="13569" width="2.7109375" customWidth="1"/>
    <col min="13570" max="13570" width="20.140625" customWidth="1"/>
    <col min="13571" max="13571" width="51" customWidth="1"/>
    <col min="13572" max="13572" width="26.140625" customWidth="1"/>
    <col min="13573" max="13573" width="13" customWidth="1"/>
    <col min="13574" max="13574" width="14" customWidth="1"/>
    <col min="13575" max="13575" width="13.42578125" customWidth="1"/>
    <col min="13576" max="13576" width="15.85546875" customWidth="1"/>
    <col min="13577" max="13577" width="15.140625" customWidth="1"/>
    <col min="13578" max="13578" width="17" customWidth="1"/>
    <col min="13579" max="13579" width="18.42578125" customWidth="1"/>
    <col min="13580" max="13580" width="18.140625" customWidth="1"/>
    <col min="13581" max="13581" width="10.140625" customWidth="1"/>
    <col min="13582" max="13582" width="3.42578125" customWidth="1"/>
    <col min="13825" max="13825" width="2.7109375" customWidth="1"/>
    <col min="13826" max="13826" width="20.140625" customWidth="1"/>
    <col min="13827" max="13827" width="51" customWidth="1"/>
    <col min="13828" max="13828" width="26.140625" customWidth="1"/>
    <col min="13829" max="13829" width="13" customWidth="1"/>
    <col min="13830" max="13830" width="14" customWidth="1"/>
    <col min="13831" max="13831" width="13.42578125" customWidth="1"/>
    <col min="13832" max="13832" width="15.85546875" customWidth="1"/>
    <col min="13833" max="13833" width="15.140625" customWidth="1"/>
    <col min="13834" max="13834" width="17" customWidth="1"/>
    <col min="13835" max="13835" width="18.42578125" customWidth="1"/>
    <col min="13836" max="13836" width="18.140625" customWidth="1"/>
    <col min="13837" max="13837" width="10.140625" customWidth="1"/>
    <col min="13838" max="13838" width="3.42578125" customWidth="1"/>
    <col min="14081" max="14081" width="2.7109375" customWidth="1"/>
    <col min="14082" max="14082" width="20.140625" customWidth="1"/>
    <col min="14083" max="14083" width="51" customWidth="1"/>
    <col min="14084" max="14084" width="26.140625" customWidth="1"/>
    <col min="14085" max="14085" width="13" customWidth="1"/>
    <col min="14086" max="14086" width="14" customWidth="1"/>
    <col min="14087" max="14087" width="13.42578125" customWidth="1"/>
    <col min="14088" max="14088" width="15.85546875" customWidth="1"/>
    <col min="14089" max="14089" width="15.140625" customWidth="1"/>
    <col min="14090" max="14090" width="17" customWidth="1"/>
    <col min="14091" max="14091" width="18.42578125" customWidth="1"/>
    <col min="14092" max="14092" width="18.140625" customWidth="1"/>
    <col min="14093" max="14093" width="10.140625" customWidth="1"/>
    <col min="14094" max="14094" width="3.42578125" customWidth="1"/>
    <col min="14337" max="14337" width="2.7109375" customWidth="1"/>
    <col min="14338" max="14338" width="20.140625" customWidth="1"/>
    <col min="14339" max="14339" width="51" customWidth="1"/>
    <col min="14340" max="14340" width="26.140625" customWidth="1"/>
    <col min="14341" max="14341" width="13" customWidth="1"/>
    <col min="14342" max="14342" width="14" customWidth="1"/>
    <col min="14343" max="14343" width="13.42578125" customWidth="1"/>
    <col min="14344" max="14344" width="15.85546875" customWidth="1"/>
    <col min="14345" max="14345" width="15.140625" customWidth="1"/>
    <col min="14346" max="14346" width="17" customWidth="1"/>
    <col min="14347" max="14347" width="18.42578125" customWidth="1"/>
    <col min="14348" max="14348" width="18.140625" customWidth="1"/>
    <col min="14349" max="14349" width="10.140625" customWidth="1"/>
    <col min="14350" max="14350" width="3.42578125" customWidth="1"/>
    <col min="14593" max="14593" width="2.7109375" customWidth="1"/>
    <col min="14594" max="14594" width="20.140625" customWidth="1"/>
    <col min="14595" max="14595" width="51" customWidth="1"/>
    <col min="14596" max="14596" width="26.140625" customWidth="1"/>
    <col min="14597" max="14597" width="13" customWidth="1"/>
    <col min="14598" max="14598" width="14" customWidth="1"/>
    <col min="14599" max="14599" width="13.42578125" customWidth="1"/>
    <col min="14600" max="14600" width="15.85546875" customWidth="1"/>
    <col min="14601" max="14601" width="15.140625" customWidth="1"/>
    <col min="14602" max="14602" width="17" customWidth="1"/>
    <col min="14603" max="14603" width="18.42578125" customWidth="1"/>
    <col min="14604" max="14604" width="18.140625" customWidth="1"/>
    <col min="14605" max="14605" width="10.140625" customWidth="1"/>
    <col min="14606" max="14606" width="3.42578125" customWidth="1"/>
    <col min="14849" max="14849" width="2.7109375" customWidth="1"/>
    <col min="14850" max="14850" width="20.140625" customWidth="1"/>
    <col min="14851" max="14851" width="51" customWidth="1"/>
    <col min="14852" max="14852" width="26.140625" customWidth="1"/>
    <col min="14853" max="14853" width="13" customWidth="1"/>
    <col min="14854" max="14854" width="14" customWidth="1"/>
    <col min="14855" max="14855" width="13.42578125" customWidth="1"/>
    <col min="14856" max="14856" width="15.85546875" customWidth="1"/>
    <col min="14857" max="14857" width="15.140625" customWidth="1"/>
    <col min="14858" max="14858" width="17" customWidth="1"/>
    <col min="14859" max="14859" width="18.42578125" customWidth="1"/>
    <col min="14860" max="14860" width="18.140625" customWidth="1"/>
    <col min="14861" max="14861" width="10.140625" customWidth="1"/>
    <col min="14862" max="14862" width="3.42578125" customWidth="1"/>
    <col min="15105" max="15105" width="2.7109375" customWidth="1"/>
    <col min="15106" max="15106" width="20.140625" customWidth="1"/>
    <col min="15107" max="15107" width="51" customWidth="1"/>
    <col min="15108" max="15108" width="26.140625" customWidth="1"/>
    <col min="15109" max="15109" width="13" customWidth="1"/>
    <col min="15110" max="15110" width="14" customWidth="1"/>
    <col min="15111" max="15111" width="13.42578125" customWidth="1"/>
    <col min="15112" max="15112" width="15.85546875" customWidth="1"/>
    <col min="15113" max="15113" width="15.140625" customWidth="1"/>
    <col min="15114" max="15114" width="17" customWidth="1"/>
    <col min="15115" max="15115" width="18.42578125" customWidth="1"/>
    <col min="15116" max="15116" width="18.140625" customWidth="1"/>
    <col min="15117" max="15117" width="10.140625" customWidth="1"/>
    <col min="15118" max="15118" width="3.42578125" customWidth="1"/>
    <col min="15361" max="15361" width="2.7109375" customWidth="1"/>
    <col min="15362" max="15362" width="20.140625" customWidth="1"/>
    <col min="15363" max="15363" width="51" customWidth="1"/>
    <col min="15364" max="15364" width="26.140625" customWidth="1"/>
    <col min="15365" max="15365" width="13" customWidth="1"/>
    <col min="15366" max="15366" width="14" customWidth="1"/>
    <col min="15367" max="15367" width="13.42578125" customWidth="1"/>
    <col min="15368" max="15368" width="15.85546875" customWidth="1"/>
    <col min="15369" max="15369" width="15.140625" customWidth="1"/>
    <col min="15370" max="15370" width="17" customWidth="1"/>
    <col min="15371" max="15371" width="18.42578125" customWidth="1"/>
    <col min="15372" max="15372" width="18.140625" customWidth="1"/>
    <col min="15373" max="15373" width="10.140625" customWidth="1"/>
    <col min="15374" max="15374" width="3.42578125" customWidth="1"/>
    <col min="15617" max="15617" width="2.7109375" customWidth="1"/>
    <col min="15618" max="15618" width="20.140625" customWidth="1"/>
    <col min="15619" max="15619" width="51" customWidth="1"/>
    <col min="15620" max="15620" width="26.140625" customWidth="1"/>
    <col min="15621" max="15621" width="13" customWidth="1"/>
    <col min="15622" max="15622" width="14" customWidth="1"/>
    <col min="15623" max="15623" width="13.42578125" customWidth="1"/>
    <col min="15624" max="15624" width="15.85546875" customWidth="1"/>
    <col min="15625" max="15625" width="15.140625" customWidth="1"/>
    <col min="15626" max="15626" width="17" customWidth="1"/>
    <col min="15627" max="15627" width="18.42578125" customWidth="1"/>
    <col min="15628" max="15628" width="18.140625" customWidth="1"/>
    <col min="15629" max="15629" width="10.140625" customWidth="1"/>
    <col min="15630" max="15630" width="3.42578125" customWidth="1"/>
    <col min="15873" max="15873" width="2.7109375" customWidth="1"/>
    <col min="15874" max="15874" width="20.140625" customWidth="1"/>
    <col min="15875" max="15875" width="51" customWidth="1"/>
    <col min="15876" max="15876" width="26.140625" customWidth="1"/>
    <col min="15877" max="15877" width="13" customWidth="1"/>
    <col min="15878" max="15878" width="14" customWidth="1"/>
    <col min="15879" max="15879" width="13.42578125" customWidth="1"/>
    <col min="15880" max="15880" width="15.85546875" customWidth="1"/>
    <col min="15881" max="15881" width="15.140625" customWidth="1"/>
    <col min="15882" max="15882" width="17" customWidth="1"/>
    <col min="15883" max="15883" width="18.42578125" customWidth="1"/>
    <col min="15884" max="15884" width="18.140625" customWidth="1"/>
    <col min="15885" max="15885" width="10.140625" customWidth="1"/>
    <col min="15886" max="15886" width="3.42578125" customWidth="1"/>
    <col min="16129" max="16129" width="2.7109375" customWidth="1"/>
    <col min="16130" max="16130" width="20.140625" customWidth="1"/>
    <col min="16131" max="16131" width="51" customWidth="1"/>
    <col min="16132" max="16132" width="26.140625" customWidth="1"/>
    <col min="16133" max="16133" width="13" customWidth="1"/>
    <col min="16134" max="16134" width="14" customWidth="1"/>
    <col min="16135" max="16135" width="13.42578125" customWidth="1"/>
    <col min="16136" max="16136" width="15.85546875" customWidth="1"/>
    <col min="16137" max="16137" width="15.140625" customWidth="1"/>
    <col min="16138" max="16138" width="17" customWidth="1"/>
    <col min="16139" max="16139" width="18.42578125" customWidth="1"/>
    <col min="16140" max="16140" width="18.140625" customWidth="1"/>
    <col min="16141" max="16141" width="10.140625" customWidth="1"/>
    <col min="16142" max="16142" width="3.42578125" customWidth="1"/>
  </cols>
  <sheetData>
    <row r="1" spans="1:15" s="18" customFormat="1" ht="51.75" customHeight="1" x14ac:dyDescent="0.25">
      <c r="N1" s="66"/>
      <c r="O1"/>
    </row>
    <row r="2" spans="1:15" ht="23.25" x14ac:dyDescent="0.25">
      <c r="B2" s="67" t="s">
        <v>243</v>
      </c>
      <c r="C2" s="18"/>
      <c r="D2" s="18"/>
      <c r="E2" s="18"/>
      <c r="F2" s="18"/>
      <c r="G2" s="18"/>
      <c r="H2" s="18"/>
      <c r="I2" s="18"/>
      <c r="J2" s="18"/>
      <c r="K2" s="18"/>
      <c r="L2" s="18"/>
      <c r="M2" s="18"/>
      <c r="N2" s="68"/>
    </row>
    <row r="3" spans="1:15" s="74" customFormat="1" ht="22.5" customHeight="1" thickBot="1" x14ac:dyDescent="0.25">
      <c r="A3" s="69"/>
      <c r="B3" s="70"/>
      <c r="C3" s="71" t="s">
        <v>170</v>
      </c>
      <c r="D3" s="72" t="s">
        <v>188</v>
      </c>
      <c r="E3" s="72" t="s">
        <v>189</v>
      </c>
      <c r="F3" s="73" t="s">
        <v>190</v>
      </c>
      <c r="G3" s="72" t="s">
        <v>191</v>
      </c>
      <c r="H3" s="72" t="s">
        <v>192</v>
      </c>
      <c r="I3" s="72" t="s">
        <v>193</v>
      </c>
      <c r="J3" s="72" t="s">
        <v>194</v>
      </c>
      <c r="K3" s="73" t="s">
        <v>195</v>
      </c>
      <c r="L3" s="72" t="s">
        <v>196</v>
      </c>
      <c r="M3" s="69"/>
      <c r="N3" s="68"/>
    </row>
    <row r="4" spans="1:15" ht="15.75" customHeight="1" thickTop="1" x14ac:dyDescent="0.25">
      <c r="A4" s="18"/>
      <c r="B4" s="374" t="s">
        <v>197</v>
      </c>
      <c r="C4" s="75" t="s">
        <v>52</v>
      </c>
      <c r="D4" s="76" t="s">
        <v>198</v>
      </c>
      <c r="E4" s="77">
        <v>3.6</v>
      </c>
      <c r="F4" s="78">
        <v>3.5999999999999999E-3</v>
      </c>
      <c r="G4" s="77">
        <v>1.1666666666666701</v>
      </c>
      <c r="H4" s="300">
        <v>2.0000000000000001E-4</v>
      </c>
      <c r="I4" s="300">
        <v>1E-4</v>
      </c>
      <c r="J4" s="77">
        <v>1.5</v>
      </c>
      <c r="K4" s="79">
        <v>1.5E-3</v>
      </c>
      <c r="L4" s="253">
        <v>0.41666666666666669</v>
      </c>
      <c r="M4" s="18"/>
      <c r="N4" s="80"/>
    </row>
    <row r="5" spans="1:15" x14ac:dyDescent="0.25">
      <c r="A5" s="18"/>
      <c r="B5" s="375"/>
      <c r="C5" s="81" t="s">
        <v>58</v>
      </c>
      <c r="D5" s="82" t="s">
        <v>199</v>
      </c>
      <c r="E5" s="83">
        <v>37.89</v>
      </c>
      <c r="F5" s="84">
        <v>3.789E-2</v>
      </c>
      <c r="G5" s="85">
        <v>1926</v>
      </c>
      <c r="H5" s="301">
        <v>3.6999999999999998E-2</v>
      </c>
      <c r="I5" s="301">
        <v>3.5000000000000003E-2</v>
      </c>
      <c r="J5" s="83">
        <v>1937.355</v>
      </c>
      <c r="K5" s="86">
        <v>1.9373549999999999</v>
      </c>
      <c r="L5" s="87">
        <v>51.131037212984957</v>
      </c>
      <c r="M5" s="18"/>
      <c r="N5" s="80"/>
    </row>
    <row r="6" spans="1:15" x14ac:dyDescent="0.25">
      <c r="A6" s="18"/>
      <c r="B6" s="375"/>
      <c r="C6" s="81" t="s">
        <v>200</v>
      </c>
      <c r="D6" s="82" t="s">
        <v>199</v>
      </c>
      <c r="E6" s="83">
        <v>37.89</v>
      </c>
      <c r="F6" s="84">
        <v>3.789E-2</v>
      </c>
      <c r="G6" s="85">
        <v>1926</v>
      </c>
      <c r="H6" s="301">
        <v>3.6999999999999998E-2</v>
      </c>
      <c r="I6" s="301">
        <v>3.5000000000000003E-2</v>
      </c>
      <c r="J6" s="83">
        <v>11.355000000000002</v>
      </c>
      <c r="K6" s="86">
        <v>1.1355000000000002E-2</v>
      </c>
      <c r="L6" s="87">
        <v>0.29968329374505154</v>
      </c>
      <c r="M6" s="18"/>
      <c r="N6" s="80"/>
    </row>
    <row r="7" spans="1:15" x14ac:dyDescent="0.25">
      <c r="A7" s="18"/>
      <c r="B7" s="375"/>
      <c r="C7" s="81" t="s">
        <v>175</v>
      </c>
      <c r="D7" s="82" t="s">
        <v>201</v>
      </c>
      <c r="E7" s="83">
        <v>38.799999999999997</v>
      </c>
      <c r="F7" s="84">
        <v>3.8799999999999994E-2</v>
      </c>
      <c r="G7" s="85">
        <v>2753</v>
      </c>
      <c r="H7" s="301">
        <v>2.5999999999999999E-2</v>
      </c>
      <c r="I7" s="301">
        <v>3.1E-2</v>
      </c>
      <c r="J7" s="83">
        <v>2762.8879999999999</v>
      </c>
      <c r="K7" s="86">
        <v>2.7628879999999998</v>
      </c>
      <c r="L7" s="87">
        <v>71.208453608247424</v>
      </c>
      <c r="M7" s="18"/>
      <c r="N7" s="80"/>
    </row>
    <row r="8" spans="1:15" x14ac:dyDescent="0.25">
      <c r="A8" s="18"/>
      <c r="B8" s="375"/>
      <c r="C8" s="81" t="s">
        <v>177</v>
      </c>
      <c r="D8" s="82" t="s">
        <v>201</v>
      </c>
      <c r="E8" s="83">
        <v>42.5</v>
      </c>
      <c r="F8" s="84">
        <v>4.2500000000000003E-2</v>
      </c>
      <c r="G8" s="85">
        <v>3156</v>
      </c>
      <c r="H8" s="301">
        <v>5.7000000000000002E-2</v>
      </c>
      <c r="I8" s="301">
        <v>6.4000000000000001E-2</v>
      </c>
      <c r="J8" s="83">
        <v>3176.4970000000003</v>
      </c>
      <c r="K8" s="86">
        <v>3.1764970000000003</v>
      </c>
      <c r="L8" s="87">
        <v>74.74110588235294</v>
      </c>
      <c r="M8" s="18"/>
      <c r="N8" s="80"/>
    </row>
    <row r="9" spans="1:15" x14ac:dyDescent="0.25">
      <c r="A9" s="18"/>
      <c r="B9" s="375"/>
      <c r="C9" s="81" t="s">
        <v>62</v>
      </c>
      <c r="D9" s="82" t="s">
        <v>201</v>
      </c>
      <c r="E9" s="83">
        <v>25.34</v>
      </c>
      <c r="F9" s="84">
        <v>2.5340000000000001E-2</v>
      </c>
      <c r="G9" s="85">
        <v>1515</v>
      </c>
      <c r="H9" s="301">
        <v>2.4E-2</v>
      </c>
      <c r="I9" s="301">
        <v>0.108</v>
      </c>
      <c r="J9" s="83">
        <v>1547.7839999999999</v>
      </c>
      <c r="K9" s="86">
        <v>1.5477839999999998</v>
      </c>
      <c r="L9" s="87">
        <v>61.080662983425405</v>
      </c>
      <c r="M9" s="18"/>
      <c r="N9" s="80"/>
    </row>
    <row r="10" spans="1:15" x14ac:dyDescent="0.25">
      <c r="A10" s="18"/>
      <c r="B10" s="375"/>
      <c r="C10" s="81" t="s">
        <v>182</v>
      </c>
      <c r="D10" s="82" t="s">
        <v>202</v>
      </c>
      <c r="E10" s="83">
        <v>1.5061428571428572</v>
      </c>
      <c r="F10" s="84">
        <v>1.5061428571428572E-3</v>
      </c>
      <c r="G10" s="85">
        <v>76.559280624363751</v>
      </c>
      <c r="H10" s="301">
        <v>1.4707649964182028E-3</v>
      </c>
      <c r="I10" s="301">
        <v>1.391264185801003E-3</v>
      </c>
      <c r="J10" s="83">
        <v>77.010646476642904</v>
      </c>
      <c r="K10" s="86">
        <v>7.7010646476642908E-2</v>
      </c>
      <c r="L10" s="87">
        <v>51.13103721298495</v>
      </c>
      <c r="M10" s="18"/>
      <c r="N10" s="80"/>
    </row>
    <row r="11" spans="1:15" x14ac:dyDescent="0.25">
      <c r="A11" s="18"/>
      <c r="B11" s="375"/>
      <c r="C11" s="81" t="s">
        <v>180</v>
      </c>
      <c r="D11" s="82" t="s">
        <v>203</v>
      </c>
      <c r="E11" s="83">
        <v>17.406566399999999</v>
      </c>
      <c r="F11" s="84">
        <v>1.74065664E-2</v>
      </c>
      <c r="G11" s="85">
        <v>1799</v>
      </c>
      <c r="H11" s="301">
        <v>0.57490580144658576</v>
      </c>
      <c r="I11" s="301">
        <v>7.6853726929491495E-2</v>
      </c>
      <c r="J11" s="83">
        <v>33.857584831999993</v>
      </c>
      <c r="K11" s="86">
        <v>3.3857584831999993E-2</v>
      </c>
      <c r="L11" s="87">
        <v>1.9451041666666662</v>
      </c>
      <c r="M11" s="18"/>
      <c r="N11" s="80"/>
    </row>
    <row r="12" spans="1:15" x14ac:dyDescent="0.25">
      <c r="A12" s="18"/>
      <c r="B12" s="375"/>
      <c r="C12" s="81" t="s">
        <v>181</v>
      </c>
      <c r="D12" s="82" t="s">
        <v>203</v>
      </c>
      <c r="E12" s="83">
        <v>11.353727999999998</v>
      </c>
      <c r="F12" s="84">
        <v>1.1353727999999999E-2</v>
      </c>
      <c r="G12" s="85">
        <v>1799</v>
      </c>
      <c r="H12" s="301">
        <v>0.57121288132881276</v>
      </c>
      <c r="I12" s="301">
        <v>7.6360055316525316E-2</v>
      </c>
      <c r="J12" s="83">
        <v>22.084183639999996</v>
      </c>
      <c r="K12" s="86">
        <v>2.2084183639999994E-2</v>
      </c>
      <c r="L12" s="87">
        <v>1.9451041666666664</v>
      </c>
      <c r="M12" s="18"/>
      <c r="N12" s="80"/>
    </row>
    <row r="13" spans="1:15" x14ac:dyDescent="0.25">
      <c r="A13" s="18"/>
      <c r="B13" s="375"/>
      <c r="C13" s="81" t="s">
        <v>204</v>
      </c>
      <c r="D13" s="82" t="s">
        <v>205</v>
      </c>
      <c r="E13" s="83">
        <v>211</v>
      </c>
      <c r="F13" s="84">
        <v>0.21099999999999999</v>
      </c>
      <c r="G13" s="85">
        <v>65.481397662276947</v>
      </c>
      <c r="H13" s="301">
        <v>1.12253824563903E-2</v>
      </c>
      <c r="I13" s="301">
        <v>5.6126912281951507E-3</v>
      </c>
      <c r="J13" s="83">
        <v>87.916666666666657</v>
      </c>
      <c r="K13" s="86">
        <v>8.7916666666666657E-2</v>
      </c>
      <c r="L13" s="87">
        <v>0.41666666666666663</v>
      </c>
      <c r="M13" s="18"/>
      <c r="N13" s="80"/>
    </row>
    <row r="14" spans="1:15" ht="15.75" thickBot="1" x14ac:dyDescent="0.3">
      <c r="A14" s="18"/>
      <c r="B14" s="376"/>
      <c r="C14" s="88" t="s">
        <v>206</v>
      </c>
      <c r="D14" s="89" t="s">
        <v>205</v>
      </c>
      <c r="E14" s="90">
        <v>1318.7499999999998</v>
      </c>
      <c r="F14" s="302">
        <v>1.3187499999999999</v>
      </c>
      <c r="G14" s="91">
        <v>67033.847980997598</v>
      </c>
      <c r="H14" s="303">
        <v>1.2877738189495904</v>
      </c>
      <c r="I14" s="303">
        <v>1.2181644233306939</v>
      </c>
      <c r="J14" s="90">
        <v>67429.055324623885</v>
      </c>
      <c r="K14" s="304">
        <v>67.429055324623889</v>
      </c>
      <c r="L14" s="92">
        <v>51.131037212984943</v>
      </c>
      <c r="M14" s="18"/>
      <c r="N14" s="80"/>
    </row>
    <row r="15" spans="1:15" x14ac:dyDescent="0.25">
      <c r="A15" s="18"/>
      <c r="B15" s="93" t="s">
        <v>207</v>
      </c>
      <c r="C15" s="94" t="s">
        <v>242</v>
      </c>
      <c r="D15" s="93"/>
      <c r="E15" s="93"/>
      <c r="F15" s="93"/>
      <c r="G15" s="93"/>
      <c r="H15" s="70"/>
      <c r="I15" s="70"/>
      <c r="J15" s="70"/>
      <c r="K15" s="70"/>
      <c r="L15" s="95"/>
      <c r="M15" s="18"/>
      <c r="N15" s="80"/>
    </row>
    <row r="16" spans="1:15" x14ac:dyDescent="0.25">
      <c r="A16" s="18"/>
      <c r="B16" s="93"/>
      <c r="C16" s="96" t="s">
        <v>232</v>
      </c>
      <c r="D16" s="93"/>
      <c r="E16" s="93"/>
      <c r="F16" s="93"/>
      <c r="G16" s="93"/>
      <c r="H16" s="97"/>
      <c r="I16" s="97"/>
      <c r="J16" s="96"/>
      <c r="K16" s="70"/>
      <c r="L16" s="70"/>
      <c r="M16" s="18"/>
      <c r="N16" s="80"/>
    </row>
    <row r="17" spans="1:14" x14ac:dyDescent="0.25">
      <c r="A17" s="18"/>
      <c r="B17" s="93"/>
      <c r="C17" s="96" t="s">
        <v>233</v>
      </c>
      <c r="D17" s="93"/>
      <c r="E17" s="93"/>
      <c r="F17" s="93"/>
      <c r="G17" s="93"/>
      <c r="H17" s="97"/>
      <c r="I17" s="97"/>
      <c r="J17" s="96"/>
      <c r="K17" s="70"/>
      <c r="L17" s="70"/>
      <c r="M17" s="18"/>
      <c r="N17" s="80"/>
    </row>
    <row r="18" spans="1:14" x14ac:dyDescent="0.25">
      <c r="A18" s="18"/>
      <c r="B18" s="93"/>
      <c r="C18" s="96" t="s">
        <v>219</v>
      </c>
      <c r="D18" s="93"/>
      <c r="E18" s="93"/>
      <c r="F18" s="93"/>
      <c r="G18" s="93"/>
      <c r="H18" s="70"/>
      <c r="I18" s="70"/>
      <c r="J18" s="70"/>
      <c r="K18" s="70"/>
      <c r="L18" s="95"/>
      <c r="M18" s="18"/>
      <c r="N18" s="80"/>
    </row>
    <row r="19" spans="1:14" ht="15" customHeight="1" x14ac:dyDescent="0.25">
      <c r="A19" s="18"/>
      <c r="B19" s="93" t="s">
        <v>208</v>
      </c>
      <c r="C19" s="305" t="s">
        <v>220</v>
      </c>
      <c r="D19" s="93"/>
      <c r="E19" s="93"/>
      <c r="F19" s="93"/>
      <c r="G19" s="93"/>
      <c r="H19" s="97"/>
      <c r="I19" s="97"/>
      <c r="J19" s="96"/>
      <c r="K19" s="70"/>
      <c r="L19" s="70"/>
      <c r="M19" s="18"/>
      <c r="N19" s="80"/>
    </row>
    <row r="20" spans="1:14" x14ac:dyDescent="0.25">
      <c r="A20" s="18"/>
      <c r="B20" s="93"/>
      <c r="C20" s="305" t="s">
        <v>209</v>
      </c>
      <c r="D20" s="93"/>
      <c r="E20" s="93"/>
      <c r="F20" s="93"/>
      <c r="G20" s="93"/>
      <c r="H20" s="97"/>
      <c r="I20" s="97"/>
      <c r="J20" s="96"/>
      <c r="K20" s="70"/>
      <c r="L20" s="70"/>
      <c r="M20" s="18"/>
      <c r="N20" s="80"/>
    </row>
    <row r="21" spans="1:14" x14ac:dyDescent="0.25">
      <c r="A21" s="18"/>
      <c r="B21" s="93"/>
      <c r="C21" s="98" t="s">
        <v>240</v>
      </c>
      <c r="D21" s="93"/>
      <c r="E21" s="93"/>
      <c r="F21" s="93"/>
      <c r="G21" s="93"/>
      <c r="H21" s="97"/>
      <c r="I21" s="97"/>
      <c r="J21" s="96"/>
      <c r="K21" s="70"/>
      <c r="L21" s="70"/>
      <c r="M21" s="18"/>
      <c r="N21" s="80"/>
    </row>
    <row r="22" spans="1:14" x14ac:dyDescent="0.25">
      <c r="A22" s="18"/>
      <c r="B22" s="93" t="s">
        <v>221</v>
      </c>
      <c r="C22" s="93" t="s">
        <v>222</v>
      </c>
      <c r="D22" s="93"/>
      <c r="E22" s="93"/>
      <c r="F22" s="18"/>
      <c r="G22" s="18"/>
      <c r="H22" s="18"/>
      <c r="I22" s="97"/>
      <c r="J22" s="96"/>
      <c r="K22" s="70"/>
      <c r="L22" s="70"/>
      <c r="M22" s="18"/>
      <c r="N22" s="80"/>
    </row>
    <row r="23" spans="1:14" ht="15.75" x14ac:dyDescent="0.25">
      <c r="A23" s="18"/>
      <c r="B23" s="70"/>
      <c r="C23" s="93" t="s">
        <v>210</v>
      </c>
      <c r="D23" s="306"/>
      <c r="E23" s="306"/>
      <c r="F23" s="306"/>
      <c r="G23" s="306"/>
      <c r="H23" s="70"/>
      <c r="I23" s="70"/>
      <c r="J23" s="70"/>
      <c r="K23" s="70"/>
      <c r="L23" s="307"/>
      <c r="M23" s="99" t="s">
        <v>223</v>
      </c>
      <c r="N23" s="80"/>
    </row>
    <row r="24" spans="1:14" ht="15.75" thickBot="1" x14ac:dyDescent="0.3">
      <c r="A24" s="100"/>
      <c r="B24" s="100"/>
      <c r="C24" s="100"/>
      <c r="D24" s="100"/>
      <c r="E24" s="100"/>
      <c r="F24" s="100"/>
      <c r="G24" s="100"/>
      <c r="H24" s="100"/>
      <c r="I24" s="100"/>
      <c r="J24" s="100"/>
      <c r="K24" s="100"/>
      <c r="L24" s="100"/>
      <c r="M24" s="100"/>
      <c r="N24" s="101"/>
    </row>
    <row r="25" spans="1:14" ht="15.75" thickTop="1" x14ac:dyDescent="0.25"/>
  </sheetData>
  <mergeCells count="1">
    <mergeCell ref="B4:B14"/>
  </mergeCells>
  <hyperlinks>
    <hyperlink ref="C20" r:id="rId1" display="2. Règlement sur la déclaration obligatoire de certaines émissions de contaminants dans l'atmosphère" xr:uid="{0B45ED7D-0B00-4645-9747-5B312B1ABCFA}"/>
    <hyperlink ref="C19" r:id="rId2" display="1. Environnement et Changement climatique Canada. 2020. Rapport d'inventaire national 1990-2018 : Sources et puis de gaz à effet de serre au Canada." xr:uid="{96003F00-A2C1-402C-BB3F-05A6FFF0F697}"/>
  </hyperlinks>
  <pageMargins left="0.7" right="0.7" top="0.75" bottom="0.75" header="0.3" footer="0.3"/>
  <pageSetup scale="52" fitToHeight="0" orientation="landscape" r:id="rId3"/>
  <headerFooter>
    <oddFooter xml:space="preserve">&amp;LMinistère de l'Énergie et des Ressources naturelles
&amp;CBureau de l'efficacité et de l'innovation énergétiques
&amp;RDate d'impression : &amp;D </oddFooter>
  </headerFooter>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2192634BA021C46A6537AD3882C05E4" ma:contentTypeVersion="24" ma:contentTypeDescription="Create a new document." ma:contentTypeScope="" ma:versionID="dbb340852b94ba8aa56f38b28bfd3aff">
  <xsd:schema xmlns:xsd="http://www.w3.org/2001/XMLSchema" xmlns:xs="http://www.w3.org/2001/XMLSchema" xmlns:p="http://schemas.microsoft.com/office/2006/metadata/properties" xmlns:ns2="004f850a-a533-4d3a-bc51-5e0175d6f894" xmlns:ns3="90244481-15ee-4e4e-baf0-3750fab66b7d" xmlns:ns4="5811119a-0398-4764-aacf-8eb9696158f6" xmlns:ns5="b2816ae4-682a-429f-a996-e5d8b44076a3" targetNamespace="http://schemas.microsoft.com/office/2006/metadata/properties" ma:root="true" ma:fieldsID="cb12deed5e1df173d330b6fe13fd7d41" ns2:_="" ns3:_="" ns4:_="" ns5:_="">
    <xsd:import namespace="004f850a-a533-4d3a-bc51-5e0175d6f894"/>
    <xsd:import namespace="90244481-15ee-4e4e-baf0-3750fab66b7d"/>
    <xsd:import namespace="5811119a-0398-4764-aacf-8eb9696158f6"/>
    <xsd:import namespace="b2816ae4-682a-429f-a996-e5d8b44076a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4:lcf76f155ced4ddcb4097134ff3c332f" minOccurs="0"/>
                <xsd:element ref="ns2:MediaServiceObjectDetectorVersions" minOccurs="0"/>
                <xsd:element ref="ns2:MediaServiceSearchProperties" minOccurs="0"/>
                <xsd:element ref="ns5: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4f850a-a533-4d3a-bc51-5e0175d6f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Emplacement"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20" nillable="true" ma:displayName="Durée (secondes)" ma:internalName="MediaLengthInSeconds" ma:readOnly="true">
      <xsd:simpleType>
        <xsd:restriction base="dms:Unknow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244481-15ee-4e4e-baf0-3750fab66b7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811119a-0398-4764-aacf-8eb9696158f6" elementFormDefault="qualified">
    <xsd:import namespace="http://schemas.microsoft.com/office/2006/documentManagement/types"/>
    <xsd:import namespace="http://schemas.microsoft.com/office/infopath/2007/PartnerControls"/>
    <xsd:element name="lcf76f155ced4ddcb4097134ff3c332f" ma:index="21" nillable="true" ma:taxonomy="true" ma:internalName="lcf76f155ced4ddcb4097134ff3c332f" ma:taxonomyFieldName="MediaServiceImageTags" ma:displayName="Balises d’images" ma:readOnly="false" ma:fieldId="{5cf76f15-5ced-4ddc-b409-7134ff3c332f}" ma:taxonomyMulti="true" ma:sspId="99a548d7-6e97-4df7-907f-a2154bca2d2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2816ae4-682a-429f-a996-e5d8b44076a3"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fd4b9842-3c9f-4dc0-a1a5-f01e135afc0e}" ma:internalName="TaxCatchAll" ma:showField="CatchAllData" ma:web="b2816ae4-682a-429f-a996-e5d8b44076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b2816ae4-682a-429f-a996-e5d8b44076a3" xsi:nil="true"/>
    <SharedWithUsers xmlns="90244481-15ee-4e4e-baf0-3750fab66b7d">
      <UserInfo>
        <DisplayName>Hajib, Soumia (SITE)</DisplayName>
        <AccountId>66</AccountId>
        <AccountType/>
      </UserInfo>
      <UserInfo>
        <DisplayName>Chabot, Alexandre (SITE)</DisplayName>
        <AccountId>40</AccountId>
        <AccountType/>
      </UserInfo>
    </SharedWithUsers>
    <lcf76f155ced4ddcb4097134ff3c332f xmlns="5811119a-0398-4764-aacf-8eb9696158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305604-3200-4F7E-A357-825B517E4811}">
  <ds:schemaRefs>
    <ds:schemaRef ds:uri="http://schemas.microsoft.com/sharepoint/v3/contenttype/forms"/>
  </ds:schemaRefs>
</ds:datastoreItem>
</file>

<file path=customXml/itemProps2.xml><?xml version="1.0" encoding="utf-8"?>
<ds:datastoreItem xmlns:ds="http://schemas.openxmlformats.org/officeDocument/2006/customXml" ds:itemID="{DB8D12CC-40F4-436E-A81E-25D16B32EF54}"/>
</file>

<file path=customXml/itemProps3.xml><?xml version="1.0" encoding="utf-8"?>
<ds:datastoreItem xmlns:ds="http://schemas.openxmlformats.org/officeDocument/2006/customXml" ds:itemID="{8FD829E4-DE39-4569-A70E-C5B79A4B78BC}">
  <ds:schemaRefs>
    <ds:schemaRef ds:uri="http://schemas.microsoft.com/office/2006/documentManagement/types"/>
    <ds:schemaRef ds:uri="http://schemas.microsoft.com/office/2006/metadata/properties"/>
    <ds:schemaRef ds:uri="http://purl.org/dc/elements/1.1/"/>
    <ds:schemaRef ds:uri="http://schemas.microsoft.com/office/infopath/2007/PartnerControls"/>
    <ds:schemaRef ds:uri="00b66044-9e79-4594-aec0-c3997c38b200"/>
    <ds:schemaRef ds:uri="http://purl.org/dc/dcmitype/"/>
    <ds:schemaRef ds:uri="e93089b3-ca8e-4fc4-9823-da20272073d3"/>
    <ds:schemaRef ds:uri="http://purl.org/dc/terms/"/>
    <ds:schemaRef ds:uri="http://schemas.openxmlformats.org/package/2006/metadata/core-properties"/>
    <ds:schemaRef ds:uri="1ef4cb73-9e78-4ebf-bce3-06caf62c50b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64</vt:i4>
      </vt:variant>
    </vt:vector>
  </HeadingPairs>
  <TitlesOfParts>
    <vt:vector size="69" baseType="lpstr">
      <vt:lpstr>À lire</vt:lpstr>
      <vt:lpstr>Nouv. bâtiments</vt:lpstr>
      <vt:lpstr>Bât. existants</vt:lpstr>
      <vt:lpstr>Listes_deroulantes</vt:lpstr>
      <vt:lpstr>TableConversion</vt:lpstr>
      <vt:lpstr>Après2030</vt:lpstr>
      <vt:lpstr>autre</vt:lpstr>
      <vt:lpstr>Avant2025</vt:lpstr>
      <vt:lpstr>Avant2030</vt:lpstr>
      <vt:lpstr>bureau</vt:lpstr>
      <vt:lpstr>cegep</vt:lpstr>
      <vt:lpstr>Centre</vt:lpstr>
      <vt:lpstr>CHSLD</vt:lpstr>
      <vt:lpstr>D_GES_BatimentReference</vt:lpstr>
      <vt:lpstr>datevigueur</vt:lpstr>
      <vt:lpstr>ecole</vt:lpstr>
      <vt:lpstr>ecolesec</vt:lpstr>
      <vt:lpstr>Exist20205Apres</vt:lpstr>
      <vt:lpstr>Exist2025Avant</vt:lpstr>
      <vt:lpstr>Exist2030Apres</vt:lpstr>
      <vt:lpstr>Exist2030Avant</vt:lpstr>
      <vt:lpstr>Exist2031Apres</vt:lpstr>
      <vt:lpstr>Exist2031Avant</vt:lpstr>
      <vt:lpstr>'Bât. existants'!Impression_des_titres</vt:lpstr>
      <vt:lpstr>'Nouv. bâtiments'!Impression_des_titres</vt:lpstr>
      <vt:lpstr>L_Agrandissement</vt:lpstr>
      <vt:lpstr>L_Annee</vt:lpstr>
      <vt:lpstr>L_Annees</vt:lpstr>
      <vt:lpstr>L_DocumentNormatif</vt:lpstr>
      <vt:lpstr>L_FormesEnergieGES</vt:lpstr>
      <vt:lpstr>L_Secteur</vt:lpstr>
      <vt:lpstr>L_StatutConversion</vt:lpstr>
      <vt:lpstr>L_StatutProjet</vt:lpstr>
      <vt:lpstr>L_TypeBatiment</vt:lpstr>
      <vt:lpstr>L_TypeCombustible</vt:lpstr>
      <vt:lpstr>L_TypeEnergieRenouvelable</vt:lpstr>
      <vt:lpstr>L_TypeProjet</vt:lpstr>
      <vt:lpstr>L_UniteEnergie</vt:lpstr>
      <vt:lpstr>L_VocationPrincipale</vt:lpstr>
      <vt:lpstr>LD_VocationPrincipale</vt:lpstr>
      <vt:lpstr>NEW2025Apres</vt:lpstr>
      <vt:lpstr>New2025Avant</vt:lpstr>
      <vt:lpstr>New2030Apres</vt:lpstr>
      <vt:lpstr>New2030Avant</vt:lpstr>
      <vt:lpstr>New2031Apres</vt:lpstr>
      <vt:lpstr>New2031Avant</vt:lpstr>
      <vt:lpstr>Plage_EquivColonne_Facteurs_Periode_3</vt:lpstr>
      <vt:lpstr>Plage_EquivLigne_Facteurs_Periode_3</vt:lpstr>
      <vt:lpstr>Plage_Facteurs_Periode_3</vt:lpstr>
      <vt:lpstr>regionadm</vt:lpstr>
      <vt:lpstr>Type_projet</vt:lpstr>
      <vt:lpstr>Universite</vt:lpstr>
      <vt:lpstr>V_CriteresBE_AvantConversion</vt:lpstr>
      <vt:lpstr>V_CriteresBE_PostConversion</vt:lpstr>
      <vt:lpstr>V_CriteresNB_ApresTravaux</vt:lpstr>
      <vt:lpstr>V_CriteresNB_AvantTravaux</vt:lpstr>
      <vt:lpstr>V_EcartMinimalPerformance_CNEB2011</vt:lpstr>
      <vt:lpstr>V_GES_GJ</vt:lpstr>
      <vt:lpstr>V_GES_GJ_GazNaturel</vt:lpstr>
      <vt:lpstr>V_GES_GJ_Mazout2Leger</vt:lpstr>
      <vt:lpstr>V_GES_GJ_Propane</vt:lpstr>
      <vt:lpstr>V_GES_kWh</vt:lpstr>
      <vt:lpstr>V_GES_kWhEq_GazNaturel</vt:lpstr>
      <vt:lpstr>V_GES_kWhEq_Mazout2Leger</vt:lpstr>
      <vt:lpstr>V_GES_kWhEq_Propane</vt:lpstr>
      <vt:lpstr>V_GJ_kWh</vt:lpstr>
      <vt:lpstr>'Bât. existants'!Zone_d_impression</vt:lpstr>
      <vt:lpstr>'Nouv. bâtiments'!Zone_d_impression</vt:lpstr>
      <vt:lpstr>TableConversion!Zone_d_impression</vt:lpstr>
    </vt:vector>
  </TitlesOfParts>
  <Manager/>
  <Company>MRN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2016-08-18T19:21:25Z</dcterms:created>
  <dcterms:modified xsi:type="dcterms:W3CDTF">2022-12-07T13:58:11Z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0x01010042192634BA021C46A6537AD3882C05E4</vt:lpwstr>
  </property>
  <property fmtid="{D5CDD505-2E9C-101B-9397-08002B2CF9AE}" pid="3" name="xd_Signature">
    <vt:bool>false</vt:bool>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MediaServiceImageTags">
    <vt:lpwstr/>
  </property>
</Properties>
</file>