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K:\F1023ce\PIB\Communication\Mise_en_ligne_diffusion\Relance_2025\"/>
    </mc:Choice>
  </mc:AlternateContent>
  <xr:revisionPtr revIDLastSave="0" documentId="13_ncr:1_{69EA7E41-5393-482B-A145-563794C697B8}" xr6:coauthVersionLast="47" xr6:coauthVersionMax="47" xr10:uidLastSave="{00000000-0000-0000-0000-000000000000}"/>
  <bookViews>
    <workbookView xWindow="28680" yWindow="285" windowWidth="25440" windowHeight="15270" tabRatio="463" xr2:uid="{D9383FD8-663C-4600-BE50-7BCB455B45BA}"/>
  </bookViews>
  <sheets>
    <sheet name="Instructions" sheetId="4" r:id="rId1"/>
    <sheet name="Requérant" sheetId="1" r:id="rId2"/>
    <sheet name="Description" sheetId="5" r:id="rId3"/>
    <sheet name="Financement" sheetId="10" r:id="rId4"/>
    <sheet name="Avancement" sheetId="14" r:id="rId5"/>
    <sheet name="Retombées" sheetId="6" r:id="rId6"/>
    <sheet name="Documents" sheetId="11" r:id="rId7"/>
    <sheet name="Engagements" sheetId="12" r:id="rId8"/>
    <sheet name="Liste" sheetId="2" state="hidden" r:id="rId9"/>
  </sheets>
  <definedNames>
    <definedName name="_Hlk131677066" localSheetId="5">Retombées!$B$49</definedName>
    <definedName name="_Hlk131677318" localSheetId="5">Retombées!$E$49</definedName>
    <definedName name="_xlnm.Print_Area" localSheetId="4">Avancement!$B$1:$G$65</definedName>
    <definedName name="_xlnm.Print_Area" localSheetId="2">Description!$B$1:$M$56</definedName>
    <definedName name="_xlnm.Print_Area" localSheetId="6">Documents!$B$1:$J$16</definedName>
    <definedName name="_xlnm.Print_Area" localSheetId="7">Engagements!$B$1:$J$34</definedName>
    <definedName name="_xlnm.Print_Area" localSheetId="3">Financement!$B$1:$L$59</definedName>
    <definedName name="_xlnm.Print_Area" localSheetId="0">Instructions!$B$1:$I$21</definedName>
    <definedName name="_xlnm.Print_Area" localSheetId="1">Requérant!$B$1:$I$22</definedName>
    <definedName name="_xlnm.Print_Area" localSheetId="5">Retombées!$B$1:$I$93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0" l="1"/>
  <c r="O17" i="6"/>
  <c r="O18" i="6"/>
  <c r="O19" i="6"/>
  <c r="O20" i="6"/>
  <c r="O21" i="6"/>
  <c r="O22" i="6"/>
  <c r="O23" i="6"/>
  <c r="O24" i="6"/>
  <c r="O25" i="6"/>
  <c r="O16" i="6"/>
  <c r="N17" i="6"/>
  <c r="N18" i="6"/>
  <c r="N19" i="6"/>
  <c r="N20" i="6"/>
  <c r="N21" i="6"/>
  <c r="N22" i="6"/>
  <c r="N23" i="6"/>
  <c r="N24" i="6"/>
  <c r="N25" i="6"/>
  <c r="N16" i="6"/>
  <c r="J14" i="6" l="1"/>
  <c r="R7" i="1" l="1"/>
  <c r="J7" i="1" s="1"/>
  <c r="G85" i="6"/>
  <c r="G92" i="6"/>
  <c r="N7" i="1" l="1"/>
  <c r="H56" i="6"/>
  <c r="T24" i="10"/>
  <c r="S24" i="10"/>
  <c r="R24" i="10"/>
  <c r="Q24" i="10"/>
  <c r="P24" i="10"/>
  <c r="O24" i="10"/>
  <c r="T23" i="10"/>
  <c r="S23" i="10"/>
  <c r="R23" i="10"/>
  <c r="Q23" i="10"/>
  <c r="P23" i="10"/>
  <c r="O23" i="10"/>
  <c r="T22" i="10"/>
  <c r="S22" i="10"/>
  <c r="R22" i="10"/>
  <c r="Q22" i="10"/>
  <c r="P22" i="10"/>
  <c r="O22" i="10"/>
  <c r="T21" i="10"/>
  <c r="S21" i="10"/>
  <c r="R21" i="10"/>
  <c r="Q21" i="10"/>
  <c r="P21" i="10"/>
  <c r="O21" i="10"/>
  <c r="M21" i="10" s="1"/>
  <c r="T20" i="10"/>
  <c r="S20" i="10"/>
  <c r="R20" i="10"/>
  <c r="Q20" i="10"/>
  <c r="P20" i="10"/>
  <c r="O20" i="10"/>
  <c r="T19" i="10"/>
  <c r="R19" i="10"/>
  <c r="Q19" i="10"/>
  <c r="P19" i="10"/>
  <c r="M23" i="10" l="1"/>
  <c r="M24" i="10"/>
  <c r="M22" i="10"/>
  <c r="M20" i="10"/>
  <c r="K22" i="10"/>
  <c r="K23" i="10"/>
  <c r="K24" i="10"/>
  <c r="J82" i="6"/>
  <c r="J79" i="6"/>
  <c r="J78" i="6"/>
  <c r="J77" i="6"/>
  <c r="J76" i="6"/>
  <c r="J75" i="6"/>
  <c r="J74" i="6"/>
  <c r="J70" i="6"/>
  <c r="J67" i="6"/>
  <c r="J66" i="6"/>
  <c r="J65" i="6"/>
  <c r="J64" i="6"/>
  <c r="J63" i="6"/>
  <c r="J62" i="6"/>
  <c r="M82" i="6"/>
  <c r="M79" i="6"/>
  <c r="M78" i="6"/>
  <c r="M77" i="6"/>
  <c r="M76" i="6"/>
  <c r="M75" i="6"/>
  <c r="M74" i="6"/>
  <c r="M73" i="6"/>
  <c r="M70" i="6"/>
  <c r="M67" i="6"/>
  <c r="M66" i="6"/>
  <c r="M65" i="6"/>
  <c r="M64" i="6"/>
  <c r="M63" i="6"/>
  <c r="M62" i="6"/>
  <c r="M61" i="6"/>
  <c r="J51" i="6"/>
  <c r="J50" i="6"/>
  <c r="J55" i="6"/>
  <c r="J53" i="6"/>
  <c r="J54" i="6"/>
  <c r="J58" i="6"/>
  <c r="G69" i="6"/>
  <c r="M69" i="6" s="1"/>
  <c r="G81" i="6"/>
  <c r="M81" i="6" s="1"/>
  <c r="J29" i="6"/>
  <c r="M4" i="10"/>
  <c r="O5" i="10"/>
  <c r="M5" i="10" s="1"/>
  <c r="P5" i="10"/>
  <c r="Q5" i="10"/>
  <c r="R5" i="10"/>
  <c r="S5" i="10"/>
  <c r="T5" i="10"/>
  <c r="O6" i="10"/>
  <c r="P6" i="10"/>
  <c r="Q6" i="10"/>
  <c r="R6" i="10"/>
  <c r="S6" i="10"/>
  <c r="T6" i="10"/>
  <c r="O7" i="10"/>
  <c r="P7" i="10"/>
  <c r="Q7" i="10"/>
  <c r="R7" i="10"/>
  <c r="S7" i="10"/>
  <c r="T7" i="10"/>
  <c r="P9" i="10"/>
  <c r="Q9" i="10"/>
  <c r="R9" i="10"/>
  <c r="S9" i="10"/>
  <c r="T9" i="10"/>
  <c r="O13" i="10"/>
  <c r="P13" i="10"/>
  <c r="Q13" i="10"/>
  <c r="R13" i="10"/>
  <c r="S13" i="10"/>
  <c r="T13" i="10"/>
  <c r="T4" i="10"/>
  <c r="R4" i="10"/>
  <c r="Q4" i="10"/>
  <c r="P4" i="10"/>
  <c r="M19" i="10"/>
  <c r="S12" i="11"/>
  <c r="S7" i="11"/>
  <c r="N9" i="1"/>
  <c r="M7" i="10" l="1"/>
  <c r="M9" i="10"/>
  <c r="M13" i="10"/>
  <c r="M6" i="10"/>
  <c r="J80" i="6"/>
  <c r="J68" i="6"/>
  <c r="AM41" i="5"/>
  <c r="AL41" i="5"/>
  <c r="AK41" i="5"/>
  <c r="AJ41" i="5"/>
  <c r="AI41" i="5"/>
  <c r="AH41" i="5"/>
  <c r="AG41" i="5"/>
  <c r="AF41" i="5"/>
  <c r="AE41" i="5"/>
  <c r="AD41" i="5"/>
  <c r="AC41" i="5"/>
  <c r="AM40" i="5"/>
  <c r="AL40" i="5"/>
  <c r="AK40" i="5"/>
  <c r="AJ40" i="5"/>
  <c r="AI40" i="5"/>
  <c r="AH40" i="5"/>
  <c r="AG40" i="5"/>
  <c r="AF40" i="5"/>
  <c r="AE40" i="5"/>
  <c r="AD40" i="5"/>
  <c r="AC40" i="5"/>
  <c r="AM39" i="5"/>
  <c r="AL39" i="5"/>
  <c r="AK39" i="5"/>
  <c r="AJ39" i="5"/>
  <c r="AI39" i="5"/>
  <c r="AH39" i="5"/>
  <c r="AG39" i="5"/>
  <c r="AF39" i="5"/>
  <c r="AE39" i="5"/>
  <c r="AD39" i="5"/>
  <c r="AC39" i="5"/>
  <c r="AM38" i="5"/>
  <c r="AL38" i="5"/>
  <c r="AK38" i="5"/>
  <c r="AJ38" i="5"/>
  <c r="AI38" i="5"/>
  <c r="AH38" i="5"/>
  <c r="AG38" i="5"/>
  <c r="AF38" i="5"/>
  <c r="AE38" i="5"/>
  <c r="AD38" i="5"/>
  <c r="AC38" i="5"/>
  <c r="AM37" i="5"/>
  <c r="AL37" i="5"/>
  <c r="AK37" i="5"/>
  <c r="AJ37" i="5"/>
  <c r="AI37" i="5"/>
  <c r="AH37" i="5"/>
  <c r="AG37" i="5"/>
  <c r="AF37" i="5"/>
  <c r="AE37" i="5"/>
  <c r="AD37" i="5"/>
  <c r="AC37" i="5"/>
  <c r="AM36" i="5"/>
  <c r="AL36" i="5"/>
  <c r="AK36" i="5"/>
  <c r="AJ36" i="5"/>
  <c r="AI36" i="5"/>
  <c r="AH36" i="5"/>
  <c r="AG36" i="5"/>
  <c r="AF36" i="5"/>
  <c r="AE36" i="5"/>
  <c r="AD36" i="5"/>
  <c r="AC36" i="5"/>
  <c r="AM35" i="5"/>
  <c r="AL35" i="5"/>
  <c r="AK35" i="5"/>
  <c r="AJ35" i="5"/>
  <c r="AI35" i="5"/>
  <c r="AH35" i="5"/>
  <c r="AG35" i="5"/>
  <c r="AF35" i="5"/>
  <c r="AE35" i="5"/>
  <c r="AD35" i="5"/>
  <c r="AC35" i="5"/>
  <c r="AM34" i="5"/>
  <c r="AL34" i="5"/>
  <c r="AK34" i="5"/>
  <c r="AJ34" i="5"/>
  <c r="AI34" i="5"/>
  <c r="AH34" i="5"/>
  <c r="AG34" i="5"/>
  <c r="AF34" i="5"/>
  <c r="AE34" i="5"/>
  <c r="AD34" i="5"/>
  <c r="AC34" i="5"/>
  <c r="AM33" i="5"/>
  <c r="AL33" i="5"/>
  <c r="AK33" i="5"/>
  <c r="AJ33" i="5"/>
  <c r="AI33" i="5"/>
  <c r="AH33" i="5"/>
  <c r="AG33" i="5"/>
  <c r="AF33" i="5"/>
  <c r="AE33" i="5"/>
  <c r="AD33" i="5"/>
  <c r="AC33" i="5"/>
  <c r="AM32" i="5"/>
  <c r="AL32" i="5"/>
  <c r="AK32" i="5"/>
  <c r="AJ32" i="5"/>
  <c r="AI32" i="5"/>
  <c r="AH32" i="5"/>
  <c r="AG32" i="5"/>
  <c r="AF32" i="5"/>
  <c r="AE32" i="5"/>
  <c r="AD32" i="5"/>
  <c r="AC32" i="5"/>
  <c r="N31" i="5" l="1"/>
  <c r="N32" i="5"/>
  <c r="J45" i="6" l="1"/>
  <c r="J43" i="6"/>
  <c r="J40" i="6"/>
  <c r="J39" i="6"/>
  <c r="H80" i="6"/>
  <c r="G88" i="6" s="1"/>
  <c r="H68" i="6"/>
  <c r="M68" i="6" s="1"/>
  <c r="M80" i="6" l="1"/>
  <c r="L58" i="10"/>
  <c r="L44" i="10"/>
  <c r="F25" i="10" l="1"/>
  <c r="J19" i="10"/>
  <c r="N7" i="5"/>
  <c r="N6" i="5"/>
  <c r="J37" i="6"/>
  <c r="J35" i="6"/>
  <c r="J31" i="6"/>
  <c r="J32" i="6"/>
  <c r="G24" i="10" l="1"/>
  <c r="G20" i="10"/>
  <c r="G23" i="10"/>
  <c r="G19" i="10"/>
  <c r="G21" i="10"/>
  <c r="G22" i="10"/>
  <c r="J25" i="10"/>
  <c r="K19" i="10" s="1"/>
  <c r="S19" i="10"/>
  <c r="O19" i="10"/>
  <c r="K21" i="10"/>
  <c r="N14" i="1"/>
  <c r="N27" i="5"/>
  <c r="J4" i="10"/>
  <c r="G25" i="10" l="1"/>
  <c r="K20" i="10"/>
  <c r="K25" i="10" s="1"/>
  <c r="S4" i="10"/>
  <c r="O4" i="10"/>
  <c r="N5" i="5"/>
  <c r="J18" i="1"/>
  <c r="J17" i="1"/>
  <c r="P3" i="1"/>
  <c r="P2" i="1" s="1"/>
  <c r="P11" i="1"/>
  <c r="P6" i="1"/>
  <c r="D22" i="12"/>
  <c r="P47" i="5" l="1"/>
  <c r="P48" i="5"/>
  <c r="P49" i="5"/>
  <c r="P50" i="5"/>
  <c r="P51" i="5"/>
  <c r="P52" i="5"/>
  <c r="P53" i="5"/>
  <c r="P54" i="5"/>
  <c r="P55" i="5"/>
  <c r="P46" i="5"/>
  <c r="R14" i="5"/>
  <c r="R15" i="5"/>
  <c r="R16" i="5"/>
  <c r="R17" i="5"/>
  <c r="R18" i="5"/>
  <c r="R19" i="5"/>
  <c r="R20" i="5"/>
  <c r="R21" i="5"/>
  <c r="R22" i="5"/>
  <c r="R13" i="5"/>
  <c r="P14" i="5"/>
  <c r="P15" i="5"/>
  <c r="P16" i="5"/>
  <c r="P17" i="5"/>
  <c r="P18" i="5"/>
  <c r="P19" i="5"/>
  <c r="P20" i="5"/>
  <c r="P21" i="5"/>
  <c r="P22" i="5"/>
  <c r="P13" i="5"/>
  <c r="N10" i="5"/>
  <c r="M58" i="6"/>
  <c r="M57" i="6"/>
  <c r="M56" i="6"/>
  <c r="M53" i="6"/>
  <c r="M54" i="6"/>
  <c r="M55" i="6"/>
  <c r="M50" i="6"/>
  <c r="M49" i="6"/>
  <c r="M51" i="6"/>
  <c r="P29" i="5"/>
  <c r="Q29" i="5" s="1"/>
  <c r="R29" i="5"/>
  <c r="S29" i="5" s="1"/>
  <c r="T29" i="5"/>
  <c r="U29" i="5" s="1"/>
  <c r="Z28" i="5"/>
  <c r="AA28" i="5" s="1"/>
  <c r="X28" i="5"/>
  <c r="Y28" i="5" s="1"/>
  <c r="V28" i="5"/>
  <c r="W28" i="5" s="1"/>
  <c r="T28" i="5"/>
  <c r="U28" i="5" s="1"/>
  <c r="R28" i="5"/>
  <c r="S28" i="5" s="1"/>
  <c r="P28" i="5"/>
  <c r="Q28" i="5" s="1"/>
  <c r="J56" i="6" l="1"/>
  <c r="N12" i="5"/>
  <c r="N29" i="5"/>
  <c r="N45" i="5"/>
  <c r="N28" i="5"/>
  <c r="N18" i="1" l="1"/>
  <c r="N17" i="1"/>
  <c r="N16" i="1"/>
  <c r="N15" i="1"/>
  <c r="N10" i="1"/>
  <c r="M11" i="1"/>
  <c r="M6" i="1"/>
  <c r="M3" i="1"/>
  <c r="M2" i="1" s="1"/>
  <c r="S5" i="11"/>
  <c r="S6" i="11"/>
  <c r="S8" i="11"/>
  <c r="S4" i="11"/>
  <c r="K1" i="11" s="1"/>
  <c r="J6" i="1" l="1"/>
  <c r="J14" i="10"/>
  <c r="F14" i="10"/>
  <c r="G4" i="10" l="1"/>
  <c r="G5" i="10"/>
  <c r="G6" i="10"/>
  <c r="G8" i="10"/>
  <c r="G9" i="10"/>
  <c r="G10" i="10"/>
  <c r="G11" i="10"/>
  <c r="G12" i="10"/>
  <c r="G13" i="10"/>
  <c r="G7" i="10"/>
  <c r="M17" i="10"/>
  <c r="K7" i="10"/>
  <c r="K9" i="10"/>
  <c r="K13" i="10"/>
  <c r="K6" i="10"/>
  <c r="K4" i="10"/>
  <c r="K5" i="10"/>
  <c r="G14" i="10" l="1"/>
  <c r="N3" i="5"/>
  <c r="J15" i="4"/>
  <c r="K1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D9" authorId="0" shapeId="0" xr:uid="{0894B528-E658-4BBC-9B09-FB7AD41F62B7}">
      <text>
        <r>
          <rPr>
            <b/>
            <sz val="9"/>
            <color indexed="81"/>
            <rFont val="Tahoma"/>
            <family val="2"/>
          </rPr>
          <t>Année-Mois-Jour</t>
        </r>
      </text>
    </comment>
    <comment ref="D10" authorId="0" shapeId="0" xr:uid="{36372E95-6892-4B39-A620-73D17017A7DC}">
      <text>
        <r>
          <rPr>
            <b/>
            <sz val="9"/>
            <color indexed="81"/>
            <rFont val="Tahoma"/>
            <family val="2"/>
          </rPr>
          <t>Année-Mois-Jour</t>
        </r>
      </text>
    </comment>
    <comment ref="H10" authorId="0" shapeId="0" xr:uid="{5795B19F-EF2E-46AD-A569-1E496A43D3A8}">
      <text>
        <r>
          <rPr>
            <b/>
            <sz val="9"/>
            <color indexed="81"/>
            <rFont val="Tahoma"/>
            <family val="2"/>
          </rPr>
          <t>Année-Mois-Jour</t>
        </r>
      </text>
    </comment>
    <comment ref="B13" authorId="1" shapeId="0" xr:uid="{76F80834-C9F9-4B0A-9488-15B76EFD6449}">
      <text>
        <r>
          <rPr>
            <b/>
            <sz val="9"/>
            <color indexed="81"/>
            <rFont val="Tahoma"/>
            <family val="2"/>
          </rPr>
          <t>Personne désignée par le requérant pour effectuer le suivi administratif de la demande.</t>
        </r>
        <r>
          <rPr>
            <sz val="9"/>
            <color indexed="81"/>
            <rFont val="Tahoma"/>
            <family val="2"/>
          </rPr>
          <t xml:space="preserve">
</t>
        </r>
      </text>
    </comment>
    <comment ref="D18" authorId="0" shapeId="0" xr:uid="{A2A0C9D6-34C4-409E-92F0-0B4BFE05DB70}">
      <text>
        <r>
          <rPr>
            <b/>
            <sz val="9"/>
            <color indexed="81"/>
            <rFont val="Tahoma"/>
            <family val="2"/>
          </rPr>
          <t xml:space="preserve">Inscrire sans les séparateurs.
Exemple: 4183335555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E6" authorId="0" shapeId="0" xr:uid="{9321ED90-B1D2-4AC3-AC89-8ACEE9C96550}">
      <text>
        <r>
          <rPr>
            <b/>
            <sz val="9"/>
            <color indexed="81"/>
            <rFont val="Tahoma"/>
            <family val="2"/>
          </rPr>
          <t>Choisir dans la liste.</t>
        </r>
      </text>
    </comment>
    <comment ref="E7" authorId="0" shapeId="0" xr:uid="{0D7249C4-5762-4D42-ADEE-49B9AC117CE6}">
      <text>
        <r>
          <rPr>
            <b/>
            <sz val="9"/>
            <color indexed="81"/>
            <rFont val="Tahoma"/>
            <family val="2"/>
          </rPr>
          <t>Choisir dans la liste.</t>
        </r>
      </text>
    </comment>
    <comment ref="B12" authorId="1" shapeId="0" xr:uid="{39B0E961-76B7-45E9-BE74-6788C4423915}">
      <text>
        <r>
          <rPr>
            <b/>
            <sz val="9"/>
            <color indexed="81"/>
            <rFont val="Tahoma"/>
            <family val="2"/>
          </rPr>
          <t>Tel que présenté dans la demande de subvention approuvée</t>
        </r>
      </text>
    </comment>
    <comment ref="B27" authorId="0" shapeId="0" xr:uid="{633E0AD0-A8A2-4258-B488-D3FFECDEBABB}">
      <text>
        <r>
          <rPr>
            <b/>
            <sz val="9"/>
            <color indexed="81"/>
            <rFont val="Tahoma"/>
            <family val="2"/>
          </rPr>
          <t>Le format des dates est en :
Année-Mois-Jour</t>
        </r>
      </text>
    </comment>
    <comment ref="G28" authorId="0" shapeId="0" xr:uid="{5B4637D8-73CA-418B-BF60-26B5F019EA2A}">
      <text>
        <r>
          <rPr>
            <b/>
            <sz val="9"/>
            <color indexed="81"/>
            <rFont val="Tahoma"/>
            <family val="2"/>
          </rPr>
          <t>De l'équipement ou autres</t>
        </r>
      </text>
    </comment>
    <comment ref="F31" authorId="0" shapeId="0" xr:uid="{469D930D-EFCE-46EB-A21A-4E64E6B18428}">
      <text>
        <r>
          <rPr>
            <b/>
            <sz val="9"/>
            <color indexed="81"/>
            <rFont val="Tahoma"/>
            <family val="2"/>
          </rPr>
          <t>Année-Mois-Jour</t>
        </r>
      </text>
    </comment>
    <comment ref="G31" authorId="0" shapeId="0" xr:uid="{D29CC91E-9198-44C7-A60A-92038B4FED56}">
      <text>
        <r>
          <rPr>
            <b/>
            <sz val="9"/>
            <color indexed="81"/>
            <rFont val="Tahoma"/>
            <family val="2"/>
          </rPr>
          <t>Année-Mois-Jour</t>
        </r>
      </text>
    </comment>
    <comment ref="H31" authorId="0" shapeId="0" xr:uid="{D066E11D-4B45-4D29-A5C6-FE23B4735C05}">
      <text>
        <r>
          <rPr>
            <b/>
            <sz val="9"/>
            <color indexed="81"/>
            <rFont val="Tahoma"/>
            <family val="2"/>
          </rPr>
          <t>Année-Mois-Jour</t>
        </r>
      </text>
    </comment>
    <comment ref="I31" authorId="0" shapeId="0" xr:uid="{868720FC-A781-4746-B3B3-E539852D31B8}">
      <text>
        <r>
          <rPr>
            <b/>
            <sz val="9"/>
            <color indexed="81"/>
            <rFont val="Tahoma"/>
            <family val="2"/>
          </rPr>
          <t>Année-Mois-Jour</t>
        </r>
        <r>
          <rPr>
            <sz val="9"/>
            <color indexed="81"/>
            <rFont val="Tahoma"/>
            <family val="2"/>
          </rPr>
          <t xml:space="preserve">
</t>
        </r>
      </text>
    </comment>
    <comment ref="K31" authorId="0" shapeId="0" xr:uid="{5205362D-D60A-4758-965F-8BC0F711F7D2}">
      <text>
        <r>
          <rPr>
            <b/>
            <sz val="9"/>
            <color indexed="81"/>
            <rFont val="Tahoma"/>
            <family val="2"/>
          </rPr>
          <t>Choisir dans la liste ou indiquer les livrables</t>
        </r>
      </text>
    </comment>
    <comment ref="B43" authorId="0" shapeId="0" xr:uid="{638AF2AA-BDCB-4EA6-8B72-A840952859AC}">
      <text>
        <r>
          <rPr>
            <b/>
            <sz val="9"/>
            <color indexed="81"/>
            <rFont val="Tahoma"/>
            <family val="2"/>
          </rPr>
          <t>Décrire les modifications apportées à l'exécution des travaux par rapport à la proposition d'origine; référer au numéro des étapes présentées à la section précédente.</t>
        </r>
      </text>
    </comment>
    <comment ref="C45" authorId="1" shapeId="0" xr:uid="{79879023-F6EB-4FB3-9048-187E87F70A13}">
      <text>
        <r>
          <rPr>
            <b/>
            <sz val="9"/>
            <color indexed="81"/>
            <rFont val="Tahoma"/>
            <family val="2"/>
          </rPr>
          <t>Modification des étapes ci-dessus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Tessier, Lucie (DDII)</author>
    <author>Villeneuve, Emmie (DDII)</author>
    <author>Côté, Patrick (DDII)</author>
    <author>Caceres, Claudia (DDII)</author>
  </authors>
  <commentList>
    <comment ref="B1" authorId="0" shapeId="0" xr:uid="{87365E62-DEAC-4A4A-B8AC-F4AC42E138E8}">
      <text>
        <r>
          <rPr>
            <b/>
            <sz val="9"/>
            <color indexed="81"/>
            <rFont val="Tahoma"/>
            <family val="2"/>
          </rPr>
          <t>Tel que présenté dans la demande de subvention approuvée</t>
        </r>
      </text>
    </comment>
    <comment ref="J2" authorId="1" shapeId="0" xr:uid="{75428155-D6D7-4387-AE7A-93680A2C417F}">
      <text>
        <r>
          <rPr>
            <b/>
            <sz val="12"/>
            <color indexed="10"/>
            <rFont val="Tahoma"/>
            <family val="2"/>
          </rPr>
          <t>ATTENTION : Pour les projets qui ont un numéro de PIB inférieur au PIB-370, il n'est pas requis de remplir les deux colonnes concernant le financement des dépenses admissibles.</t>
        </r>
      </text>
    </comment>
    <comment ref="L2" authorId="0" shapeId="0" xr:uid="{97317FCC-EC8B-46B7-86F9-5A61AFD43CF0}">
      <text>
        <r>
          <rPr>
            <b/>
            <sz val="9"/>
            <color indexed="81"/>
            <rFont val="Tahoma"/>
            <family val="2"/>
          </rPr>
          <t>Choisir dans la liste</t>
        </r>
      </text>
    </comment>
    <comment ref="F3" authorId="2" shapeId="0" xr:uid="{F1E51852-4E29-45D7-9036-940CDFA4F31B}">
      <text>
        <r>
          <rPr>
            <b/>
            <sz val="9"/>
            <color indexed="81"/>
            <rFont val="Tahoma"/>
            <family val="2"/>
          </rPr>
          <t>La somme des contributions doit couvrir le coût total du projet.</t>
        </r>
      </text>
    </comment>
    <comment ref="H3" authorId="2" shapeId="0" xr:uid="{A512D668-5BA0-4BC9-AC8A-1276D98F785A}">
      <text>
        <r>
          <rPr>
            <b/>
            <sz val="9"/>
            <color indexed="81"/>
            <rFont val="Tahoma"/>
            <family val="2"/>
          </rPr>
          <t xml:space="preserve">Choisir dans la liste. </t>
        </r>
      </text>
    </comment>
    <comment ref="J3" authorId="2" shapeId="0" xr:uid="{11EFEC3B-2794-45C3-A612-5047EC3A6A63}">
      <text>
        <r>
          <rPr>
            <b/>
            <sz val="9"/>
            <color indexed="81"/>
            <rFont val="Tahoma"/>
            <family val="2"/>
          </rPr>
          <t>Inscrire  le montant de la contribution rattaché exclusivement aux dépenses admissibles et non à la totalité du projet (si applicable).</t>
        </r>
      </text>
    </comment>
    <comment ref="F5" authorId="0" shapeId="0" xr:uid="{ED0FF542-579C-49E3-A02A-8F03A8A61365}">
      <text>
        <r>
          <rPr>
            <b/>
            <sz val="9"/>
            <color indexed="81"/>
            <rFont val="Tahoma"/>
            <family val="2"/>
          </rPr>
          <t>Inscrire uniquement les crédits associés au coût total du projet.</t>
        </r>
      </text>
    </comment>
    <comment ref="J5" authorId="0" shapeId="0" xr:uid="{7C7A9AB0-C40E-4979-A789-B51CB0882A94}">
      <text>
        <r>
          <rPr>
            <b/>
            <sz val="9"/>
            <color indexed="81"/>
            <rFont val="Tahoma"/>
            <family val="2"/>
          </rPr>
          <t>Crédits d'impôts estimés liés aux dépenses admissibles du projet.</t>
        </r>
      </text>
    </comment>
    <comment ref="J17" authorId="1" shapeId="0" xr:uid="{FD432F34-37C8-476F-98C8-393B9878F550}">
      <text>
        <r>
          <rPr>
            <b/>
            <sz val="12"/>
            <color indexed="10"/>
            <rFont val="Tahoma"/>
            <family val="2"/>
          </rPr>
          <t>ATTENTION : Pour les projets qui ont un numéro de PIB inférieur au PIB-370, il n'est pas requis de remplir les deux colonnes concernant le financement des dépenses admissibles.</t>
        </r>
      </text>
    </comment>
    <comment ref="C20" authorId="3" shapeId="0" xr:uid="{EE40CF1E-14E1-4100-9348-2ADB6A95D771}">
      <text>
        <r>
          <rPr>
            <b/>
            <sz val="9"/>
            <color indexed="81"/>
            <rFont val="Tahoma"/>
            <family val="2"/>
          </rPr>
          <t xml:space="preserve">Il est obligatoire de déclarer les crédit d'impôts asociés au projet. </t>
        </r>
        <r>
          <rPr>
            <sz val="9"/>
            <color indexed="81"/>
            <rFont val="Tahoma"/>
            <family val="2"/>
          </rPr>
          <t xml:space="preserve">
</t>
        </r>
      </text>
    </comment>
    <comment ref="J25" authorId="0" shapeId="0" xr:uid="{51A126F6-24F4-47DE-9FE1-601F04E183DA}">
      <text>
        <r>
          <rPr>
            <b/>
            <sz val="9"/>
            <color indexed="81"/>
            <rFont val="Tahoma"/>
            <family val="2"/>
          </rPr>
          <t>Ce montant doit correspondre au total des dépenses admissibles présentées dans le chiffrier Excel complémentaire "Dépenses admissibles".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 ref="B32" authorId="2" shapeId="0" xr:uid="{6F443F5A-42F1-4668-ACFD-4DFBF594101B}">
      <text>
        <r>
          <rPr>
            <b/>
            <sz val="9"/>
            <color indexed="81"/>
            <rFont val="Tahoma"/>
            <family val="2"/>
          </rPr>
          <t>Présenter les sommes incluses dans le formulaire de demande de subvention acceptée par le ministère.</t>
        </r>
      </text>
    </comment>
    <comment ref="C33" authorId="2" shapeId="0" xr:uid="{26E24A37-42EE-41D4-A237-5F01B9B72639}">
      <text>
        <r>
          <rPr>
            <b/>
            <sz val="9"/>
            <color indexed="81"/>
            <rFont val="Tahoma"/>
            <family val="2"/>
          </rPr>
          <t>Se référer au tableau de dépenses Excel complémentaire "dépenses admissibles"</t>
        </r>
      </text>
    </comment>
    <comment ref="H33" authorId="2" shapeId="0" xr:uid="{1D739E3B-8186-4D21-873F-627D1F858484}">
      <text>
        <r>
          <rPr>
            <b/>
            <sz val="9"/>
            <color indexed="81"/>
            <rFont val="Tahoma"/>
            <family val="2"/>
          </rPr>
          <t>Année-Mois-Jour</t>
        </r>
      </text>
    </comment>
    <comment ref="I33" authorId="2" shapeId="0" xr:uid="{96977FD1-27BA-4812-A289-AAAAB636AA43}">
      <text>
        <r>
          <rPr>
            <b/>
            <sz val="9"/>
            <color indexed="81"/>
            <rFont val="Tahoma"/>
            <family val="2"/>
          </rPr>
          <t>Année-Mois-Jour</t>
        </r>
      </text>
    </comment>
    <comment ref="J33" authorId="2" shapeId="0" xr:uid="{2ED0453A-A6ED-4CDB-983D-E2F04BD213CD}">
      <text>
        <r>
          <rPr>
            <b/>
            <sz val="9"/>
            <color indexed="81"/>
            <rFont val="Tahoma"/>
            <family val="2"/>
          </rPr>
          <t>Sélectionner dans la liste.
Ajouter si autre.</t>
        </r>
      </text>
    </comment>
    <comment ref="J44" authorId="2" shapeId="0" xr:uid="{29394080-E561-4D54-A5DA-2FDBEBB1ECD3}">
      <text>
        <r>
          <rPr>
            <b/>
            <sz val="9"/>
            <color indexed="81"/>
            <rFont val="Tahoma"/>
            <family val="2"/>
          </rPr>
          <t>Ce montant doit correspondre au total des dépenses admissibles présentées dans le chiffrier Excel complémentaire "Dépenses admissibles". Aucune dépense admissible inscrite dans le tableau Excel n’a été engagée avant la date de dépôt de la demande de subvention.</t>
        </r>
      </text>
    </comment>
    <comment ref="B46" authorId="2" shapeId="0" xr:uid="{0ADAE495-996F-47CC-BCD5-7A278D3496D1}">
      <text>
        <r>
          <rPr>
            <b/>
            <sz val="9"/>
            <color indexed="81"/>
            <rFont val="Tahoma"/>
            <family val="2"/>
          </rPr>
          <t xml:space="preserve"> Présenter les dépenses admissibles cumulatives encourues à ce jour.</t>
        </r>
      </text>
    </comment>
    <comment ref="C47" authorId="2" shapeId="0" xr:uid="{F46AE495-71C1-4A5D-A37A-B1870C8A4758}">
      <text>
        <r>
          <rPr>
            <b/>
            <sz val="9"/>
            <color indexed="81"/>
            <rFont val="Tahoma"/>
            <family val="2"/>
          </rPr>
          <t>Se référer au tableau de dépenses Excel complémentaire "dépenses admissibles"</t>
        </r>
      </text>
    </comment>
    <comment ref="I47" authorId="2" shapeId="0" xr:uid="{DE91ADBF-9E00-4C16-ACCD-4EEC4FED88B3}">
      <text>
        <r>
          <rPr>
            <b/>
            <sz val="9"/>
            <color indexed="81"/>
            <rFont val="Tahoma"/>
            <family val="2"/>
          </rPr>
          <t>Année-Mois-Jour</t>
        </r>
      </text>
    </comment>
    <comment ref="J47" authorId="2" shapeId="0" xr:uid="{C0EE9B6C-B84B-406E-9D5F-557668AE2523}">
      <text>
        <r>
          <rPr>
            <b/>
            <sz val="9"/>
            <color indexed="81"/>
            <rFont val="Tahoma"/>
            <family val="2"/>
          </rPr>
          <t>Sélectionner dans la liste.
Ajouter si autre.</t>
        </r>
      </text>
    </comment>
    <comment ref="J58" authorId="2" shapeId="0" xr:uid="{76D1376A-CAD2-4DBC-A6D0-80E7FCBDC58E}">
      <text>
        <r>
          <rPr>
            <b/>
            <sz val="9"/>
            <color indexed="81"/>
            <rFont val="Tahoma"/>
            <family val="2"/>
          </rPr>
          <t>Ce montant doit correspondre au total des dépenses admissibles présentées dans le chiffrier Excel complémentaire "Dépenses admissibles". Le cumul de l'aide financière respecte l’article 5.4 du Guide du requérant (max. 75 % en aide gouvernementale sur les dépenses admissibles d’un projet). Aucune dépense admissible inscrite dans le tableau Excel n’a été engagée avant la date de dépôt de la demande de subvention.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Tessier, Lucie (DDII)</author>
  </authors>
  <commentList>
    <comment ref="B6" authorId="0" shapeId="0" xr:uid="{108C3F3E-8A66-419E-AC9F-3448FA9ACEBF}">
      <text>
        <r>
          <rPr>
            <b/>
            <sz val="9"/>
            <color indexed="81"/>
            <rFont val="Tahoma"/>
            <family val="2"/>
          </rPr>
          <t>Copie-coller une photo dans Excel ou faire une insertion d'image, puis redimensionner la photo pour qu'elle s'intègre dans la cellule. En second lieu, vous pouvez faire un clic-droit sur la photo, faire format de l'image et venir cocher dans les propriétés «Déplacer et dimensionner avec les cellules»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Côté, Patrick (DDII)</author>
    <author>Tessier, Lucie (DDII)</author>
  </authors>
  <commentList>
    <comment ref="B7" authorId="0" shapeId="0" xr:uid="{A452ECE1-E8BD-40E5-9765-79EC92AFD945}">
      <text>
        <r>
          <rPr>
            <b/>
            <sz val="9"/>
            <color indexed="81"/>
            <rFont val="Tahoma"/>
            <family val="2"/>
          </rPr>
          <t>Emplacement dans l'usine
Équipements/fournisseurs;
Spécifications techniques pertinentes (capacité, vitesse, consommation énergétique, etc.)</t>
        </r>
      </text>
    </comment>
    <comment ref="B26" authorId="0" shapeId="0" xr:uid="{A485C913-1056-450A-98D7-B64CF6454B64}">
      <text>
        <r>
          <rPr>
            <b/>
            <sz val="9"/>
            <color indexed="81"/>
            <rFont val="Tahoma"/>
            <family val="2"/>
          </rPr>
          <t>impacts des nouvelles installations pour l'entreprise</t>
        </r>
        <r>
          <rPr>
            <sz val="9"/>
            <color indexed="81"/>
            <rFont val="Tahoma"/>
            <family val="2"/>
          </rPr>
          <t xml:space="preserve"> (</t>
        </r>
        <r>
          <rPr>
            <b/>
            <sz val="9"/>
            <color indexed="81"/>
            <rFont val="Tahoma"/>
            <family val="2"/>
          </rPr>
          <t xml:space="preserve">revenus additionnels, d’économies réalisées, parts de marché, d’avancement scientifique, etc.) accompagnés de données probantes. Établir, si pertinent, un lien avec les indicateurs économiques ci-dessous. </t>
        </r>
      </text>
    </comment>
    <comment ref="B48" authorId="0" shapeId="0" xr:uid="{C1C100B9-7F30-4590-8921-920482E28494}">
      <text>
        <r>
          <rPr>
            <b/>
            <sz val="9"/>
            <color indexed="81"/>
            <rFont val="Tahoma"/>
            <family val="2"/>
          </rPr>
          <t xml:space="preserve">Inscrire les mêmes données que lors du dépôt de la demande de subvention. </t>
        </r>
        <r>
          <rPr>
            <b/>
            <sz val="9"/>
            <color indexed="10"/>
            <rFont val="Tahoma"/>
            <family val="2"/>
          </rPr>
          <t>Attention : Pour les projets qui ont un numéro de PIB inférieur au PIB-370, il vous ait demandé de compléter rétrospectivement ce tableau comme ce dernier n'était pas inclu dans le formulaire de demande initial.</t>
        </r>
      </text>
    </comment>
    <comment ref="E48" authorId="1" shapeId="0" xr:uid="{D6423EA4-7BCC-4115-98C4-BF92487166C0}">
      <text>
        <r>
          <rPr>
            <b/>
            <sz val="9"/>
            <color indexed="81"/>
            <rFont val="Tahoma"/>
            <family val="2"/>
          </rPr>
          <t xml:space="preserve">Faire le lien avec les objectifs du projet et les données inscrites dans le formulaire déposé. Il faut qu'il y ait un lien cause-effet avec le projet déposé. </t>
        </r>
      </text>
    </comment>
    <comment ref="E51" authorId="0" shapeId="0" xr:uid="{441E852E-7F48-4E3B-89F0-BB8A76715326}">
      <text>
        <r>
          <rPr>
            <b/>
            <sz val="9"/>
            <color indexed="81"/>
            <rFont val="Tahoma"/>
            <family val="2"/>
          </rPr>
          <t>Selon le produit:
• TMA
• PMP
• M3
• etc.</t>
        </r>
      </text>
    </comment>
    <comment ref="E52" authorId="1" shapeId="0" xr:uid="{92A6A7D7-D2E5-46A7-9E6F-FB8D0F7E35E7}">
      <text>
        <r>
          <rPr>
            <b/>
            <sz val="9"/>
            <color indexed="81"/>
            <rFont val="Tahoma"/>
            <family val="2"/>
          </rPr>
          <t>Précisez l'année de référence lors du dépôt de la demande, pour les données qui serviront au calcul de la productivité de l'usine.</t>
        </r>
      </text>
    </comment>
    <comment ref="E53" authorId="0" shapeId="0" xr:uid="{3B03E5BF-FA47-41B8-83E3-FD65017712F0}">
      <text>
        <r>
          <rPr>
            <b/>
            <sz val="9"/>
            <color indexed="81"/>
            <rFont val="Tahoma"/>
            <family val="2"/>
          </rPr>
          <t>BAIIA de l'année de référence= bénéfice avant intérêts, impôts et amortissement</t>
        </r>
      </text>
    </comment>
    <comment ref="E54" authorId="1" shapeId="0" xr:uid="{FF1FD846-3CED-478B-A62A-5C80D6023EF0}">
      <text>
        <r>
          <rPr>
            <b/>
            <sz val="9"/>
            <color indexed="81"/>
            <rFont val="Tahoma"/>
            <family val="2"/>
          </rPr>
          <t>Rémunération totale (brut) pour tous les emplois (incluant avantage sociaux) versé par l'entreprise au cours d'un exercice. Comptabiliser selon les normes comptables.</t>
        </r>
      </text>
    </comment>
    <comment ref="E55" authorId="1" shapeId="0" xr:uid="{D10575C4-B939-470A-A355-95D10E1714BF}">
      <text>
        <r>
          <rPr>
            <b/>
            <sz val="9"/>
            <color indexed="81"/>
            <rFont val="Tahoma"/>
            <family val="2"/>
          </rPr>
          <t>Somme pour une année de référence, selon les normes comptables reconnues.</t>
        </r>
      </text>
    </comment>
    <comment ref="B57" authorId="1" shapeId="0" xr:uid="{3C8DADEF-925D-4C2D-8BF8-E0E3F22195C8}">
      <text>
        <r>
          <rPr>
            <b/>
            <sz val="9"/>
            <color indexed="81"/>
            <rFont val="Tahoma"/>
            <family val="2"/>
          </rPr>
          <t>Le bénéfice net de l'usine est à présenter si le projet accepté visait la production d'un nouveau produit, une amélioration de la qualité des produits ou une amélioration des produits pour usages actuels ou planifiés.</t>
        </r>
      </text>
    </comment>
    <comment ref="E58" authorId="0" shapeId="0" xr:uid="{6A5680CA-0139-4423-81C9-B09AA116EBAC}">
      <text>
        <r>
          <rPr>
            <b/>
            <sz val="9"/>
            <color indexed="81"/>
            <rFont val="Tahoma"/>
            <family val="2"/>
          </rPr>
          <t>Moyenne trois ans inscrite dans le formulaire de subvention déposé initialement.</t>
        </r>
      </text>
    </comment>
    <comment ref="E64" authorId="1" shapeId="0" xr:uid="{C2D79B7E-C0D9-4FAF-A0A7-70C09022425C}">
      <text>
        <r>
          <rPr>
            <b/>
            <sz val="9"/>
            <color indexed="81"/>
            <rFont val="Tahoma"/>
            <family val="2"/>
          </rPr>
          <t>Précisez l'année de référence, qui devrait être celle correspondant au dépôt du rapport final.</t>
        </r>
      </text>
    </comment>
    <comment ref="E76" authorId="1" shapeId="0" xr:uid="{431D23C2-1E8D-4194-A9EF-84A6E090DF0E}">
      <text>
        <r>
          <rPr>
            <b/>
            <sz val="9"/>
            <color indexed="81"/>
            <rFont val="Tahoma"/>
            <family val="2"/>
          </rPr>
          <t xml:space="preserve">Précisez l'horizon de temps estimé pour atteindre la pleine production.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Côté, Patrick (DDII)</author>
  </authors>
  <commentList>
    <comment ref="B1" authorId="0" shapeId="0" xr:uid="{635FFEAD-2B7C-42B4-B432-905B2A78C5D1}">
      <text>
        <r>
          <rPr>
            <b/>
            <sz val="9"/>
            <color indexed="81"/>
            <rFont val="Tahoma"/>
            <family val="2"/>
          </rPr>
          <t>Documents à fournir</t>
        </r>
      </text>
    </comment>
  </commentList>
</comments>
</file>

<file path=xl/sharedStrings.xml><?xml version="1.0" encoding="utf-8"?>
<sst xmlns="http://schemas.openxmlformats.org/spreadsheetml/2006/main" count="1705" uniqueCount="1569">
  <si>
    <t>Programme Innovation Bois</t>
  </si>
  <si>
    <t>Volet 1 : Innovation</t>
  </si>
  <si>
    <t>Volet 2 : Bois de qualité inférieure</t>
  </si>
  <si>
    <t>Titre</t>
  </si>
  <si>
    <t>Monsieur</t>
  </si>
  <si>
    <t>Madame</t>
  </si>
  <si>
    <t>Nom :</t>
  </si>
  <si>
    <t>Prénom :</t>
  </si>
  <si>
    <t>Titre ou fonction :</t>
  </si>
  <si>
    <t>Nom de l'entreprise :</t>
  </si>
  <si>
    <t>Province</t>
  </si>
  <si>
    <t>Courriel :</t>
  </si>
  <si>
    <t>No de téléphone :</t>
  </si>
  <si>
    <t>Titre du projet :</t>
  </si>
  <si>
    <t>Date de dépôt :</t>
  </si>
  <si>
    <t>Abercorn</t>
  </si>
  <si>
    <t>Acton Vale</t>
  </si>
  <si>
    <t>Adstock</t>
  </si>
  <si>
    <t>Aguanish</t>
  </si>
  <si>
    <t>Akulivik</t>
  </si>
  <si>
    <t>Akwesasne</t>
  </si>
  <si>
    <t>Albanel</t>
  </si>
  <si>
    <t>Albertville</t>
  </si>
  <si>
    <t>Alleyn-et-Cawood</t>
  </si>
  <si>
    <t>Alma</t>
  </si>
  <si>
    <t>Amherst</t>
  </si>
  <si>
    <t>Amos</t>
  </si>
  <si>
    <t>Amqui</t>
  </si>
  <si>
    <t>Ange-Gardien</t>
  </si>
  <si>
    <t>Armagh</t>
  </si>
  <si>
    <t>Arundel</t>
  </si>
  <si>
    <t>Ascot Corner</t>
  </si>
  <si>
    <t>Aston-Jonction</t>
  </si>
  <si>
    <t>Auclair</t>
  </si>
  <si>
    <t>Audet</t>
  </si>
  <si>
    <t>Aumond</t>
  </si>
  <si>
    <t>Aupaluk</t>
  </si>
  <si>
    <t>Austin</t>
  </si>
  <si>
    <t>Authier</t>
  </si>
  <si>
    <t>Authier-Nord</t>
  </si>
  <si>
    <t>Ayer's Cliff</t>
  </si>
  <si>
    <t>Baie-Atibenne</t>
  </si>
  <si>
    <t>Baie-Comeau</t>
  </si>
  <si>
    <t>Baie-de-la-Bouteille</t>
  </si>
  <si>
    <t>Baie-des-Chaloupes</t>
  </si>
  <si>
    <t>Baie-des-Sables</t>
  </si>
  <si>
    <t>Baie-d'Hudson</t>
  </si>
  <si>
    <t>Baie-du-Febvre</t>
  </si>
  <si>
    <t>Baie-D'Urfé</t>
  </si>
  <si>
    <t>Baie-Johan-Beetz</t>
  </si>
  <si>
    <t>Baie-Obaoca</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</si>
  <si>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</si>
  <si>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</si>
  <si>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</si>
  <si>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</si>
  <si>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</si>
  <si>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</si>
  <si>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</si>
  <si>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</si>
  <si>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</si>
  <si>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</si>
  <si>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</si>
  <si>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</si>
  <si>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</si>
  <si>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</si>
  <si>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</si>
  <si>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</si>
  <si>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</si>
  <si>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</si>
  <si>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Belle-Rivière</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</si>
  <si>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</si>
  <si>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</si>
  <si>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</si>
  <si>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</si>
  <si>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</si>
  <si>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</si>
  <si>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</si>
  <si>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</si>
  <si>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</si>
  <si>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</si>
  <si>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</si>
  <si>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</si>
  <si>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</si>
  <si>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</si>
  <si>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</si>
  <si>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</si>
  <si>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</si>
  <si>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</si>
  <si>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</si>
  <si>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</si>
  <si>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</si>
  <si>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</si>
  <si>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</si>
  <si>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</si>
  <si>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</si>
  <si>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</si>
  <si>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</si>
  <si>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</si>
  <si>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</si>
  <si>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</si>
  <si>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</si>
  <si>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</si>
  <si>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</si>
  <si>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</si>
  <si>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</si>
  <si>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</si>
  <si>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Caniapiscau</t>
  </si>
  <si>
    <t>Cantley</t>
  </si>
  <si>
    <t>Cap-Chat</t>
  </si>
  <si>
    <t>Caplan</t>
  </si>
  <si>
    <t>Cap-Saint-Ignace</t>
  </si>
  <si>
    <t>Cap-Santé</t>
  </si>
  <si>
    <t>Carignan</t>
  </si>
  <si>
    <t>Carleton-sur-Mer</t>
  </si>
  <si>
    <t>Cascades-Malignes</t>
  </si>
  <si>
    <t>Cascapédia - 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</si>
  <si>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</si>
  <si>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</si>
  <si>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</si>
  <si>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</si>
  <si>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</si>
  <si>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</si>
  <si>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</si>
  <si>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</si>
  <si>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</si>
  <si>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</si>
  <si>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</si>
  <si>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</si>
  <si>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</si>
  <si>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</si>
  <si>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</si>
  <si>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</si>
  <si>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</si>
  <si>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</si>
  <si>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</si>
  <si>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</si>
  <si>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Chisasibi</t>
  </si>
  <si>
    <t>Chute-aux-Outardes</t>
  </si>
  <si>
    <t>Chute-Saint-Philippe</t>
  </si>
  <si>
    <t>Clarenceville</t>
  </si>
  <si>
    <t>Clarendon</t>
  </si>
  <si>
    <t>Clermont</t>
  </si>
  <si>
    <t>Clerval</t>
  </si>
  <si>
    <t>Cleveland</t>
  </si>
  <si>
    <t>Cloridorme</t>
  </si>
  <si>
    <t>Coaticook</t>
  </si>
  <si>
    <t>Collines-du-Basque</t>
  </si>
  <si>
    <t>Colombier</t>
  </si>
  <si>
    <t>Compton</t>
  </si>
  <si>
    <t>Contrecoeur</t>
  </si>
  <si>
    <t>Cookshire-Eaton</t>
  </si>
  <si>
    <t>Coteau-du-Lac</t>
  </si>
  <si>
    <t>Côte-Nord-du-Golfe-du-Saint-Laurent</t>
  </si>
  <si>
    <t>Côte-Saint-Luc</t>
  </si>
  <si>
    <t>Coucoucache</t>
  </si>
  <si>
    <t>Coulée-des-Adolphe</t>
  </si>
  <si>
    <t>Courcelles</t>
  </si>
  <si>
    <t>Cowansville</t>
  </si>
  <si>
    <t>Crabtree</t>
  </si>
  <si>
    <t>Danville</t>
  </si>
  <si>
    <t>Daveluyville</t>
  </si>
  <si>
    <t>Dégelis</t>
  </si>
  <si>
    <t>Déléage</t>
  </si>
  <si>
    <t>Delson</t>
  </si>
  <si>
    <t>Denholm</t>
  </si>
  <si>
    <t>Dépôt-Échouani</t>
  </si>
  <si>
    <t>Desbiens</t>
  </si>
  <si>
    <t>Deschaillons-sur-Saint-Laurent</t>
  </si>
  <si>
    <t>Deschambault-Grondines</t>
  </si>
  <si>
    <t>Deux-Montagnes</t>
  </si>
  <si>
    <t>Disraeli</t>
  </si>
  <si>
    <t>Dixville</t>
  </si>
  <si>
    <t>Dolbeau-Mistassini</t>
  </si>
  <si>
    <t>Dollard-des-Ormeaux</t>
  </si>
  <si>
    <t>Doncaster</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</si>
  <si>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</si>
  <si>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</si>
  <si>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</si>
  <si>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</si>
  <si>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</si>
  <si>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</si>
  <si>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</si>
  <si>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</si>
  <si>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</si>
  <si>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</si>
  <si>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</si>
  <si>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</si>
  <si>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</si>
  <si>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</si>
  <si>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</si>
  <si>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</si>
  <si>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</si>
  <si>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</si>
  <si>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Eeyou Istchee Baie-James</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</si>
  <si>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</si>
  <si>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</si>
  <si>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</si>
  <si>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</si>
  <si>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</si>
  <si>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</si>
  <si>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</si>
  <si>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</si>
  <si>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</si>
  <si>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</si>
  <si>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</si>
  <si>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</si>
  <si>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</si>
  <si>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</si>
  <si>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</si>
  <si>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</si>
  <si>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</si>
  <si>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</si>
  <si>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</si>
  <si>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</si>
  <si>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</si>
  <si>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</si>
  <si>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</si>
  <si>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</si>
  <si>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</si>
  <si>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Gesgapegiag</t>
  </si>
  <si>
    <t>Girardville</t>
  </si>
  <si>
    <t>Godbout</t>
  </si>
  <si>
    <t>Godmanchester</t>
  </si>
  <si>
    <t>Gore</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</si>
  <si>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</si>
  <si>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</si>
  <si>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</si>
  <si>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</si>
  <si>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</si>
  <si>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</si>
  <si>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</si>
  <si>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</si>
  <si>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</si>
  <si>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</si>
  <si>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</si>
  <si>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</si>
  <si>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</si>
  <si>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</si>
  <si>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</si>
  <si>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</si>
  <si>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</si>
  <si>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</si>
  <si>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</si>
  <si>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</si>
  <si>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</si>
  <si>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</si>
  <si>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</si>
  <si>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</si>
  <si>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</si>
  <si>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</si>
  <si>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</si>
  <si>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</si>
  <si>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</si>
  <si>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</si>
  <si>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</si>
  <si>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</si>
  <si>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</si>
  <si>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</si>
  <si>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Hunter's Point</t>
  </si>
  <si>
    <t>Huntingdon</t>
  </si>
  <si>
    <t>Inukjuak</t>
  </si>
  <si>
    <t>Inverness</t>
  </si>
  <si>
    <t>Irlande</t>
  </si>
  <si>
    <t>Ivry-sur-le-Lac</t>
  </si>
  <si>
    <t>Ivujivik</t>
  </si>
  <si>
    <t>Joliette</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</si>
  <si>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</si>
  <si>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</si>
  <si>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</si>
  <si>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</si>
  <si>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</si>
  <si>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</si>
  <si>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</si>
  <si>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</si>
  <si>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</si>
  <si>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</si>
  <si>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</si>
  <si>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</si>
  <si>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</si>
  <si>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</si>
  <si>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</si>
  <si>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</si>
  <si>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</si>
  <si>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</si>
  <si>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</si>
  <si>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</si>
  <si>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</si>
  <si>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</si>
  <si>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</si>
  <si>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</si>
  <si>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</si>
  <si>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</si>
  <si>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</si>
  <si>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</si>
  <si>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</si>
  <si>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Morandière-Rochebaucourt</t>
  </si>
  <si>
    <t>La Motte</t>
  </si>
  <si>
    <t>La Patrie</t>
  </si>
  <si>
    <t>La Pêche</t>
  </si>
  <si>
    <t>La Pocatière</t>
  </si>
  <si>
    <t>La Prairie</t>
  </si>
  <si>
    <t>La Présentation</t>
  </si>
  <si>
    <t>La Rédemption</t>
  </si>
  <si>
    <t>La Reine</t>
  </si>
  <si>
    <t>La Romaine</t>
  </si>
  <si>
    <t>La Sarre</t>
  </si>
  <si>
    <t>La Trinité-des-Monts</t>
  </si>
  <si>
    <t>La Tuque</t>
  </si>
  <si>
    <t>La Visitation-de-l'Île-Dupas</t>
  </si>
  <si>
    <t>La Visitation-de-Yamaska</t>
  </si>
  <si>
    <t>Labelle</t>
  </si>
  <si>
    <t>Labrecque</t>
  </si>
  <si>
    <t>Lac-Achouakan</t>
  </si>
  <si>
    <t>Lac-Akonapwehikan</t>
  </si>
  <si>
    <t>Lac-à-la-Croix</t>
  </si>
  <si>
    <t>Lac-Alfred</t>
  </si>
  <si>
    <t>Lac-Ashuapmushuan</t>
  </si>
  <si>
    <t>Lac-au-Brochet</t>
  </si>
  <si>
    <t>Lac-au-Saumon</t>
  </si>
  <si>
    <t>Lac-aux-Sables</t>
  </si>
  <si>
    <t>Lac-Bazinet</t>
  </si>
  <si>
    <t>Lac-Beauport</t>
  </si>
  <si>
    <t>Lac-Blanc</t>
  </si>
  <si>
    <t>Lac-Boisbouscache</t>
  </si>
  <si>
    <t>Lac-Bouchette</t>
  </si>
  <si>
    <t>Lac-Boulé</t>
  </si>
  <si>
    <t>Lac-Brome</t>
  </si>
  <si>
    <t>Lac-Cabasta</t>
  </si>
  <si>
    <t>Lac-Casault</t>
  </si>
  <si>
    <t>Lac-Chicobi</t>
  </si>
  <si>
    <t>Lac-Croche</t>
  </si>
  <si>
    <t>Lac-De La Bidière</t>
  </si>
  <si>
    <t>Lac-Delage</t>
  </si>
  <si>
    <t>Lac-de-la-Maison-de-Pierre</t>
  </si>
  <si>
    <t>Lac-de-la-Pomme</t>
  </si>
  <si>
    <t>Lac-des-Aigles</t>
  </si>
  <si>
    <t>Lac-des-Dix-Milles</t>
  </si>
  <si>
    <t>Lac-des-Eaux-Mortes</t>
  </si>
  <si>
    <t>Lac-des-Écorces</t>
  </si>
  <si>
    <t>Lac-Despinassy</t>
  </si>
  <si>
    <t>Lac-des-Plages</t>
  </si>
  <si>
    <t>Lac-des-Seize-Îles</t>
  </si>
  <si>
    <t>Lac-Devenyns</t>
  </si>
  <si>
    <t>Lac-Douaire</t>
  </si>
  <si>
    <t>Lac-Drolet</t>
  </si>
  <si>
    <t>Lac-du-Cerf</t>
  </si>
  <si>
    <t>Lac-Duparquet</t>
  </si>
  <si>
    <t>Lac-du-Taureau</t>
  </si>
  <si>
    <t>Lac-Édouard</t>
  </si>
  <si>
    <t>Lac-Ernest</t>
  </si>
  <si>
    <t>Lac-Etchemin</t>
  </si>
  <si>
    <t>Lac-Frontière</t>
  </si>
  <si>
    <t>Lac-Granet</t>
  </si>
  <si>
    <t>Lac-Huron</t>
  </si>
  <si>
    <t>Lachute</t>
  </si>
  <si>
    <t>Lac-Jacques-Cartier</t>
  </si>
  <si>
    <t>Lac-Jérôme</t>
  </si>
  <si>
    <t>Lac-John</t>
  </si>
  <si>
    <t>Lac-Juillet</t>
  </si>
  <si>
    <t>Lac-Lapeyrère</t>
  </si>
  <si>
    <t>Lac-Legendre</t>
  </si>
  <si>
    <t>Lac-Lenôtre</t>
  </si>
  <si>
    <t>Lac-Marguerite</t>
  </si>
  <si>
    <t>Lac-Masketsi</t>
  </si>
  <si>
    <t>Lac-Matapédia</t>
  </si>
  <si>
    <t>Lac-Matawin</t>
  </si>
  <si>
    <t>Lac-Mégantic</t>
  </si>
  <si>
    <t>Lac-Metei</t>
  </si>
  <si>
    <t>Lac-Minaki</t>
  </si>
  <si>
    <t>Lac-Ministuk</t>
  </si>
  <si>
    <t>Lac-Moncouche</t>
  </si>
  <si>
    <t>Lac-Moselle</t>
  </si>
  <si>
    <t>Lac-Nilgaut</t>
  </si>
  <si>
    <t>Lac-Normand</t>
  </si>
  <si>
    <t>Lacolle</t>
  </si>
  <si>
    <t>Lac-Oscar</t>
  </si>
  <si>
    <t>Lac-Pikauba</t>
  </si>
  <si>
    <t>Lac-Poulin</t>
  </si>
  <si>
    <t>Lac-Pythonga</t>
  </si>
  <si>
    <t>Lac-Rapide</t>
  </si>
  <si>
    <t>Lac-Saguay</t>
  </si>
  <si>
    <t>Lac-Sainte-Marie</t>
  </si>
  <si>
    <t>Lac-Saint-Joseph</t>
  </si>
  <si>
    <t>Lac-Saint-Paul</t>
  </si>
  <si>
    <t>Lac-Santé</t>
  </si>
  <si>
    <t>Lac-Sergent</t>
  </si>
  <si>
    <t>Lac-Simon</t>
  </si>
  <si>
    <t>Lac-Supérieur</t>
  </si>
  <si>
    <t>Lac-Tremblant-Nord</t>
  </si>
  <si>
    <t>Lac-Vacher</t>
  </si>
  <si>
    <t>Lac-Wagwabika</t>
  </si>
  <si>
    <t>Lac-Walker</t>
  </si>
  <si>
    <t>Laforce</t>
  </si>
  <si>
    <t>Lalemant</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</si>
  <si>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</si>
  <si>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</si>
  <si>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</si>
  <si>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</si>
  <si>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</si>
  <si>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</si>
  <si>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</si>
  <si>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</si>
  <si>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</si>
  <si>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</si>
  <si>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</si>
  <si>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</si>
  <si>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</si>
  <si>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</si>
  <si>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</si>
  <si>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</si>
  <si>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</si>
  <si>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</si>
  <si>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</si>
  <si>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</si>
  <si>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</si>
  <si>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</si>
  <si>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</si>
  <si>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</si>
  <si>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</si>
  <si>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</si>
  <si>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</si>
  <si>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</si>
  <si>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</si>
  <si>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</si>
  <si>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</si>
  <si>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</si>
  <si>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</si>
  <si>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</si>
  <si>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</si>
  <si>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</si>
  <si>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</si>
  <si>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</si>
  <si>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</si>
  <si>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Lévis</t>
  </si>
  <si>
    <t>L'Île-Cadieux</t>
  </si>
  <si>
    <t>L'Île-d'Anticosti</t>
  </si>
  <si>
    <t>L'Île-Dorval</t>
  </si>
  <si>
    <t>L'Île-du-Grand-Calumet</t>
  </si>
  <si>
    <t>L'Île-Perrot</t>
  </si>
  <si>
    <t>Lingwick</t>
  </si>
  <si>
    <t>Linton</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</si>
  <si>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</si>
  <si>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</si>
  <si>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</si>
  <si>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</si>
  <si>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</si>
  <si>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</si>
  <si>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</si>
  <si>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</si>
  <si>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</si>
  <si>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</si>
  <si>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</si>
  <si>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</si>
  <si>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</si>
  <si>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</si>
  <si>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</si>
  <si>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</si>
  <si>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</si>
  <si>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</si>
  <si>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</si>
  <si>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</si>
  <si>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</si>
  <si>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</si>
  <si>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</si>
  <si>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</si>
  <si>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</si>
  <si>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</si>
  <si>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</si>
  <si>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</si>
  <si>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</si>
  <si>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</si>
  <si>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</si>
  <si>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</si>
  <si>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</si>
  <si>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</si>
  <si>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</si>
  <si>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Maskinongé</t>
  </si>
  <si>
    <t>Massueville</t>
  </si>
  <si>
    <t>Matagami</t>
  </si>
  <si>
    <t>Matane</t>
  </si>
  <si>
    <t>Matapédia</t>
  </si>
  <si>
    <t>Matchi-Manitou</t>
  </si>
  <si>
    <t>Matimekosh</t>
  </si>
  <si>
    <t>Mayo</t>
  </si>
  <si>
    <t>McMasterville</t>
  </si>
  <si>
    <t>Melbourne</t>
  </si>
  <si>
    <t>Mercier</t>
  </si>
  <si>
    <t>Messines</t>
  </si>
  <si>
    <t>Métabetchouan - Lac-à-la-Croix</t>
  </si>
  <si>
    <t>Métis-sur-Mer</t>
  </si>
  <si>
    <t>Milan</t>
  </si>
  <si>
    <t>Mille-Isles</t>
  </si>
  <si>
    <t>Mingan</t>
  </si>
  <si>
    <t>Mirabel</t>
  </si>
  <si>
    <t>Mistissini</t>
  </si>
  <si>
    <t>Moffet</t>
  </si>
  <si>
    <t>Mont-Albert</t>
  </si>
  <si>
    <t>Mont-Alexandre</t>
  </si>
  <si>
    <t>Mont-Apica</t>
  </si>
  <si>
    <t>Mont-Blanc</t>
  </si>
  <si>
    <t>Montcalm</t>
  </si>
  <si>
    <t>Mont-Carmel</t>
  </si>
  <si>
    <t>Montcerf-Lytton</t>
  </si>
  <si>
    <t>Montebello</t>
  </si>
  <si>
    <t>Mont-Élie</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</si>
  <si>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</si>
  <si>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</si>
  <si>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</si>
  <si>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</si>
  <si>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</si>
  <si>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</si>
  <si>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</si>
  <si>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</si>
  <si>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</si>
  <si>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</si>
  <si>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</si>
  <si>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</si>
  <si>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</si>
  <si>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Mont-Valin</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</si>
  <si>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</si>
  <si>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</si>
  <si>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</si>
  <si>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</si>
  <si>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</si>
  <si>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</si>
  <si>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</si>
  <si>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</si>
  <si>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</si>
  <si>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</si>
  <si>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</si>
  <si>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</si>
  <si>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</si>
  <si>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</si>
  <si>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</si>
  <si>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</si>
  <si>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</si>
  <si>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</si>
  <si>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</si>
  <si>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</si>
  <si>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</si>
  <si>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</si>
  <si>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</si>
  <si>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</si>
  <si>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</si>
  <si>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</si>
  <si>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</si>
  <si>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</si>
  <si>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</si>
  <si>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</si>
  <si>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</si>
  <si>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</si>
  <si>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</si>
  <si>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</si>
  <si>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</si>
  <si>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</si>
  <si>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</si>
  <si>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</si>
  <si>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</si>
  <si>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</si>
  <si>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</si>
  <si>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</si>
  <si>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</si>
  <si>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</si>
  <si>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</si>
  <si>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</si>
  <si>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Nutashkuan</t>
  </si>
  <si>
    <t>Obedjiwan</t>
  </si>
  <si>
    <t>Odanak</t>
  </si>
  <si>
    <t>Ogden</t>
  </si>
  <si>
    <t>Oka</t>
  </si>
  <si>
    <t>Orford</t>
  </si>
  <si>
    <t>Ormstown</t>
  </si>
  <si>
    <t>Otter Lake</t>
  </si>
  <si>
    <t>Otterburn Park</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</si>
  <si>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</si>
  <si>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</si>
  <si>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</si>
  <si>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</si>
  <si>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</si>
  <si>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</si>
  <si>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</si>
  <si>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</si>
  <si>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</si>
  <si>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</si>
  <si>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</si>
  <si>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</si>
  <si>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</si>
  <si>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Petit-Lac-Sainte-Anne</t>
  </si>
  <si>
    <t>Petit-Mécatina</t>
  </si>
  <si>
    <t>Petit-Saguenay</t>
  </si>
  <si>
    <t>Picard</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</si>
  <si>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</si>
  <si>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</si>
  <si>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</si>
  <si>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</si>
  <si>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</si>
  <si>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</si>
  <si>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</si>
  <si>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</si>
  <si>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</si>
  <si>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</si>
  <si>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</si>
  <si>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</si>
  <si>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</si>
  <si>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</si>
  <si>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</si>
  <si>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</si>
  <si>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</si>
  <si>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</si>
  <si>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</si>
  <si>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</si>
  <si>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 - Gascons</t>
  </si>
  <si>
    <t>Portneuf</t>
  </si>
  <si>
    <t>Portneuf-sur-Mer</t>
  </si>
  <si>
    <t>Potton</t>
  </si>
  <si>
    <t>Poularies</t>
  </si>
  <si>
    <t>Preissac</t>
  </si>
  <si>
    <t>Prévost</t>
  </si>
  <si>
    <t>Price</t>
  </si>
  <si>
    <t>Princeville</t>
  </si>
  <si>
    <t>Puvirnituq</t>
  </si>
  <si>
    <t>Quaqtaq</t>
  </si>
  <si>
    <t>Québec</t>
  </si>
  <si>
    <t>Racine</t>
  </si>
  <si>
    <t>Ragueneau</t>
  </si>
  <si>
    <t>Rapide-Danseur</t>
  </si>
  <si>
    <t>Rapides-des-Joachims</t>
  </si>
  <si>
    <t>Rawdon</t>
  </si>
  <si>
    <t>Rémigny</t>
  </si>
  <si>
    <t>Repentigny</t>
  </si>
  <si>
    <t>Réservoir-Dozois</t>
  </si>
  <si>
    <t>Richelieu</t>
  </si>
  <si>
    <t>Richmond</t>
  </si>
  <si>
    <t>Rigaud</t>
  </si>
  <si>
    <t>Rimouski</t>
  </si>
  <si>
    <t>Ripon</t>
  </si>
  <si>
    <t>Ristigouche-Partie-Sud-Est</t>
  </si>
  <si>
    <t>Rivière-à-Claude</t>
  </si>
  <si>
    <t>Rivière-à-Pierre</t>
  </si>
  <si>
    <t>Rivière-au-Tonnerre</t>
  </si>
  <si>
    <t>Rivière-aux-Outardes</t>
  </si>
  <si>
    <t>Rivière-Beaudette</t>
  </si>
  <si>
    <t>Rivière-Bleue</t>
  </si>
  <si>
    <t>Rivière-Bonaventure</t>
  </si>
  <si>
    <t>Rivière-Bonjour</t>
  </si>
  <si>
    <t>Rivière-de-la-Savane</t>
  </si>
  <si>
    <t>Rivière-du-Loup</t>
  </si>
  <si>
    <t>Rivière-Éternité</t>
  </si>
  <si>
    <t>Rivière-Héva</t>
  </si>
  <si>
    <t>Rivière-Koksoak</t>
  </si>
  <si>
    <t>Rivière-Mistassini</t>
  </si>
  <si>
    <t>Rivière-Mouchalagane</t>
  </si>
  <si>
    <t>Rivière-Nipissis</t>
  </si>
  <si>
    <t>Rivière-Nouvelle</t>
  </si>
  <si>
    <t>Rivière-Ojima</t>
  </si>
  <si>
    <t>Rivière-Ouelle</t>
  </si>
  <si>
    <t>Rivière-Patapédia-Est</t>
  </si>
  <si>
    <t>Rivière-Rouge</t>
  </si>
  <si>
    <t>Rivière-Saint-Jean</t>
  </si>
  <si>
    <t>Rivière-Vaseuse</t>
  </si>
  <si>
    <t>Roberval</t>
  </si>
  <si>
    <t>Roquemaure</t>
  </si>
  <si>
    <t>Rosemère</t>
  </si>
  <si>
    <t>Rougemont</t>
  </si>
  <si>
    <t>Routhierville</t>
  </si>
  <si>
    <t>Rouyn-Noranda</t>
  </si>
  <si>
    <t>Roxton</t>
  </si>
  <si>
    <t>Roxton Falls</t>
  </si>
  <si>
    <t>Roxton Pond</t>
  </si>
  <si>
    <t>Ruisseau-des-Mineurs</t>
  </si>
  <si>
    <t>Ruisseau-Ferguson</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</si>
  <si>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</si>
  <si>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</si>
  <si>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</si>
  <si>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</si>
  <si>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</si>
  <si>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</si>
  <si>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</si>
  <si>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</si>
  <si>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</si>
  <si>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</si>
  <si>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</si>
  <si>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</si>
  <si>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</si>
  <si>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</si>
  <si>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</si>
  <si>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</si>
  <si>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</si>
  <si>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</si>
  <si>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</si>
  <si>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</si>
  <si>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</si>
  <si>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</si>
  <si>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</si>
  <si>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</si>
  <si>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</si>
  <si>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</si>
  <si>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</si>
  <si>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</si>
  <si>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</si>
  <si>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</si>
  <si>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Saint-André-Avellin</t>
  </si>
  <si>
    <t>Saint-André-d'Argenteuil</t>
  </si>
  <si>
    <t>Saint-André-de-Kamouraska</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</si>
  <si>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</si>
  <si>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</si>
  <si>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</si>
  <si>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</si>
  <si>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</si>
  <si>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</si>
  <si>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</si>
  <si>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</si>
  <si>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</si>
  <si>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</si>
  <si>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</si>
  <si>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</si>
  <si>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</si>
  <si>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</si>
  <si>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</si>
  <si>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</si>
  <si>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</si>
  <si>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</si>
  <si>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</si>
  <si>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</si>
  <si>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</si>
  <si>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</si>
  <si>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</si>
  <si>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</si>
  <si>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</si>
  <si>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</si>
  <si>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</si>
  <si>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</si>
  <si>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</si>
  <si>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</si>
  <si>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</si>
  <si>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</si>
  <si>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</si>
  <si>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</si>
  <si>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</si>
  <si>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</si>
  <si>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</si>
  <si>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</si>
  <si>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</si>
  <si>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</si>
  <si>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</si>
  <si>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</si>
  <si>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</si>
  <si>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</si>
  <si>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</si>
  <si>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</si>
  <si>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</si>
  <si>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</si>
  <si>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</si>
  <si>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</si>
  <si>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</si>
  <si>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</si>
  <si>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</si>
  <si>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</si>
  <si>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 - 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</si>
  <si>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</si>
  <si>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</si>
  <si>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</si>
  <si>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</si>
  <si>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</si>
  <si>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</si>
  <si>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</si>
  <si>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</si>
  <si>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</si>
  <si>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</si>
  <si>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</si>
  <si>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</si>
  <si>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</si>
  <si>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</si>
  <si>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</si>
  <si>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</si>
  <si>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</si>
  <si>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</si>
  <si>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</si>
  <si>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</si>
  <si>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</si>
  <si>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</si>
  <si>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</si>
  <si>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</si>
  <si>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</si>
  <si>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</si>
  <si>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</si>
  <si>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</si>
  <si>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</si>
  <si>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</si>
  <si>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</si>
  <si>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</si>
  <si>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</si>
  <si>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</si>
  <si>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</si>
  <si>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</si>
  <si>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</si>
  <si>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</si>
  <si>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</si>
  <si>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</si>
  <si>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</si>
  <si>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</si>
  <si>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</si>
  <si>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</si>
  <si>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</si>
  <si>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</si>
  <si>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</si>
  <si>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</si>
  <si>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</si>
  <si>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</si>
  <si>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</si>
  <si>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</si>
  <si>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</si>
  <si>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</si>
  <si>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</si>
  <si>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</si>
  <si>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</si>
  <si>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</si>
  <si>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</si>
  <si>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</si>
  <si>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</si>
  <si>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</si>
  <si>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</si>
  <si>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</si>
  <si>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</si>
  <si>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</si>
  <si>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</si>
  <si>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</si>
  <si>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</si>
  <si>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</si>
  <si>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</si>
  <si>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</si>
  <si>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</si>
  <si>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</si>
  <si>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</si>
  <si>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</si>
  <si>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</si>
  <si>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</si>
  <si>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</si>
  <si>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</si>
  <si>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</si>
  <si>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</si>
  <si>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</si>
  <si>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</si>
  <si>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</si>
  <si>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</si>
  <si>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</si>
  <si>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</si>
  <si>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</si>
  <si>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</si>
  <si>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</si>
  <si>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</si>
  <si>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</si>
  <si>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</si>
  <si>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</si>
  <si>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</si>
  <si>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</si>
  <si>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</si>
  <si>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</si>
  <si>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</si>
  <si>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</si>
  <si>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</si>
  <si>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</si>
  <si>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</si>
  <si>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</si>
  <si>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</si>
  <si>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</si>
  <si>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</si>
  <si>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</si>
  <si>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</si>
  <si>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</si>
  <si>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</si>
  <si>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</si>
  <si>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</si>
  <si>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</si>
  <si>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</si>
  <si>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</si>
  <si>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</si>
  <si>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</si>
  <si>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</si>
  <si>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</si>
  <si>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</si>
  <si>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</si>
  <si>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</si>
  <si>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</si>
  <si>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</si>
  <si>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</si>
  <si>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</si>
  <si>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</si>
  <si>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</si>
  <si>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</si>
  <si>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</si>
  <si>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</si>
  <si>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</si>
  <si>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</si>
  <si>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</si>
  <si>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</si>
  <si>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</si>
  <si>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</si>
  <si>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</si>
  <si>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</si>
  <si>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</si>
  <si>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</si>
  <si>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</si>
  <si>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</si>
  <si>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</si>
  <si>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</si>
  <si>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</si>
  <si>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</si>
  <si>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</si>
  <si>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</si>
  <si>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</si>
  <si>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</si>
  <si>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</si>
  <si>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</si>
  <si>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</si>
  <si>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</si>
  <si>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</si>
  <si>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</si>
  <si>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</si>
  <si>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</si>
  <si>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</si>
  <si>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</si>
  <si>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</si>
  <si>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</si>
  <si>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</si>
  <si>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</si>
  <si>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</si>
  <si>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</si>
  <si>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</si>
  <si>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</si>
  <si>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</si>
  <si>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</si>
  <si>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Saint-Georges-de-Windsor</t>
  </si>
  <si>
    <t>Saint-Gérard-Majella</t>
  </si>
  <si>
    <t>Saint-Germain-de-Grantham</t>
  </si>
  <si>
    <t>Saint-Germain-de-Kamouraska</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</si>
  <si>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</si>
  <si>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</si>
  <si>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</si>
  <si>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</si>
  <si>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</si>
  <si>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</si>
  <si>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</si>
  <si>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</si>
  <si>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</si>
  <si>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</si>
  <si>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</si>
  <si>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</si>
  <si>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</si>
  <si>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</si>
  <si>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</si>
  <si>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</si>
  <si>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</si>
  <si>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</si>
  <si>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</si>
  <si>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</si>
  <si>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</si>
  <si>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</si>
  <si>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</si>
  <si>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</si>
  <si>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</si>
  <si>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</si>
  <si>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</si>
  <si>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</si>
  <si>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</si>
  <si>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</si>
  <si>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</si>
  <si>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</si>
  <si>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</si>
  <si>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</si>
  <si>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</si>
  <si>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</si>
  <si>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</si>
  <si>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</si>
  <si>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</si>
  <si>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</si>
  <si>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</si>
  <si>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</si>
  <si>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</si>
  <si>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</si>
  <si>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</si>
  <si>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</si>
  <si>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</si>
  <si>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</si>
  <si>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</si>
  <si>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</si>
  <si>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</si>
  <si>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</si>
  <si>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</si>
  <si>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</si>
  <si>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</si>
  <si>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</si>
  <si>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</si>
  <si>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</si>
  <si>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</si>
  <si>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</si>
  <si>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</si>
  <si>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</si>
  <si>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</si>
  <si>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</si>
  <si>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</si>
  <si>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</si>
  <si>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 - 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</si>
  <si>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</si>
  <si>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</si>
  <si>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</si>
  <si>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</si>
  <si>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</si>
  <si>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</si>
  <si>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</si>
  <si>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</si>
  <si>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</si>
  <si>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</si>
  <si>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</si>
  <si>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</si>
  <si>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</si>
  <si>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</si>
  <si>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</si>
  <si>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</si>
  <si>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</si>
  <si>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</si>
  <si>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</si>
  <si>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</si>
  <si>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</si>
  <si>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</si>
  <si>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</si>
  <si>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</si>
  <si>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</si>
  <si>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</si>
  <si>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</si>
  <si>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</si>
  <si>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</si>
  <si>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</si>
  <si>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</si>
  <si>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</si>
  <si>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</si>
  <si>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</si>
  <si>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</si>
  <si>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</si>
  <si>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</si>
  <si>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</si>
  <si>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</si>
  <si>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</si>
  <si>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</si>
  <si>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</si>
  <si>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</si>
  <si>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</si>
  <si>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</si>
  <si>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</si>
  <si>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</si>
  <si>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</si>
  <si>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</si>
  <si>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</si>
  <si>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</si>
  <si>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</si>
  <si>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</si>
  <si>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</si>
  <si>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</si>
  <si>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</si>
  <si>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</si>
  <si>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</si>
  <si>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</si>
  <si>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</si>
  <si>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</si>
  <si>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</si>
  <si>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</si>
  <si>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</si>
  <si>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</si>
  <si>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</si>
  <si>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</si>
  <si>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</si>
  <si>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</si>
  <si>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</si>
  <si>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</si>
  <si>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</si>
  <si>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</si>
  <si>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</si>
  <si>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</si>
  <si>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</si>
  <si>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</si>
  <si>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</si>
  <si>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</si>
  <si>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</si>
  <si>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</si>
  <si>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</si>
  <si>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</si>
  <si>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</si>
  <si>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</si>
  <si>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</si>
  <si>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</si>
  <si>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</si>
  <si>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</si>
  <si>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</si>
  <si>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</si>
  <si>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</si>
  <si>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</si>
  <si>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</si>
  <si>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</si>
  <si>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</si>
  <si>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</si>
  <si>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</si>
  <si>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</si>
  <si>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</si>
  <si>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</si>
  <si>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</si>
  <si>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</si>
  <si>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</si>
  <si>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Saint-Simon-de-Rimouski</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</si>
  <si>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</si>
  <si>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</si>
  <si>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</si>
  <si>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</si>
  <si>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</si>
  <si>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</si>
  <si>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</si>
  <si>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</si>
  <si>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</si>
  <si>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</si>
  <si>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</si>
  <si>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</si>
  <si>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</si>
  <si>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</si>
  <si>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</si>
  <si>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</si>
  <si>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</si>
  <si>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</si>
  <si>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</si>
  <si>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</si>
  <si>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</si>
  <si>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</si>
  <si>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</si>
  <si>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</si>
  <si>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</si>
  <si>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</si>
  <si>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</si>
  <si>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</si>
  <si>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</si>
  <si>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</si>
  <si>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</si>
  <si>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</si>
  <si>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</si>
  <si>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</si>
  <si>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</si>
  <si>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</si>
  <si>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</si>
  <si>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Sault-au-Cochon</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</si>
  <si>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</si>
  <si>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</si>
  <si>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</si>
  <si>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</si>
  <si>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</si>
  <si>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</si>
  <si>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</si>
  <si>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</si>
  <si>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</si>
  <si>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</si>
  <si>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</si>
  <si>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</si>
  <si>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</si>
  <si>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</si>
  <si>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</si>
  <si>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</si>
  <si>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</si>
  <si>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</si>
  <si>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</si>
  <si>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</si>
  <si>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</si>
  <si>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</si>
  <si>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</si>
  <si>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</si>
  <si>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</si>
  <si>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</si>
  <si>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</si>
  <si>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Tasiujaq</t>
  </si>
  <si>
    <t>Témiscaming</t>
  </si>
  <si>
    <t>Témiscouata-sur-le-Lac</t>
  </si>
  <si>
    <t>Terrasse-Vaudreuil</t>
  </si>
  <si>
    <t>Terrebonne</t>
  </si>
  <si>
    <t>Thetford Mines</t>
  </si>
  <si>
    <t>Thorne</t>
  </si>
  <si>
    <t>Thurso</t>
  </si>
  <si>
    <t>Timiskaming</t>
  </si>
  <si>
    <t>Tingwick</t>
  </si>
  <si>
    <t>TNO aquatique de la MRC d'Antoine-Labell</t>
  </si>
  <si>
    <t>TNO terrestre de la MRC de Roussillon</t>
  </si>
  <si>
    <t>TNO terrestre de la MRC géographique de</t>
  </si>
  <si>
    <t>Tourville</t>
  </si>
  <si>
    <t>Trécesson</t>
  </si>
  <si>
    <t>Très-Saint-Rédempteur</t>
  </si>
  <si>
    <t>Très-Saint-Sacrement</t>
  </si>
  <si>
    <t>Tring-Jonction</t>
  </si>
  <si>
    <t>Trois-Pistoles</t>
  </si>
  <si>
    <t>Trois-Rives</t>
  </si>
  <si>
    <t>Trois-Rivières</t>
  </si>
  <si>
    <t>Uashat</t>
  </si>
  <si>
    <t>Ulverton</t>
  </si>
  <si>
    <t>Umiujaq</t>
  </si>
  <si>
    <t>Upton</t>
  </si>
  <si>
    <t>Val-Alain</t>
  </si>
  <si>
    <t>Val-Brillant</t>
  </si>
  <si>
    <t>Valcourt</t>
  </si>
  <si>
    <t>Val-David</t>
  </si>
  <si>
    <t>Val-des-Bois</t>
  </si>
  <si>
    <t>Val-des-Lacs</t>
  </si>
  <si>
    <t>Val-des-Monts</t>
  </si>
  <si>
    <t>Val-des-Sources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</si>
  <si>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</si>
  <si>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</si>
  <si>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</si>
  <si>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</si>
  <si>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</si>
  <si>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</si>
  <si>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</si>
  <si>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</si>
  <si>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</si>
  <si>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</si>
  <si>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</si>
  <si>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</si>
  <si>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</si>
  <si>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</si>
  <si>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</si>
  <si>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</si>
  <si>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</si>
  <si>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</si>
  <si>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</si>
  <si>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</si>
  <si>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</si>
  <si>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</si>
  <si>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</si>
  <si>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</si>
  <si>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</si>
  <si>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</si>
  <si>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</si>
  <si>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</si>
  <si>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</si>
  <si>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</si>
  <si>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Whitworth</t>
  </si>
  <si>
    <t>Wickham</t>
  </si>
  <si>
    <t>Windsor</t>
  </si>
  <si>
    <t>Winneway</t>
  </si>
  <si>
    <t>Wôlinak</t>
  </si>
  <si>
    <t>Wotton</t>
  </si>
  <si>
    <t>Yamachiche</t>
  </si>
  <si>
    <t>Yamaska</t>
  </si>
  <si>
    <t>Municipalité</t>
  </si>
  <si>
    <t>Date * :</t>
  </si>
  <si>
    <t>Alberta</t>
  </si>
  <si>
    <t>Colombie-Britannique</t>
  </si>
  <si>
    <t>Île-du-Prince-Édouard</t>
  </si>
  <si>
    <t>Manitoba</t>
  </si>
  <si>
    <t>Nouveau-Brunswick</t>
  </si>
  <si>
    <t>Nouvelle-Écosse</t>
  </si>
  <si>
    <t>Nunavut</t>
  </si>
  <si>
    <t>Ontario</t>
  </si>
  <si>
    <t>Saskatchewan</t>
  </si>
  <si>
    <t>Terre-Neuve et Labrador</t>
  </si>
  <si>
    <t>Territoires du Nord-Ouest</t>
  </si>
  <si>
    <t>Yukon</t>
  </si>
  <si>
    <t>Date dernière mise à jour :</t>
  </si>
  <si>
    <t>Poste :</t>
  </si>
  <si>
    <t>scian</t>
  </si>
  <si>
    <t>descscian</t>
  </si>
  <si>
    <t>111419</t>
  </si>
  <si>
    <t>Autres cultures vivrières en serre</t>
  </si>
  <si>
    <t>113</t>
  </si>
  <si>
    <t>Foresterie et exploitation forestière</t>
  </si>
  <si>
    <t>115310</t>
  </si>
  <si>
    <t>Activités de soutien à la foresterie</t>
  </si>
  <si>
    <t>211111</t>
  </si>
  <si>
    <t>Production d'hydroélectricité</t>
  </si>
  <si>
    <t>221119</t>
  </si>
  <si>
    <t>Autres activités de production d'électricité</t>
  </si>
  <si>
    <t>321111</t>
  </si>
  <si>
    <t>Scieries (sauf les usines de bardeaux et de bardeaux de fente)</t>
  </si>
  <si>
    <t>321112</t>
  </si>
  <si>
    <t>Usines de bardeaux et de bardeaux de fente</t>
  </si>
  <si>
    <t>321211</t>
  </si>
  <si>
    <t>Usines de placages et de contreplaqués de feuillus</t>
  </si>
  <si>
    <t>321212</t>
  </si>
  <si>
    <t>Usines de placages et de contreplaqués de résineux</t>
  </si>
  <si>
    <t>321215</t>
  </si>
  <si>
    <t>Fabrication de produits de charpente en bois</t>
  </si>
  <si>
    <t>321216</t>
  </si>
  <si>
    <t>Usines de panneaux de particules et de fibres</t>
  </si>
  <si>
    <t>321217</t>
  </si>
  <si>
    <t>Usines de panneaux de copeaux (OSB)</t>
  </si>
  <si>
    <t>321919</t>
  </si>
  <si>
    <t>Fabrication d'autres menuiseries préfabriquées</t>
  </si>
  <si>
    <t>321999</t>
  </si>
  <si>
    <t>Fabrication de tous les autres produits divers en bois</t>
  </si>
  <si>
    <t>322</t>
  </si>
  <si>
    <t>Secteur de la Fabrication du papier</t>
  </si>
  <si>
    <t>3231</t>
  </si>
  <si>
    <t>Impression et activités connexes de soutien</t>
  </si>
  <si>
    <t>325410</t>
  </si>
  <si>
    <t>Fabrication de produits pharmaceutiques et de médicaments</t>
  </si>
  <si>
    <t>337</t>
  </si>
  <si>
    <t>Fabrication de meubles et de produits connexes</t>
  </si>
  <si>
    <t>scian ordre alpha.</t>
  </si>
  <si>
    <t>Volet</t>
  </si>
  <si>
    <t>Projet d'investissement</t>
  </si>
  <si>
    <t>A1 - L’implantation en usine de transformation du bois, de procédés, de technologies, d’équipements, de systèmes ou de produits</t>
  </si>
  <si>
    <t>A2 - Mise en service d’usines pilotes ou d’usines de démonstration de transformation du bois</t>
  </si>
  <si>
    <t>A3 - Déploiement de procédés, de technologies, d’équipements ou de systèmes de l’industrie de la fabrication des équipements forestiers</t>
  </si>
  <si>
    <t>Études visant la réalisation de projets d’investissement</t>
  </si>
  <si>
    <t>B1 - Études de préfaisabilité</t>
  </si>
  <si>
    <t>B2 - Études de faisabilité</t>
  </si>
  <si>
    <t>B3 - Études de marché liées à des produits innovants</t>
  </si>
  <si>
    <t>B4 - Réalisation d’un plan d’affaires</t>
  </si>
  <si>
    <t>B5 - Études, essais et détermination de procédés</t>
  </si>
  <si>
    <t>B6 - Recherche appliquée et développement de produits, de procédés, de technologies et de systèmes destinés à l’industrie des produits forestiers</t>
  </si>
  <si>
    <t>Description du projet</t>
  </si>
  <si>
    <t>Catégorie du projet</t>
  </si>
  <si>
    <t>Volet :</t>
  </si>
  <si>
    <t>A - Projet d’investissement :</t>
  </si>
  <si>
    <t>Date de début  :</t>
  </si>
  <si>
    <t>Date de fin  :</t>
  </si>
  <si>
    <t>Date de mise en service  :</t>
  </si>
  <si>
    <t>No</t>
  </si>
  <si>
    <t>Étape de réalisation</t>
  </si>
  <si>
    <t>Livrables</t>
  </si>
  <si>
    <t>Construction</t>
  </si>
  <si>
    <t>Rapport d’étape</t>
  </si>
  <si>
    <t>Prototype</t>
  </si>
  <si>
    <t>Risques</t>
  </si>
  <si>
    <t>Techniques</t>
  </si>
  <si>
    <t>Financiers</t>
  </si>
  <si>
    <t>Commercial</t>
  </si>
  <si>
    <t>Réglementaire</t>
  </si>
  <si>
    <t>Social</t>
  </si>
  <si>
    <t>Environnemental</t>
  </si>
  <si>
    <t>Légal</t>
  </si>
  <si>
    <t>Acceptabilité</t>
  </si>
  <si>
    <t>Nom du produit :</t>
  </si>
  <si>
    <t xml:space="preserve">Capacité de production annuelle : </t>
  </si>
  <si>
    <t>Heures travaillées :</t>
  </si>
  <si>
    <t>Productivité du travail ( $ / heure ) :</t>
  </si>
  <si>
    <t>BAIIA ($) :</t>
  </si>
  <si>
    <t>BAIIA annuel  ($) :</t>
  </si>
  <si>
    <t>Niveau de participation</t>
  </si>
  <si>
    <t>Faible</t>
  </si>
  <si>
    <t>Moyen</t>
  </si>
  <si>
    <t>Élevé</t>
  </si>
  <si>
    <t>Partenaire financier</t>
  </si>
  <si>
    <t>Type de contribution</t>
  </si>
  <si>
    <t>Statut de la contribution</t>
  </si>
  <si>
    <t>Versée</t>
  </si>
  <si>
    <t>Confirmée</t>
  </si>
  <si>
    <t>En cours de traitement </t>
  </si>
  <si>
    <t>Prêt</t>
  </si>
  <si>
    <t>Subvention </t>
  </si>
  <si>
    <t>Description des dépenses</t>
  </si>
  <si>
    <t>Efforts fournis</t>
  </si>
  <si>
    <t>Matériaux</t>
  </si>
  <si>
    <t>Salaires</t>
  </si>
  <si>
    <t>Documents à annexer</t>
  </si>
  <si>
    <t>Réponse</t>
  </si>
  <si>
    <t>Oui</t>
  </si>
  <si>
    <t>Non</t>
  </si>
  <si>
    <t>Documents obligatoires</t>
  </si>
  <si>
    <t>Engagements du requérant</t>
  </si>
  <si>
    <t>Présence</t>
  </si>
  <si>
    <t xml:space="preserve">Signature : </t>
  </si>
  <si>
    <t xml:space="preserve">Titre : </t>
  </si>
  <si>
    <t>Date :</t>
  </si>
  <si>
    <t>Le requérant n'est pas insolvable, ni en faillite, ni n'a déposé une proposition concordataire, ni retiré un avantage d’une loi concernant la faillite ou à l’insolvabilité.</t>
  </si>
  <si>
    <t>Crédits d'impôt estimés</t>
  </si>
  <si>
    <t>Veuillez remplir chaque section dans un français de qualité. Si une section ne s’applique pas à votre projet, il suffit d’indiquer « Sans objet ». Des instructions ont été ajoutées pour faciliter la compréhension de certaines sections du document.</t>
  </si>
  <si>
    <t>annee</t>
  </si>
  <si>
    <t>mois</t>
  </si>
  <si>
    <t>Jour</t>
  </si>
  <si>
    <t>Présence/absence</t>
  </si>
  <si>
    <t>mois début</t>
  </si>
  <si>
    <t>Jour début</t>
  </si>
  <si>
    <t xml:space="preserve">Unité (capacité annuelle) :     </t>
  </si>
  <si>
    <t>Nature</t>
  </si>
  <si>
    <t>Espèces ($)</t>
  </si>
  <si>
    <t>Sans objet</t>
  </si>
  <si>
    <t>mois fin</t>
  </si>
  <si>
    <t>Jour fin</t>
  </si>
  <si>
    <t>s.o.</t>
  </si>
  <si>
    <t>Depot</t>
  </si>
  <si>
    <t>derniere MAJ</t>
  </si>
  <si>
    <t>Volet 1 - Innovation</t>
  </si>
  <si>
    <t>Volet 2 - Bois de qualité inférieure</t>
  </si>
  <si>
    <t>Financement du projet</t>
  </si>
  <si>
    <t xml:space="preserve">                          Total Projet →</t>
  </si>
  <si>
    <t>Total dépenses admissibles →</t>
  </si>
  <si>
    <t xml:space="preserve">                         Total ² →                 </t>
  </si>
  <si>
    <t>Salaires (av. sociaux) ($)</t>
  </si>
  <si>
    <r>
      <t>Pour a</t>
    </r>
    <r>
      <rPr>
        <sz val="9"/>
        <rFont val="Arial"/>
        <family val="2"/>
      </rPr>
      <t>ff</t>
    </r>
    <r>
      <rPr>
        <sz val="9"/>
        <color theme="1"/>
        <rFont val="Arial"/>
        <family val="2"/>
      </rPr>
      <t>icher ces infobulles, il suffit de cliquer sur «</t>
    </r>
    <r>
      <rPr>
        <sz val="9"/>
        <color theme="1"/>
        <rFont val="Calibri"/>
        <family val="2"/>
      </rPr>
      <t> </t>
    </r>
    <r>
      <rPr>
        <sz val="9"/>
        <color theme="1"/>
        <rFont val="Arial"/>
        <family val="2"/>
      </rPr>
      <t>Révision</t>
    </r>
    <r>
      <rPr>
        <sz val="9"/>
        <color theme="1"/>
        <rFont val="Calibri"/>
        <family val="2"/>
      </rPr>
      <t> </t>
    </r>
    <r>
      <rPr>
        <sz val="9"/>
        <color theme="1"/>
        <rFont val="Arial"/>
        <family val="2"/>
      </rPr>
      <t>» dans le ruban supérieur du fichier</t>
    </r>
    <r>
      <rPr>
        <sz val="9"/>
        <rFont val="Arial"/>
        <family val="2"/>
      </rPr>
      <t xml:space="preserve">, puis de cliquer </t>
    </r>
    <r>
      <rPr>
        <sz val="9"/>
        <color theme="1"/>
        <rFont val="Arial"/>
        <family val="2"/>
      </rPr>
      <t>sur l'option «</t>
    </r>
    <r>
      <rPr>
        <sz val="9"/>
        <color theme="1"/>
        <rFont val="Calibri"/>
        <family val="2"/>
      </rPr>
      <t> </t>
    </r>
    <r>
      <rPr>
        <sz val="9"/>
        <color theme="1"/>
        <rFont val="Arial"/>
        <family val="2"/>
      </rPr>
      <t>Notes</t>
    </r>
    <r>
      <rPr>
        <sz val="9"/>
        <color theme="1"/>
        <rFont val="Calibri"/>
        <family val="2"/>
      </rPr>
      <t> </t>
    </r>
    <r>
      <rPr>
        <sz val="9"/>
        <color theme="1"/>
        <rFont val="Arial"/>
        <family val="2"/>
      </rPr>
      <t xml:space="preserve">» et </t>
    </r>
    <r>
      <rPr>
        <sz val="9"/>
        <rFont val="Arial"/>
        <family val="2"/>
      </rPr>
      <t>de</t>
    </r>
    <r>
      <rPr>
        <sz val="9"/>
        <color theme="1"/>
        <rFont val="Arial"/>
        <family val="2"/>
      </rPr>
      <t xml:space="preserve"> choisir «</t>
    </r>
    <r>
      <rPr>
        <sz val="9"/>
        <color theme="1"/>
        <rFont val="Calibri"/>
        <family val="2"/>
      </rPr>
      <t> </t>
    </r>
    <r>
      <rPr>
        <sz val="9"/>
        <color theme="1"/>
        <rFont val="Arial"/>
        <family val="2"/>
      </rPr>
      <t>Afficher toutes les notes</t>
    </r>
    <r>
      <rPr>
        <sz val="9"/>
        <color theme="1"/>
        <rFont val="Calibri"/>
        <family val="2"/>
      </rPr>
      <t> </t>
    </r>
    <r>
      <rPr>
        <sz val="9"/>
        <color theme="1"/>
        <rFont val="Arial"/>
        <family val="2"/>
      </rPr>
      <t>». Refaire le même processus pour enlever l'affichage.</t>
    </r>
  </si>
  <si>
    <r>
      <rPr>
        <vertAlign val="superscript"/>
        <sz val="8"/>
        <color theme="1"/>
        <rFont val="Arial"/>
        <family val="2"/>
      </rPr>
      <t>2</t>
    </r>
    <r>
      <rPr>
        <sz val="8"/>
        <color theme="1"/>
        <rFont val="Arial"/>
        <family val="2"/>
      </rPr>
      <t xml:space="preserve"> La somm</t>
    </r>
    <r>
      <rPr>
        <sz val="8"/>
        <rFont val="Arial"/>
        <family val="2"/>
      </rPr>
      <t xml:space="preserve">e </t>
    </r>
    <r>
      <rPr>
        <sz val="8"/>
        <color theme="1"/>
        <rFont val="Arial"/>
        <family val="2"/>
      </rPr>
      <t>des montants applicables aux dépenses admissibles doit être égale à la somm</t>
    </r>
    <r>
      <rPr>
        <sz val="8"/>
        <rFont val="Arial"/>
        <family val="2"/>
      </rPr>
      <t>e</t>
    </r>
    <r>
      <rPr>
        <sz val="8"/>
        <color theme="1"/>
        <rFont val="Arial"/>
        <family val="2"/>
      </rPr>
      <t xml:space="preserve"> des dépenses présentées dans le chiffrier Excel complémentaire "Dépenses admissibles".</t>
    </r>
  </si>
  <si>
    <t>B - Études visant la réalisation de projets d’investissement :</t>
  </si>
  <si>
    <t>Étude ingénierie préliminaire</t>
  </si>
  <si>
    <t>Étude ingénierie final</t>
  </si>
  <si>
    <t>Rapport final</t>
  </si>
  <si>
    <t>SEPM</t>
  </si>
  <si>
    <t>PiBR</t>
  </si>
  <si>
    <t>Pruche</t>
  </si>
  <si>
    <t>Thuya</t>
  </si>
  <si>
    <t>Peupliers</t>
  </si>
  <si>
    <t xml:space="preserve">SEPM </t>
  </si>
  <si>
    <t>Sapin</t>
  </si>
  <si>
    <t>Épinette</t>
  </si>
  <si>
    <t>Pin gris</t>
  </si>
  <si>
    <t>Mélèze</t>
  </si>
  <si>
    <t>Pin blanc</t>
  </si>
  <si>
    <t>Pin rouge</t>
  </si>
  <si>
    <t>Bouleau blanc
(à papier)</t>
  </si>
  <si>
    <t>Bouleau jaune
(merisier)</t>
  </si>
  <si>
    <t>Érable à sucre</t>
  </si>
  <si>
    <t>Érable rouge (plaine)</t>
  </si>
  <si>
    <t>Chêne</t>
  </si>
  <si>
    <t>Autres</t>
  </si>
  <si>
    <t>Volume
(en m³)</t>
  </si>
  <si>
    <t>Proportion des bois par essence (en %)</t>
  </si>
  <si>
    <t>Feuilus durs</t>
  </si>
  <si>
    <r>
      <rPr>
        <b/>
        <sz val="9"/>
        <rFont val="Arial"/>
        <family val="2"/>
      </rPr>
      <t xml:space="preserve">Les documents mentionnés dans l’onglet "Documents" doivent être envoyés à l’adresse </t>
    </r>
    <r>
      <rPr>
        <b/>
        <u/>
        <sz val="9"/>
        <color theme="10"/>
        <rFont val="Arial"/>
        <family val="2"/>
      </rPr>
      <t>PIB@mrnf.gouv.qc.ca.</t>
    </r>
  </si>
  <si>
    <t>Bénéfice net de l'usine</t>
  </si>
  <si>
    <t>*** Faire imprimer la page "Engagements", la signer et la joindre en format PDF au formulaire de demande de subvention en format Excel.</t>
  </si>
  <si>
    <r>
      <t xml:space="preserve">Les messages informatifs en </t>
    </r>
    <r>
      <rPr>
        <b/>
        <sz val="9"/>
        <rFont val="Arial"/>
        <family val="2"/>
      </rPr>
      <t>rouge</t>
    </r>
    <r>
      <rPr>
        <sz val="9"/>
        <rFont val="Arial"/>
        <family val="2"/>
      </rPr>
      <t xml:space="preserve"> et les cellules en </t>
    </r>
    <r>
      <rPr>
        <b/>
        <sz val="9"/>
        <rFont val="Arial"/>
        <family val="2"/>
      </rPr>
      <t>jaune</t>
    </r>
    <r>
      <rPr>
        <sz val="9"/>
        <rFont val="Arial"/>
        <family val="2"/>
      </rPr>
      <t xml:space="preserve"> (obligatoires) disparaîtront e</t>
    </r>
    <r>
      <rPr>
        <sz val="9"/>
        <color theme="1"/>
        <rFont val="Arial"/>
        <family val="2"/>
      </rPr>
      <t>n complétant ou en corrigeant le</t>
    </r>
    <r>
      <rPr>
        <sz val="9"/>
        <rFont val="Arial"/>
        <family val="2"/>
      </rPr>
      <t xml:space="preserve"> problème</t>
    </r>
    <r>
      <rPr>
        <sz val="9"/>
        <color theme="1"/>
        <rFont val="Arial"/>
        <family val="2"/>
      </rPr>
      <t xml:space="preserve"> indiqu</t>
    </r>
    <r>
      <rPr>
        <sz val="9"/>
        <rFont val="Arial"/>
        <family val="2"/>
      </rPr>
      <t>é.</t>
    </r>
    <r>
      <rPr>
        <sz val="9"/>
        <color theme="1"/>
        <rFont val="Arial"/>
        <family val="2"/>
      </rPr>
      <t xml:space="preserve"> Les cellules blanches sont facultatives.</t>
    </r>
  </si>
  <si>
    <t xml:space="preserve">     Feuillus durs</t>
  </si>
  <si>
    <t>Financement dépenses admissibles</t>
  </si>
  <si>
    <t xml:space="preserve"> Financement ($) ¹</t>
  </si>
  <si>
    <r>
      <rPr>
        <vertAlign val="superscript"/>
        <sz val="8"/>
        <color theme="1"/>
        <rFont val="Arial"/>
        <family val="2"/>
      </rPr>
      <t>1</t>
    </r>
    <r>
      <rPr>
        <sz val="8"/>
        <color theme="1"/>
        <rFont val="Arial"/>
        <family val="2"/>
      </rPr>
      <t xml:space="preserve"> La somme des contributions de tous les partenaires financiers doit être égale au coût total du projet incluant les dépenses déjà effectuées avant le dépôt de la demande de subvention.</t>
    </r>
  </si>
  <si>
    <t>Le requérant s’engage à déclarer les montants déjà engagés dans le projet avant le dépôt de la demande. Si tel est le cas, ils se retrouveront dans le financement total du projet de l'onglet "Financement".</t>
  </si>
  <si>
    <t>Part de financement applicable aux dépenses admissibles ($) ²</t>
  </si>
  <si>
    <t xml:space="preserve"> % de contribution au financement des dépenses admissibles</t>
  </si>
  <si>
    <t>*** TOUT RAPPORT INCOMPLET SERA RETOURNÉ AU REQUÉRANT. ***</t>
  </si>
  <si>
    <t>Responsable administratif du rapport</t>
  </si>
  <si>
    <t>Date de fin réelle</t>
  </si>
  <si>
    <t>Date début planifiée</t>
  </si>
  <si>
    <t>Date fin planifiée</t>
  </si>
  <si>
    <t>Date de début réelle</t>
  </si>
  <si>
    <t>% de réalisation</t>
  </si>
  <si>
    <t>Modifications</t>
  </si>
  <si>
    <t>Justification</t>
  </si>
  <si>
    <t>Modification</t>
  </si>
  <si>
    <t>Financement initial</t>
  </si>
  <si>
    <t>Financement final</t>
  </si>
  <si>
    <t>Pièces justificatives des dépenses (feuille de temps, factures de 10000$ et plus, autres).</t>
  </si>
  <si>
    <t>Le cumul des aides financières respecte l’article 5.6 du cadre normatif (max. 75% aides gouvernementales sur les dépenses admissibles d’un projet)</t>
  </si>
  <si>
    <t xml:space="preserve">Fichier Excel des dépenses admissibles du projet (mise à jour de celui déposé et approuvé lors de la demande de subvention) </t>
  </si>
  <si>
    <t>Étapes</t>
  </si>
  <si>
    <t>Date de début</t>
  </si>
  <si>
    <t>Date de fin</t>
  </si>
  <si>
    <t>Description des
dépenses</t>
  </si>
  <si>
    <t>Dépenses admissibles</t>
  </si>
  <si>
    <t xml:space="preserve">Liste des objectifs du projet </t>
  </si>
  <si>
    <t xml:space="preserve">Productivité du travail de l'usine </t>
  </si>
  <si>
    <t xml:space="preserve">IMPORTANT : Assurez-vous d’être précis et concis lors de la préparation de votre rapport. </t>
  </si>
  <si>
    <r>
      <rPr>
        <sz val="9"/>
        <rFont val="Arial"/>
        <family val="2"/>
      </rPr>
      <t xml:space="preserve">Faites parvenir toute question, ainsi que le rapport et les documents requis, dont la page d'engagements signée, à l’adresse </t>
    </r>
    <r>
      <rPr>
        <u/>
        <sz val="9"/>
        <color theme="10"/>
        <rFont val="Arial"/>
        <family val="2"/>
      </rPr>
      <t>PIB@mrnf.gouv.qc.ca.</t>
    </r>
  </si>
  <si>
    <r>
      <rPr>
        <sz val="11"/>
        <rFont val="Calibri"/>
        <family val="2"/>
        <scheme val="minor"/>
      </rPr>
      <t xml:space="preserve">* VEUILLEZ VOUS ASSURER D’AVOIR EN MAIN LA DERNIÈRE VERSION DE CE RAPPORT, DISPONIBLE SUR </t>
    </r>
    <r>
      <rPr>
        <u/>
        <sz val="11"/>
        <color theme="10"/>
        <rFont val="Calibri"/>
        <family val="2"/>
        <scheme val="minor"/>
      </rPr>
      <t>LE SITE WEB</t>
    </r>
    <r>
      <rPr>
        <sz val="11"/>
        <rFont val="Calibri"/>
        <family val="2"/>
        <scheme val="minor"/>
      </rPr>
      <t xml:space="preserve"> DU MINISTÈRE DES RESSOURCES NATURELLES ET DES FORÊTS.</t>
    </r>
  </si>
  <si>
    <t xml:space="preserve">Sommaire exécutif du projet tel que réalisé  </t>
  </si>
  <si>
    <t>Avancement du projet</t>
  </si>
  <si>
    <t>Description des produits, procédés, technologies ou systèmes réalisés à ce jour</t>
  </si>
  <si>
    <t xml:space="preserve">Données et calculs des indicateurs avant le projet </t>
  </si>
  <si>
    <t>Rapport Final dûment rempli (Excel) et signé par la personne autorisée (PDF)</t>
  </si>
  <si>
    <t>Principales conclusions ( recommandations s'il y a lieu)</t>
  </si>
  <si>
    <t>Le requérant n’a pas engagé des dépenses admissibles avec une entité inscrite au Registre des entreprises non-admissibles (RENA).</t>
  </si>
  <si>
    <r>
      <t>Je, _____________________________________ , certifie q</t>
    </r>
    <r>
      <rPr>
        <sz val="9"/>
        <rFont val="Arial"/>
        <family val="2"/>
      </rPr>
      <t>ue t</t>
    </r>
    <r>
      <rPr>
        <sz val="9"/>
        <color theme="1"/>
        <rFont val="Arial"/>
        <family val="2"/>
      </rPr>
      <t>ous les renseignements fournis dans ce rapport, ainsi que tous ceux qui figurent dans les autres documents transmis, sont complets et exacts (personne identifiée dans la résolution du CA).</t>
    </r>
  </si>
  <si>
    <t>Photo 1</t>
  </si>
  <si>
    <t>Photo 2</t>
  </si>
  <si>
    <t>Photo 3</t>
  </si>
  <si>
    <t xml:space="preserve">Taux d'augmentation des bénéfices nets (BAIIA) (associés à l'amélioration de la qualité des produits ou amélioration des produits pour usage actuels ou planifiés </t>
  </si>
  <si>
    <t>Questions obligatoires</t>
  </si>
  <si>
    <t>Audit externe des projets de catégorie A1-A2 (tel que convenu dans la convention)</t>
  </si>
  <si>
    <t>Résultat du taux d'augmentation</t>
  </si>
  <si>
    <t>Retombées économiques</t>
  </si>
  <si>
    <t>Veuillez confirmer si vous avez atteint globalement les objectifs de votre projet? Oui/Non</t>
  </si>
  <si>
    <t>Photo 4</t>
  </si>
  <si>
    <t>Réduction des coûts opérationnels</t>
  </si>
  <si>
    <t>Développement de nouveaux marchés</t>
  </si>
  <si>
    <t>Amélioration de la santé et de la sécurité au travail</t>
  </si>
  <si>
    <t>Pallier à la pénurie de main-d'œuvre</t>
  </si>
  <si>
    <t>Valorisation de la matière résiduelle</t>
  </si>
  <si>
    <t>Réduction empreinte environnementale</t>
  </si>
  <si>
    <t>C</t>
  </si>
  <si>
    <t>D</t>
  </si>
  <si>
    <t>E</t>
  </si>
  <si>
    <t>F</t>
  </si>
  <si>
    <t>G</t>
  </si>
  <si>
    <t>H</t>
  </si>
  <si>
    <t>I</t>
  </si>
  <si>
    <t>J</t>
  </si>
  <si>
    <t>K</t>
  </si>
  <si>
    <t>L</t>
  </si>
  <si>
    <t>M</t>
  </si>
  <si>
    <t>Capacité de production annuelle de l'usine</t>
  </si>
  <si>
    <t>Description détaillée des retombées</t>
  </si>
  <si>
    <t>Amélioration du Rendement en matière</t>
  </si>
  <si>
    <t>Réduction de la consommation d'énergie</t>
  </si>
  <si>
    <t>Avant le projet (au dépôt de la demande de subvention)</t>
  </si>
  <si>
    <t>No de projet :</t>
  </si>
  <si>
    <t>Date d'admissibilité des dépenses:</t>
  </si>
  <si>
    <t>BAIIA annuel actuel ($) :</t>
  </si>
  <si>
    <t>Optimisation des procédés</t>
  </si>
  <si>
    <t>Types d'innovation</t>
  </si>
  <si>
    <t>Produit</t>
  </si>
  <si>
    <t>Procédé</t>
  </si>
  <si>
    <t>Système</t>
  </si>
  <si>
    <t>Équipement</t>
  </si>
  <si>
    <t>Technologie</t>
  </si>
  <si>
    <t>Rétroaction</t>
  </si>
  <si>
    <t>Site Internet du MRNF</t>
  </si>
  <si>
    <t>Courriel du MRNF</t>
  </si>
  <si>
    <t>Organisme d'aide</t>
  </si>
  <si>
    <t>Autre</t>
  </si>
  <si>
    <t>Représentant Gouv. Féd.</t>
  </si>
  <si>
    <t>Représentant Gouv. Prov.</t>
  </si>
  <si>
    <t>Annonce gouvernementale</t>
  </si>
  <si>
    <t>Si «Autre», précisez --&gt;</t>
  </si>
  <si>
    <t>Comment avez-vous entendu parler du Programme Innovation Bois?</t>
  </si>
  <si>
    <t xml:space="preserve">Toute autre pièce d'intérêt </t>
  </si>
  <si>
    <t>Descriptif des retombées</t>
  </si>
  <si>
    <t>Année de référence :</t>
  </si>
  <si>
    <t>BAIIA ($) de l'année de référence:</t>
  </si>
  <si>
    <t xml:space="preserve">Description des retombées </t>
  </si>
  <si>
    <t>Masse salarial (incl. av. sociaux) ($)</t>
  </si>
  <si>
    <t>Taux d'augmentation de la capacité de production annuelle (%) de l'usine</t>
  </si>
  <si>
    <t xml:space="preserve">Taux d'augmentation de la productivité horaire du travail de l'usine </t>
  </si>
  <si>
    <t>Le requérant s’engage à informer le ministère des Ressources naturelles et des Forêts de toute autre forme d’aide gouvernementale ou d’aide financière demandée ou reçue dans le but de soutenir les dépenses admissibles de projet. Ainsi, les travaux soumis au Programme Innovation Bois (PIB) ne font pas l’objet d’une autre aide financière qui ne serait pas mentionnée dans ce rapport.</t>
  </si>
  <si>
    <t>Tout document à l’appui de votre rapport peut être joint en annexe, de même que toute information permettant de compléter ou de préciser les données apparaissant dans l’une ou l’autre des sections précédentes.</t>
  </si>
  <si>
    <t xml:space="preserve">Photos des étapes complétées si pertinent (projets A1, A2, A3, B6) </t>
  </si>
  <si>
    <t>Version du RAPPORT</t>
  </si>
  <si>
    <t>Comment préparer ce document?</t>
  </si>
  <si>
    <t>La Direction générale de l’approvisionnement en bois et du développement économique met ce gabarit de rapport à votre disposition pour assurer une certaine uniformité dans la préparation des documents.</t>
  </si>
  <si>
    <r>
      <t>Le document contient certaines cellules de petits</t>
    </r>
    <r>
      <rPr>
        <sz val="9"/>
        <color rgb="FFFF0000"/>
        <rFont val="Arial"/>
        <family val="2"/>
      </rPr>
      <t xml:space="preserve"> triangles rouges</t>
    </r>
    <r>
      <rPr>
        <sz val="9"/>
        <rFont val="Arial"/>
        <family val="2"/>
      </rPr>
      <t>. Ce sont des « infobulles », sur lesquelles on peut pointer pour aider le répondant ou la répondante à inscrire les informations demandées dans les différentes sections.</t>
    </r>
  </si>
  <si>
    <t xml:space="preserve">Durée du projet et calendrier des principales étapes mis à jour </t>
  </si>
  <si>
    <t>Sommaire de dépenses admissibles planifiées</t>
  </si>
  <si>
    <t xml:space="preserve">Indicateurs économiques actuels </t>
  </si>
  <si>
    <t>Indicateurs économiques anticipés 3 ans après la fin du projet</t>
  </si>
  <si>
    <t xml:space="preserve">Données et calculs des indicateurs anticipés </t>
  </si>
  <si>
    <t xml:space="preserve">Données et calculs des indicateurs actuels  </t>
  </si>
  <si>
    <t>BAIIA annuel anticipé ($) :</t>
  </si>
  <si>
    <t>Sommaire des dépenses admissibles réelles</t>
  </si>
  <si>
    <t>Rapport  Final</t>
  </si>
  <si>
    <r>
      <rPr>
        <b/>
        <sz val="12"/>
        <color theme="1"/>
        <rFont val="Arial"/>
        <family val="2"/>
      </rPr>
      <t>Volet 1 et 2</t>
    </r>
    <r>
      <rPr>
        <b/>
        <sz val="9"/>
        <color theme="1"/>
        <rFont val="Arial"/>
        <family val="2"/>
      </rPr>
      <t>: Retombées du projet (projets A1, A2, A3)</t>
    </r>
  </si>
  <si>
    <r>
      <rPr>
        <b/>
        <sz val="12"/>
        <color theme="1"/>
        <rFont val="Arial"/>
        <family val="2"/>
      </rPr>
      <t xml:space="preserve">Volet 2 </t>
    </r>
    <r>
      <rPr>
        <b/>
        <sz val="9"/>
        <color theme="1"/>
        <rFont val="Arial"/>
        <family val="2"/>
      </rPr>
      <t>: Consommation annuelle de bois de qualité inférieure (projet A1) :</t>
    </r>
  </si>
  <si>
    <r>
      <t xml:space="preserve">Volet  1 et 2 </t>
    </r>
    <r>
      <rPr>
        <b/>
        <sz val="9"/>
        <color theme="1"/>
        <rFont val="Arial"/>
        <family val="2"/>
      </rPr>
      <t>( projet A1)</t>
    </r>
    <r>
      <rPr>
        <b/>
        <sz val="12"/>
        <color theme="1"/>
        <rFont val="Arial"/>
        <family val="2"/>
      </rPr>
      <t xml:space="preserve"> :</t>
    </r>
  </si>
  <si>
    <t>BAIIA ($) de l'année actuelle :</t>
  </si>
  <si>
    <t>Année actuelle :</t>
  </si>
  <si>
    <t>Année anticipée :</t>
  </si>
  <si>
    <t>Fabrication de machines agricoles</t>
  </si>
  <si>
    <t>333110</t>
  </si>
  <si>
    <t>Fabrication de machines pour la construction</t>
  </si>
  <si>
    <t>333120</t>
  </si>
  <si>
    <t>Fabrication de machines pour les scieries et le travail du bois</t>
  </si>
  <si>
    <t>333245</t>
  </si>
  <si>
    <r>
      <rPr>
        <b/>
        <sz val="12"/>
        <rFont val="Arial"/>
        <family val="2"/>
      </rPr>
      <t>Volet 1</t>
    </r>
    <r>
      <rPr>
        <b/>
        <sz val="9"/>
        <rFont val="Arial"/>
        <family val="2"/>
      </rPr>
      <t xml:space="preserve"> : </t>
    </r>
  </si>
  <si>
    <t>Nom du programme s'il y a lieu</t>
  </si>
  <si>
    <t xml:space="preserve"> MRNF</t>
  </si>
  <si>
    <t>Réponse Innovation</t>
  </si>
  <si>
    <t>Partiellement</t>
  </si>
  <si>
    <t>PIB-</t>
  </si>
  <si>
    <t>Présence PIB-</t>
  </si>
  <si>
    <t>Description détaillée de chacun des équipements, produits, procédés, technologies ou systèmes innovants concrétisées? (projets A1, A2, A3 et étude B6)</t>
  </si>
  <si>
    <t>Justifications de(s) innovation(s) non concrétisées?</t>
  </si>
  <si>
    <r>
      <t xml:space="preserve">Actions mises en oeuvre pour maximiser les retombées du projet, notamment en ce qui a trait à :
1. la poursuite du développement technologique et de la mise en marché: </t>
    </r>
    <r>
      <rPr>
        <b/>
        <u/>
        <sz val="9"/>
        <color theme="1"/>
        <rFont val="Arial"/>
        <family val="2"/>
      </rPr>
      <t>certification de produit</t>
    </r>
    <r>
      <rPr>
        <b/>
        <sz val="9"/>
        <color theme="1"/>
        <rFont val="Arial"/>
        <family val="2"/>
      </rPr>
      <t xml:space="preserve">, brevet, licence, droit, etc. </t>
    </r>
    <r>
      <rPr>
        <b/>
        <u/>
        <sz val="9"/>
        <color theme="1"/>
        <rFont val="Arial"/>
        <family val="2"/>
      </rPr>
      <t>Veuillez présenter l'état d'avancement des démarches entreprises.</t>
    </r>
    <r>
      <rPr>
        <b/>
        <sz val="9"/>
        <color theme="1"/>
        <rFont val="Arial"/>
        <family val="2"/>
      </rPr>
      <t xml:space="preserve">
2. l’utilisation ou la reproduction des résultats;
3. l’identification des contraintes à l’utilisation des résultats du projet et des solutions envisageables.</t>
    </r>
  </si>
  <si>
    <t>Veuillez confirmer que le(s) innovation(s) faisant l'objet du projet accepté par le MRNF se sont concrétisée(s) ? (projets A1, A2, A3 et étude B6) Oui/Non</t>
  </si>
  <si>
    <t xml:space="preserve"> Anticipés trois ans après la réalisation du projet </t>
  </si>
  <si>
    <t>Feuillus durs</t>
  </si>
  <si>
    <t>Indicateurs économiques initiaux (formulaire demande de subvention)</t>
  </si>
  <si>
    <t xml:space="preserve"> % de contribution au financement du projet</t>
  </si>
  <si>
    <t>année</t>
  </si>
  <si>
    <t>Justifications des objectifs non atteints</t>
  </si>
  <si>
    <t>année début</t>
  </si>
  <si>
    <t>année fin</t>
  </si>
  <si>
    <t>Justification écart de financement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</si>
</sst>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F800]dddd\,\ mmmm\ dd\,\ yyyy"/>
    <numFmt numFmtId="165" formatCode="0.0"/>
    <numFmt numFmtId="166" formatCode="#,##0\ &quot;$&quot;"/>
    <numFmt numFmtId="167" formatCode="#,##0.0"/>
    <numFmt numFmtId="168" formatCode="yyyy/mm/dd;@"/>
    <numFmt numFmtId="169" formatCode="[&lt;=9999999]###\-####;###\-###\-####"/>
    <numFmt numFmtId="170" formatCode="0.0%"/>
  </numFmts>
  <fonts count="37" x14ac:knownFonts="1">
    <font>
      <sz val="11"/>
      <color theme="1"/>
      <name val="Calibri"/>
      <family val="2"/>
      <scheme val="minor"/>
    </font>
    <font>
      <b/>
      <sz val="9"/>
      <color theme="1"/>
      <name val="Arial Narrow"/>
      <family val="2"/>
    </font>
    <font>
      <b/>
      <sz val="11"/>
      <color theme="0"/>
      <name val="Arial"/>
      <family val="2"/>
    </font>
    <font>
      <b/>
      <sz val="9"/>
      <color theme="1"/>
      <name val="Arial"/>
      <family val="2"/>
    </font>
    <font>
      <sz val="9"/>
      <color theme="1"/>
      <name val="Arial"/>
      <family val="2"/>
    </font>
    <font>
      <b/>
      <sz val="9"/>
      <color rgb="FFFF0000"/>
      <name val="Arial"/>
      <family val="2"/>
    </font>
    <font>
      <sz val="10"/>
      <color indexed="8"/>
      <name val="Arial"/>
      <family val="2"/>
    </font>
    <font>
      <sz val="11"/>
      <color indexed="8"/>
      <name val="Calibri"/>
      <family val="2"/>
    </font>
    <font>
      <sz val="9"/>
      <color rgb="FFFF0000"/>
      <name val="Arial"/>
      <family val="2"/>
    </font>
    <font>
      <u/>
      <sz val="11"/>
      <color theme="10"/>
      <name val="Calibri"/>
      <family val="2"/>
      <scheme val="minor"/>
    </font>
    <font>
      <sz val="9"/>
      <name val="Arial"/>
      <family val="2"/>
    </font>
    <font>
      <b/>
      <sz val="9"/>
      <name val="Arial"/>
      <family val="2"/>
    </font>
    <font>
      <sz val="9"/>
      <color indexed="81"/>
      <name val="Tahoma"/>
      <family val="2"/>
    </font>
    <font>
      <b/>
      <sz val="9"/>
      <color indexed="81"/>
      <name val="Tahoma"/>
      <family val="2"/>
    </font>
    <font>
      <sz val="8"/>
      <color rgb="FFFF0000"/>
      <name val="Arial"/>
      <family val="2"/>
    </font>
    <font>
      <b/>
      <sz val="11"/>
      <color rgb="FFFF0000"/>
      <name val="Calibri"/>
      <family val="2"/>
      <scheme val="minor"/>
    </font>
    <font>
      <b/>
      <sz val="11"/>
      <color theme="1"/>
      <name val="Calibri"/>
      <family val="2"/>
      <scheme val="minor"/>
    </font>
    <font>
      <sz val="8"/>
      <color theme="1"/>
      <name val="Arial"/>
      <family val="2"/>
    </font>
    <font>
      <b/>
      <sz val="8"/>
      <color theme="1"/>
      <name val="Arial"/>
      <family val="2"/>
    </font>
    <font>
      <u/>
      <sz val="9"/>
      <color theme="10"/>
      <name val="Arial"/>
      <family val="2"/>
    </font>
    <font>
      <b/>
      <u/>
      <sz val="9"/>
      <color theme="10"/>
      <name val="Arial"/>
      <family val="2"/>
    </font>
    <font>
      <b/>
      <sz val="9"/>
      <color rgb="FF000000"/>
      <name val="Arial"/>
      <family val="2"/>
    </font>
    <font>
      <vertAlign val="superscript"/>
      <sz val="8"/>
      <color theme="1"/>
      <name val="Arial"/>
      <family val="2"/>
    </font>
    <font>
      <sz val="9"/>
      <color theme="1"/>
      <name val="Calibri"/>
      <family val="2"/>
    </font>
    <font>
      <b/>
      <sz val="11"/>
      <name val="Arial"/>
      <family val="2"/>
    </font>
    <font>
      <sz val="8"/>
      <name val="Arial"/>
      <family val="2"/>
    </font>
    <font>
      <b/>
      <sz val="8"/>
      <name val="Arial"/>
      <family val="2"/>
    </font>
    <font>
      <b/>
      <sz val="10"/>
      <name val="Arial"/>
      <family val="2"/>
    </font>
    <font>
      <sz val="11"/>
      <name val="Calibri"/>
      <family val="2"/>
      <scheme val="minor"/>
    </font>
    <font>
      <sz val="11"/>
      <color rgb="FFFF0000"/>
      <name val="Calibri"/>
      <family val="2"/>
      <scheme val="minor"/>
    </font>
    <font>
      <sz val="10"/>
      <color theme="1"/>
      <name val="Calibri"/>
      <family val="2"/>
      <scheme val="minor"/>
    </font>
    <font>
      <b/>
      <sz val="12"/>
      <color theme="1"/>
      <name val="Arial"/>
      <family val="2"/>
    </font>
    <font>
      <b/>
      <sz val="12"/>
      <name val="Arial"/>
      <family val="2"/>
    </font>
    <font>
      <b/>
      <sz val="12"/>
      <color indexed="10"/>
      <name val="Tahoma"/>
      <family val="2"/>
    </font>
    <font>
      <b/>
      <sz val="9"/>
      <color indexed="10"/>
      <name val="Tahoma"/>
      <family val="2"/>
    </font>
    <font>
      <b/>
      <u/>
      <sz val="9"/>
      <color theme="1"/>
      <name val="Arial"/>
      <family val="2"/>
    </font>
    <font>
      <sz val="11"/>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indexed="22"/>
        <bgColor indexed="0"/>
      </patternFill>
    </fill>
    <fill>
      <patternFill patternType="lightUp">
        <bgColor theme="0" tint="-0.14996795556505021"/>
      </patternFill>
    </fill>
    <fill>
      <patternFill patternType="lightUp"/>
    </fill>
    <fill>
      <patternFill patternType="lightDown">
        <bgColor theme="0" tint="-0.14996795556505021"/>
      </patternFill>
    </fill>
    <fill>
      <patternFill patternType="solid">
        <fgColor theme="0"/>
        <bgColor indexed="64"/>
      </patternFill>
    </fill>
    <fill>
      <patternFill patternType="solid">
        <fgColor rgb="FF92D050"/>
        <bgColor indexed="64"/>
      </patternFill>
    </fill>
    <fill>
      <patternFill patternType="solid">
        <fgColor theme="2"/>
        <bgColor indexed="64"/>
      </patternFill>
    </fill>
  </fills>
  <borders count="58">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auto="1"/>
      </left>
      <right/>
      <top style="double">
        <color auto="1"/>
      </top>
      <bottom/>
      <diagonal/>
    </border>
    <border>
      <left style="double">
        <color auto="1"/>
      </left>
      <right/>
      <top/>
      <bottom style="double">
        <color auto="1"/>
      </bottom>
      <diagonal/>
    </border>
    <border>
      <left/>
      <right style="double">
        <color auto="1"/>
      </right>
      <top style="double">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auto="1"/>
      </right>
      <top/>
      <bottom style="double">
        <color auto="1"/>
      </bottom>
      <diagonal/>
    </border>
    <border>
      <left style="thin">
        <color indexed="64"/>
      </left>
      <right style="double">
        <color auto="1"/>
      </right>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top/>
      <bottom/>
      <diagonal/>
    </border>
    <border>
      <left style="double">
        <color auto="1"/>
      </left>
      <right/>
      <top style="double">
        <color auto="1"/>
      </top>
      <bottom style="thin">
        <color auto="1"/>
      </bottom>
      <diagonal/>
    </border>
    <border>
      <left style="double">
        <color auto="1"/>
      </left>
      <right style="thin">
        <color auto="1"/>
      </right>
      <top style="thin">
        <color auto="1"/>
      </top>
      <bottom style="thin">
        <color auto="1"/>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style="double">
        <color indexed="64"/>
      </right>
      <top style="thin">
        <color indexed="64"/>
      </top>
      <bottom style="thin">
        <color indexed="64"/>
      </bottom>
      <diagonal/>
    </border>
  </borders>
  <cellStyleXfs count="5">
    <xf numFmtId="0" fontId="0" fillId="0" borderId="0"/>
    <xf numFmtId="0" fontId="6" fillId="0" borderId="0"/>
    <xf numFmtId="0" fontId="9" fillId="0" borderId="0" applyNumberFormat="0" applyFill="0" applyBorder="0" applyAlignment="0" applyProtection="0"/>
    <xf numFmtId="9" fontId="25" fillId="0" borderId="0" applyFont="0" applyFill="0" applyBorder="0" applyAlignment="0" applyProtection="0"/>
    <xf numFmtId="9" fontId="36" fillId="0" borderId="0" applyFont="0" applyFill="0" applyBorder="0" applyAlignment="0" applyProtection="0"/>
  </cellStyleXfs>
  <cellXfs count="447">
    <xf numFmtId="0" fontId="0" fillId="0" borderId="0" xfId="0"/>
    <xf numFmtId="0" fontId="1" fillId="0" borderId="0" xfId="0" applyFont="1"/>
    <xf numFmtId="0" fontId="4" fillId="0" borderId="0" xfId="0" applyFont="1"/>
    <xf numFmtId="0" fontId="5" fillId="0" borderId="0" xfId="0" applyFont="1"/>
    <xf numFmtId="0" fontId="7" fillId="4" borderId="1" xfId="1" applyFont="1" applyFill="1" applyBorder="1" applyAlignment="1">
      <alignment horizontal="center"/>
    </xf>
    <xf numFmtId="0" fontId="7" fillId="0" borderId="2" xfId="1" applyFont="1" applyFill="1" applyBorder="1" applyAlignment="1">
      <alignment wrapText="1"/>
    </xf>
    <xf numFmtId="0" fontId="7" fillId="4" borderId="1" xfId="1" applyFont="1" applyFill="1" applyBorder="1" applyAlignment="1">
      <alignment horizontal="left"/>
    </xf>
    <xf numFmtId="0" fontId="0" fillId="0" borderId="0" xfId="0" applyAlignment="1">
      <alignment horizontal="left"/>
    </xf>
    <xf numFmtId="164" fontId="4" fillId="0" borderId="0" xfId="0" applyNumberFormat="1" applyFont="1"/>
    <xf numFmtId="0" fontId="3" fillId="3" borderId="7" xfId="0" applyFont="1" applyFill="1" applyBorder="1"/>
    <xf numFmtId="0" fontId="10" fillId="0" borderId="7" xfId="2" applyFont="1" applyBorder="1" applyAlignment="1">
      <alignment horizontal="left"/>
    </xf>
    <xf numFmtId="0" fontId="10" fillId="0" borderId="8" xfId="2" applyFont="1" applyBorder="1" applyAlignment="1">
      <alignment horizontal="left"/>
    </xf>
    <xf numFmtId="0" fontId="10" fillId="0" borderId="9" xfId="2" applyFont="1" applyBorder="1" applyAlignment="1">
      <alignment horizontal="left"/>
    </xf>
    <xf numFmtId="0" fontId="0" fillId="0" borderId="0" xfId="0" applyBorder="1"/>
    <xf numFmtId="0" fontId="0" fillId="0" borderId="0" xfId="0" applyAlignment="1">
      <alignment vertical="center"/>
    </xf>
    <xf numFmtId="0" fontId="7" fillId="0" borderId="2" xfId="1" applyFont="1" applyFill="1" applyBorder="1" applyAlignment="1"/>
    <xf numFmtId="0" fontId="7" fillId="0" borderId="15" xfId="1" applyFont="1" applyFill="1" applyBorder="1" applyAlignment="1"/>
    <xf numFmtId="0" fontId="0" fillId="0" borderId="0" xfId="0" applyAlignment="1"/>
    <xf numFmtId="0" fontId="4" fillId="0" borderId="13" xfId="0" applyFont="1" applyBorder="1" applyAlignment="1" applyProtection="1">
      <alignment horizontal="left" vertical="top"/>
    </xf>
    <xf numFmtId="0" fontId="4" fillId="0" borderId="3" xfId="0" applyFont="1" applyBorder="1" applyAlignment="1">
      <alignment horizontal="center" vertical="center"/>
    </xf>
    <xf numFmtId="0" fontId="3" fillId="3" borderId="3"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left" vertical="top"/>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17" xfId="0" applyFont="1" applyBorder="1" applyAlignment="1" applyProtection="1">
      <alignment horizontal="left" vertical="top"/>
    </xf>
    <xf numFmtId="0" fontId="17" fillId="0" borderId="0" xfId="0" applyFont="1" applyAlignment="1">
      <alignment vertical="center"/>
    </xf>
    <xf numFmtId="0" fontId="0" fillId="0" borderId="0" xfId="0" applyAlignment="1">
      <alignment horizontal="center" vertical="center" wrapText="1"/>
    </xf>
    <xf numFmtId="165" fontId="4" fillId="3" borderId="3" xfId="0" applyNumberFormat="1" applyFont="1" applyFill="1" applyBorder="1" applyAlignment="1" applyProtection="1">
      <alignment horizontal="center" vertical="center"/>
    </xf>
    <xf numFmtId="0" fontId="3" fillId="5" borderId="19" xfId="0" applyFont="1" applyFill="1" applyBorder="1" applyAlignment="1">
      <alignment vertical="center" wrapText="1"/>
    </xf>
    <xf numFmtId="166" fontId="3" fillId="3" borderId="19" xfId="0" applyNumberFormat="1" applyFont="1" applyFill="1" applyBorder="1" applyAlignment="1">
      <alignment horizontal="center" vertical="center"/>
    </xf>
    <xf numFmtId="167" fontId="3" fillId="3" borderId="19" xfId="0" applyNumberFormat="1" applyFont="1" applyFill="1" applyBorder="1" applyAlignment="1" applyProtection="1">
      <alignment horizontal="center" vertical="center"/>
    </xf>
    <xf numFmtId="0" fontId="9" fillId="0" borderId="0" xfId="2"/>
    <xf numFmtId="0" fontId="4" fillId="0" borderId="0" xfId="0" applyFont="1" applyBorder="1" applyAlignment="1" applyProtection="1">
      <alignment vertical="top" wrapText="1"/>
    </xf>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4" fillId="0" borderId="0" xfId="0" applyFont="1" applyBorder="1" applyAlignment="1">
      <alignment vertical="top" wrapText="1"/>
    </xf>
    <xf numFmtId="0" fontId="4" fillId="0" borderId="11" xfId="0" applyFont="1" applyBorder="1" applyAlignment="1">
      <alignment vertical="top" wrapText="1"/>
    </xf>
    <xf numFmtId="0" fontId="4" fillId="0" borderId="10" xfId="0" applyFont="1" applyBorder="1" applyAlignment="1">
      <alignment vertical="top" wrapText="1"/>
    </xf>
    <xf numFmtId="0" fontId="0" fillId="0" borderId="7" xfId="0" applyBorder="1"/>
    <xf numFmtId="0" fontId="0" fillId="0" borderId="8" xfId="0" applyBorder="1"/>
    <xf numFmtId="0" fontId="0" fillId="0" borderId="9" xfId="0" applyBorder="1"/>
    <xf numFmtId="0" fontId="0" fillId="3" borderId="4" xfId="0" applyFill="1" applyBorder="1"/>
    <xf numFmtId="0" fontId="0" fillId="3" borderId="5" xfId="0" applyFill="1" applyBorder="1"/>
    <xf numFmtId="0" fontId="0" fillId="3" borderId="6" xfId="0" applyFill="1" applyBorder="1"/>
    <xf numFmtId="0" fontId="0" fillId="3" borderId="10" xfId="0" applyFill="1" applyBorder="1"/>
    <xf numFmtId="0" fontId="0" fillId="3" borderId="0" xfId="0" applyFill="1" applyBorder="1"/>
    <xf numFmtId="0" fontId="0" fillId="3" borderId="11" xfId="0" applyFill="1" applyBorder="1"/>
    <xf numFmtId="0" fontId="0" fillId="3" borderId="7" xfId="0" applyFill="1" applyBorder="1"/>
    <xf numFmtId="0" fontId="0" fillId="3" borderId="8" xfId="0" applyFill="1" applyBorder="1"/>
    <xf numFmtId="0" fontId="0" fillId="3" borderId="9" xfId="0" applyFill="1" applyBorder="1"/>
    <xf numFmtId="0" fontId="16" fillId="3" borderId="3" xfId="0" applyFont="1" applyFill="1" applyBorder="1" applyAlignment="1" applyProtection="1">
      <alignment horizontal="center" vertical="center"/>
    </xf>
    <xf numFmtId="0" fontId="3" fillId="3" borderId="1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4" fillId="0" borderId="3" xfId="0" applyFont="1" applyBorder="1" applyAlignment="1" applyProtection="1">
      <alignment horizontal="center" vertical="center"/>
      <protection locked="0"/>
    </xf>
    <xf numFmtId="0" fontId="7" fillId="4" borderId="0" xfId="1" applyFont="1" applyFill="1" applyBorder="1" applyAlignment="1">
      <alignment horizontal="left"/>
    </xf>
    <xf numFmtId="0" fontId="4" fillId="3" borderId="3" xfId="0" applyFont="1" applyFill="1" applyBorder="1" applyAlignment="1" applyProtection="1">
      <alignment horizontal="center" vertical="center" wrapText="1"/>
    </xf>
    <xf numFmtId="0" fontId="4" fillId="0" borderId="3" xfId="0" applyFont="1" applyBorder="1" applyAlignment="1" applyProtection="1">
      <alignment horizontal="center" vertical="center" wrapText="1"/>
      <protection locked="0"/>
    </xf>
    <xf numFmtId="2" fontId="25" fillId="0" borderId="39" xfId="3" applyNumberFormat="1" applyFont="1" applyFill="1" applyBorder="1" applyAlignment="1" applyProtection="1">
      <alignment horizontal="center" vertical="center"/>
      <protection locked="0"/>
    </xf>
    <xf numFmtId="2" fontId="25" fillId="0" borderId="40" xfId="3" applyNumberFormat="1" applyFont="1" applyFill="1" applyBorder="1" applyAlignment="1" applyProtection="1">
      <alignment horizontal="center" vertical="center"/>
      <protection locked="0"/>
    </xf>
    <xf numFmtId="2" fontId="25" fillId="0" borderId="31" xfId="3" applyNumberFormat="1" applyFont="1" applyFill="1" applyBorder="1" applyAlignment="1" applyProtection="1">
      <alignment horizontal="center" vertical="center"/>
      <protection locked="0"/>
    </xf>
    <xf numFmtId="2" fontId="25" fillId="0" borderId="32" xfId="3" applyNumberFormat="1" applyFont="1" applyFill="1" applyBorder="1" applyAlignment="1" applyProtection="1">
      <alignment horizontal="center" vertical="center"/>
      <protection locked="0"/>
    </xf>
    <xf numFmtId="2" fontId="25" fillId="0" borderId="33" xfId="3" applyNumberFormat="1" applyFont="1" applyFill="1" applyBorder="1" applyAlignment="1" applyProtection="1">
      <alignment horizontal="center" vertical="center"/>
      <protection locked="0"/>
    </xf>
    <xf numFmtId="3" fontId="10" fillId="0" borderId="34" xfId="0" applyNumberFormat="1" applyFont="1" applyBorder="1" applyAlignment="1" applyProtection="1">
      <alignment horizontal="center" vertical="center"/>
      <protection locked="0"/>
    </xf>
    <xf numFmtId="3" fontId="10" fillId="0" borderId="32" xfId="0" applyNumberFormat="1" applyFont="1" applyBorder="1" applyAlignment="1" applyProtection="1">
      <alignment horizontal="center" vertical="center"/>
      <protection locked="0"/>
    </xf>
    <xf numFmtId="3" fontId="10" fillId="0" borderId="32" xfId="0" quotePrefix="1" applyNumberFormat="1" applyFont="1" applyBorder="1" applyAlignment="1" applyProtection="1">
      <alignment horizontal="center" vertical="center"/>
      <protection locked="0"/>
    </xf>
    <xf numFmtId="3" fontId="10" fillId="0" borderId="33" xfId="0" applyNumberFormat="1" applyFont="1" applyBorder="1" applyAlignment="1" applyProtection="1">
      <alignment horizontal="center" vertical="center"/>
      <protection locked="0"/>
    </xf>
    <xf numFmtId="0" fontId="3" fillId="3" borderId="26" xfId="0" applyFont="1" applyFill="1" applyBorder="1" applyAlignment="1">
      <alignment vertical="center"/>
    </xf>
    <xf numFmtId="3" fontId="26" fillId="3" borderId="22" xfId="0" applyNumberFormat="1" applyFont="1" applyFill="1" applyBorder="1" applyProtection="1"/>
    <xf numFmtId="0" fontId="26" fillId="3" borderId="22" xfId="0" applyFont="1" applyFill="1" applyBorder="1" applyAlignment="1" applyProtection="1">
      <alignment horizontal="center"/>
    </xf>
    <xf numFmtId="0" fontId="27" fillId="3" borderId="37" xfId="0" applyFont="1" applyFill="1" applyBorder="1" applyProtection="1"/>
    <xf numFmtId="3" fontId="26" fillId="3" borderId="46" xfId="0" applyNumberFormat="1" applyFont="1" applyFill="1" applyBorder="1" applyAlignment="1" applyProtection="1">
      <alignment horizontal="center" vertical="center" wrapText="1"/>
    </xf>
    <xf numFmtId="3" fontId="26" fillId="3" borderId="29" xfId="0" applyNumberFormat="1" applyFont="1" applyFill="1" applyBorder="1" applyAlignment="1" applyProtection="1">
      <alignment horizontal="center" vertical="center" wrapText="1"/>
    </xf>
    <xf numFmtId="3" fontId="26" fillId="3" borderId="38" xfId="0" applyNumberFormat="1" applyFont="1" applyFill="1" applyBorder="1" applyAlignment="1" applyProtection="1">
      <alignment horizontal="center" vertical="center" wrapText="1"/>
    </xf>
    <xf numFmtId="0" fontId="26" fillId="3" borderId="46" xfId="0" applyFont="1" applyFill="1" applyBorder="1" applyAlignment="1" applyProtection="1">
      <alignment horizontal="center" vertical="center"/>
    </xf>
    <xf numFmtId="0" fontId="26" fillId="3" borderId="29" xfId="0" applyFont="1" applyFill="1" applyBorder="1" applyAlignment="1" applyProtection="1">
      <alignment horizontal="center" vertical="center"/>
    </xf>
    <xf numFmtId="0" fontId="26" fillId="3" borderId="29" xfId="0" quotePrefix="1" applyFont="1" applyFill="1" applyBorder="1" applyAlignment="1" applyProtection="1">
      <alignment horizontal="center" vertical="center"/>
    </xf>
    <xf numFmtId="0" fontId="26" fillId="3" borderId="26" xfId="0" quotePrefix="1" applyFont="1" applyFill="1" applyBorder="1" applyAlignment="1" applyProtection="1">
      <alignment horizontal="center" vertical="center"/>
    </xf>
    <xf numFmtId="0" fontId="26" fillId="3" borderId="38" xfId="0" applyFont="1" applyFill="1" applyBorder="1" applyAlignment="1" applyProtection="1">
      <alignment horizontal="center" vertical="center"/>
    </xf>
    <xf numFmtId="0" fontId="11" fillId="3" borderId="21" xfId="0" applyFont="1" applyFill="1" applyBorder="1" applyAlignment="1" applyProtection="1">
      <alignment horizontal="center" vertical="center"/>
    </xf>
    <xf numFmtId="0" fontId="11" fillId="3" borderId="19" xfId="0" applyFont="1" applyFill="1" applyBorder="1" applyAlignment="1" applyProtection="1">
      <alignment horizontal="center" vertical="center"/>
    </xf>
    <xf numFmtId="0" fontId="11" fillId="3" borderId="19" xfId="0" quotePrefix="1" applyFont="1" applyFill="1" applyBorder="1" applyAlignment="1" applyProtection="1">
      <alignment horizontal="center" vertical="center"/>
    </xf>
    <xf numFmtId="0" fontId="11" fillId="3" borderId="30" xfId="0" applyFont="1" applyFill="1" applyBorder="1" applyAlignment="1" applyProtection="1">
      <alignment horizontal="center" vertical="center"/>
    </xf>
    <xf numFmtId="0" fontId="26" fillId="3" borderId="45" xfId="0" applyFont="1" applyFill="1" applyBorder="1" applyAlignment="1" applyProtection="1">
      <alignment horizontal="center" vertical="center"/>
    </xf>
    <xf numFmtId="3" fontId="26" fillId="3" borderId="22" xfId="0" applyNumberFormat="1" applyFont="1" applyFill="1" applyBorder="1" applyAlignment="1" applyProtection="1">
      <alignment vertical="center"/>
    </xf>
    <xf numFmtId="0" fontId="27" fillId="3" borderId="37" xfId="0" applyFont="1" applyFill="1" applyBorder="1" applyAlignment="1" applyProtection="1">
      <alignment vertical="center"/>
    </xf>
    <xf numFmtId="0" fontId="26" fillId="3" borderId="22" xfId="0" applyFont="1" applyFill="1" applyBorder="1" applyAlignment="1" applyProtection="1">
      <alignment horizontal="center" vertical="center"/>
    </xf>
    <xf numFmtId="0" fontId="0" fillId="0" borderId="0" xfId="0" quotePrefix="1" applyAlignment="1">
      <alignment horizontal="center" vertical="center" wrapText="1"/>
    </xf>
    <xf numFmtId="0" fontId="18" fillId="3" borderId="28" xfId="0" applyFont="1" applyFill="1" applyBorder="1" applyAlignment="1">
      <alignment horizontal="center" vertical="center" wrapText="1"/>
    </xf>
    <xf numFmtId="166" fontId="4" fillId="3" borderId="28" xfId="0" applyNumberFormat="1" applyFont="1" applyFill="1" applyBorder="1" applyAlignment="1" applyProtection="1">
      <alignment horizontal="center" vertical="center"/>
    </xf>
    <xf numFmtId="166" fontId="4" fillId="0" borderId="28" xfId="0" applyNumberFormat="1" applyFont="1" applyBorder="1" applyAlignment="1" applyProtection="1">
      <alignment horizontal="center" vertical="center"/>
      <protection locked="0"/>
    </xf>
    <xf numFmtId="0" fontId="3" fillId="3" borderId="29" xfId="0" applyFont="1" applyFill="1" applyBorder="1" applyAlignment="1">
      <alignment horizontal="center" vertical="center" wrapText="1"/>
    </xf>
    <xf numFmtId="166" fontId="4" fillId="0" borderId="29" xfId="0" applyNumberFormat="1" applyFont="1" applyBorder="1" applyAlignment="1" applyProtection="1">
      <alignment horizontal="center" vertical="center"/>
      <protection locked="0"/>
    </xf>
    <xf numFmtId="0" fontId="3" fillId="3" borderId="3" xfId="0"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27" xfId="0" applyFont="1" applyBorder="1" applyAlignment="1" applyProtection="1">
      <alignment horizontal="left" vertical="top"/>
    </xf>
    <xf numFmtId="168" fontId="4" fillId="0" borderId="26" xfId="0" applyNumberFormat="1" applyFont="1" applyBorder="1" applyAlignment="1" applyProtection="1">
      <alignment horizontal="center" vertical="center" wrapText="1"/>
      <protection locked="0"/>
    </xf>
    <xf numFmtId="0" fontId="0" fillId="8" borderId="0" xfId="0" applyFill="1"/>
    <xf numFmtId="0" fontId="4" fillId="0" borderId="29" xfId="0" applyFont="1" applyBorder="1" applyAlignment="1">
      <alignment horizontal="center" vertical="center"/>
    </xf>
    <xf numFmtId="168" fontId="4" fillId="0" borderId="29" xfId="0" applyNumberFormat="1" applyFont="1" applyBorder="1" applyAlignment="1" applyProtection="1">
      <alignment horizontal="center" vertical="center" wrapText="1"/>
      <protection locked="0"/>
    </xf>
    <xf numFmtId="166" fontId="4" fillId="0" borderId="29" xfId="0" applyNumberFormat="1" applyFont="1" applyBorder="1" applyAlignment="1" applyProtection="1">
      <alignment horizontal="center" vertical="center" wrapText="1"/>
      <protection locked="0"/>
    </xf>
    <xf numFmtId="0" fontId="4" fillId="0" borderId="32" xfId="0" applyFont="1" applyBorder="1" applyAlignment="1">
      <alignment horizontal="center" vertical="center"/>
    </xf>
    <xf numFmtId="0" fontId="4" fillId="0" borderId="29" xfId="0" applyFont="1" applyBorder="1" applyAlignment="1" applyProtection="1">
      <alignment horizontal="center" vertical="center"/>
      <protection locked="0"/>
    </xf>
    <xf numFmtId="0" fontId="4" fillId="0" borderId="27" xfId="0" applyFont="1" applyBorder="1" applyAlignment="1">
      <alignment horizontal="left" vertical="top"/>
    </xf>
    <xf numFmtId="0" fontId="29" fillId="0" borderId="0" xfId="0" applyFont="1"/>
    <xf numFmtId="0" fontId="0" fillId="0" borderId="0" xfId="0" applyAlignment="1">
      <alignment horizontal="center" vertical="top"/>
    </xf>
    <xf numFmtId="0" fontId="30" fillId="0" borderId="0" xfId="0" applyFont="1" applyAlignment="1">
      <alignment horizontal="left" vertical="top" wrapText="1"/>
    </xf>
    <xf numFmtId="0" fontId="3" fillId="3" borderId="29" xfId="0" applyFont="1" applyFill="1" applyBorder="1" applyAlignment="1">
      <alignment horizontal="center" vertical="center"/>
    </xf>
    <xf numFmtId="0" fontId="3" fillId="3" borderId="29" xfId="0" applyFont="1" applyFill="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xf>
    <xf numFmtId="0" fontId="0" fillId="0" borderId="0" xfId="0" applyAlignment="1">
      <alignment horizontal="right"/>
    </xf>
    <xf numFmtId="165" fontId="4" fillId="0" borderId="26" xfId="0" applyNumberFormat="1" applyFont="1" applyBorder="1" applyAlignment="1" applyProtection="1">
      <alignment horizontal="center" vertical="center" wrapText="1"/>
      <protection locked="0"/>
    </xf>
    <xf numFmtId="0" fontId="4" fillId="0" borderId="51" xfId="0" applyFont="1" applyBorder="1" applyAlignment="1" applyProtection="1">
      <alignment horizontal="left" vertical="center" wrapText="1"/>
      <protection locked="0"/>
    </xf>
    <xf numFmtId="0" fontId="4" fillId="0" borderId="51" xfId="0" applyFont="1" applyBorder="1" applyAlignment="1" applyProtection="1">
      <alignment vertical="center" wrapText="1"/>
      <protection locked="0"/>
    </xf>
    <xf numFmtId="0" fontId="0" fillId="0" borderId="5" xfId="0" applyBorder="1" applyAlignment="1">
      <alignment vertical="center"/>
    </xf>
    <xf numFmtId="0" fontId="5" fillId="0" borderId="0" xfId="0" applyFont="1" applyFill="1" applyBorder="1" applyAlignment="1">
      <alignment horizontal="left" vertical="top"/>
    </xf>
    <xf numFmtId="0" fontId="0" fillId="0" borderId="0" xfId="0" applyFill="1"/>
    <xf numFmtId="0" fontId="29" fillId="0" borderId="0" xfId="0" applyFont="1" applyBorder="1"/>
    <xf numFmtId="0" fontId="3" fillId="8" borderId="0" xfId="0" applyFont="1" applyFill="1" applyBorder="1" applyAlignment="1" applyProtection="1">
      <alignment horizontal="center" vertical="center" wrapText="1"/>
    </xf>
    <xf numFmtId="2" fontId="25" fillId="8" borderId="5" xfId="3" applyNumberFormat="1" applyFont="1" applyFill="1" applyBorder="1" applyAlignment="1" applyProtection="1">
      <alignment horizontal="center" vertical="center"/>
      <protection locked="0"/>
    </xf>
    <xf numFmtId="0" fontId="5" fillId="8" borderId="0" xfId="0" applyFont="1" applyFill="1" applyAlignment="1">
      <alignment horizontal="left" vertical="top"/>
    </xf>
    <xf numFmtId="0" fontId="3" fillId="3" borderId="29"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3" fillId="3" borderId="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7" fillId="0" borderId="52" xfId="1" applyFont="1" applyBorder="1" applyAlignment="1">
      <alignment wrapText="1"/>
    </xf>
    <xf numFmtId="0" fontId="7" fillId="0" borderId="0" xfId="1" applyFont="1" applyAlignment="1">
      <alignment wrapText="1"/>
    </xf>
    <xf numFmtId="0" fontId="4" fillId="0" borderId="53" xfId="0" applyFont="1" applyBorder="1" applyAlignment="1" applyProtection="1">
      <alignment horizontal="left" vertical="center" wrapText="1"/>
      <protection locked="0"/>
    </xf>
    <xf numFmtId="0" fontId="3" fillId="3" borderId="19" xfId="0" applyFont="1" applyFill="1" applyBorder="1" applyAlignment="1">
      <alignment horizontal="center" vertical="center" wrapText="1"/>
    </xf>
    <xf numFmtId="0" fontId="0" fillId="0" borderId="0" xfId="0" applyFill="1" applyBorder="1"/>
    <xf numFmtId="0" fontId="11" fillId="0" borderId="0" xfId="0" applyFont="1" applyFill="1" applyBorder="1" applyAlignment="1">
      <alignment vertical="center"/>
    </xf>
    <xf numFmtId="0" fontId="4" fillId="0" borderId="0" xfId="0" applyFont="1" applyFill="1" applyBorder="1" applyAlignment="1" applyProtection="1">
      <alignment vertical="top" wrapText="1"/>
      <protection locked="0"/>
    </xf>
    <xf numFmtId="0" fontId="3" fillId="3" borderId="56" xfId="0" applyFont="1" applyFill="1" applyBorder="1" applyAlignment="1">
      <alignment horizontal="center" vertical="center" wrapText="1"/>
    </xf>
    <xf numFmtId="0" fontId="4" fillId="3" borderId="56" xfId="0" applyFont="1" applyFill="1" applyBorder="1" applyAlignment="1" applyProtection="1">
      <alignment horizontal="center" vertical="center" wrapText="1"/>
    </xf>
    <xf numFmtId="0" fontId="4" fillId="0" borderId="56" xfId="0" applyFont="1" applyBorder="1" applyAlignment="1" applyProtection="1">
      <alignment horizontal="center" vertical="center" wrapText="1"/>
      <protection locked="0"/>
    </xf>
    <xf numFmtId="0" fontId="0" fillId="9" borderId="0" xfId="0" applyFill="1"/>
    <xf numFmtId="0" fontId="4" fillId="0" borderId="54"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protection locked="0"/>
    </xf>
    <xf numFmtId="166" fontId="4" fillId="0" borderId="53" xfId="0" applyNumberFormat="1" applyFont="1" applyBorder="1" applyAlignment="1" applyProtection="1">
      <alignment horizontal="center" vertical="center"/>
      <protection locked="0"/>
    </xf>
    <xf numFmtId="0" fontId="4" fillId="0" borderId="57" xfId="0" applyFont="1" applyBorder="1" applyAlignment="1" applyProtection="1">
      <alignment horizontal="center" vertical="center" wrapText="1"/>
      <protection locked="0"/>
    </xf>
    <xf numFmtId="166" fontId="4" fillId="0" borderId="56" xfId="0" applyNumberFormat="1" applyFont="1" applyBorder="1" applyAlignment="1" applyProtection="1">
      <alignment horizontal="center" vertical="center"/>
      <protection locked="0"/>
    </xf>
    <xf numFmtId="165" fontId="4" fillId="3" borderId="53" xfId="0" applyNumberFormat="1" applyFont="1" applyFill="1" applyBorder="1" applyAlignment="1" applyProtection="1">
      <alignment horizontal="center" vertical="center"/>
    </xf>
    <xf numFmtId="0" fontId="4" fillId="0" borderId="53" xfId="0" applyFont="1" applyBorder="1" applyAlignment="1" applyProtection="1">
      <alignment horizontal="center" vertical="center" wrapText="1"/>
      <protection locked="0"/>
    </xf>
    <xf numFmtId="0" fontId="3" fillId="8" borderId="55" xfId="0" applyFont="1" applyFill="1" applyBorder="1" applyAlignment="1">
      <alignment horizontal="center" vertical="center" wrapText="1"/>
    </xf>
    <xf numFmtId="0" fontId="3" fillId="8" borderId="55" xfId="0" applyFont="1" applyFill="1" applyBorder="1" applyAlignment="1" applyProtection="1">
      <alignment horizontal="left" vertical="center"/>
    </xf>
    <xf numFmtId="4" fontId="4" fillId="8" borderId="55" xfId="0" applyNumberFormat="1" applyFont="1" applyFill="1" applyBorder="1" applyAlignment="1" applyProtection="1">
      <alignment horizontal="left" vertical="center"/>
      <protection locked="0"/>
    </xf>
    <xf numFmtId="9" fontId="3" fillId="3" borderId="19" xfId="4" applyFont="1" applyFill="1" applyBorder="1" applyAlignment="1" applyProtection="1">
      <alignment horizontal="center" vertical="center"/>
    </xf>
    <xf numFmtId="0" fontId="11" fillId="3" borderId="53" xfId="0" applyFont="1" applyFill="1" applyBorder="1" applyAlignment="1">
      <alignment horizontal="center" vertical="center" wrapText="1"/>
    </xf>
    <xf numFmtId="170" fontId="4" fillId="10" borderId="54" xfId="4" applyNumberFormat="1" applyFont="1" applyFill="1" applyBorder="1" applyAlignment="1" applyProtection="1">
      <alignment horizontal="center" vertical="center"/>
    </xf>
    <xf numFmtId="0" fontId="0" fillId="0" borderId="0" xfId="0" applyBorder="1" applyAlignment="1">
      <alignment horizontal="center"/>
    </xf>
    <xf numFmtId="0" fontId="19" fillId="0" borderId="10" xfId="2" applyFont="1" applyBorder="1" applyAlignment="1">
      <alignment horizontal="left" wrapText="1"/>
    </xf>
    <xf numFmtId="0" fontId="19" fillId="0" borderId="0" xfId="2" applyFont="1" applyBorder="1" applyAlignment="1">
      <alignment horizontal="left" wrapText="1"/>
    </xf>
    <xf numFmtId="0" fontId="19" fillId="0" borderId="11" xfId="2" applyFont="1" applyBorder="1" applyAlignment="1">
      <alignment horizontal="left" wrapText="1"/>
    </xf>
    <xf numFmtId="0" fontId="9" fillId="0" borderId="0" xfId="2" applyFill="1" applyAlignment="1">
      <alignment wrapText="1"/>
    </xf>
    <xf numFmtId="164" fontId="4" fillId="0" borderId="8" xfId="0" applyNumberFormat="1" applyFont="1" applyBorder="1" applyAlignment="1">
      <alignment horizontal="left"/>
    </xf>
    <xf numFmtId="164" fontId="4" fillId="0" borderId="9" xfId="0" applyNumberFormat="1" applyFont="1" applyBorder="1" applyAlignment="1">
      <alignment horizontal="left"/>
    </xf>
    <xf numFmtId="0" fontId="4" fillId="0" borderId="10" xfId="0" applyFont="1" applyFill="1" applyBorder="1" applyAlignment="1">
      <alignment horizontal="left" wrapText="1"/>
    </xf>
    <xf numFmtId="0" fontId="4" fillId="0" borderId="0" xfId="0" applyFont="1" applyFill="1" applyBorder="1" applyAlignment="1">
      <alignment horizontal="left" wrapText="1"/>
    </xf>
    <xf numFmtId="0" fontId="4" fillId="0" borderId="11" xfId="0" applyFont="1" applyFill="1" applyBorder="1" applyAlignment="1">
      <alignment horizontal="left" wrapText="1"/>
    </xf>
    <xf numFmtId="0" fontId="10" fillId="0" borderId="10" xfId="0" applyFont="1" applyFill="1" applyBorder="1" applyAlignment="1">
      <alignment horizontal="left" wrapText="1"/>
    </xf>
    <xf numFmtId="0" fontId="10" fillId="0" borderId="0" xfId="0" applyFont="1" applyFill="1" applyBorder="1" applyAlignment="1">
      <alignment horizontal="left" wrapText="1"/>
    </xf>
    <xf numFmtId="0" fontId="10" fillId="0" borderId="11" xfId="0" applyFont="1" applyFill="1" applyBorder="1" applyAlignment="1">
      <alignment horizontal="left"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10" fillId="0" borderId="10" xfId="0" applyFont="1" applyBorder="1" applyAlignment="1">
      <alignment horizontal="left" wrapText="1"/>
    </xf>
    <xf numFmtId="0" fontId="10" fillId="0" borderId="0" xfId="0" applyFont="1" applyBorder="1" applyAlignment="1">
      <alignment horizontal="left" wrapText="1"/>
    </xf>
    <xf numFmtId="0" fontId="10" fillId="0" borderId="11" xfId="0" applyFont="1" applyBorder="1" applyAlignment="1">
      <alignment horizontal="left" wrapText="1"/>
    </xf>
    <xf numFmtId="0" fontId="4" fillId="0" borderId="10" xfId="0" applyFont="1" applyBorder="1" applyAlignment="1">
      <alignment horizontal="left" wrapText="1"/>
    </xf>
    <xf numFmtId="0" fontId="4" fillId="0" borderId="0" xfId="0" applyFont="1" applyBorder="1" applyAlignment="1">
      <alignment horizontal="left" wrapText="1"/>
    </xf>
    <xf numFmtId="0" fontId="4" fillId="0" borderId="11" xfId="0" applyFont="1" applyBorder="1" applyAlignment="1">
      <alignment horizontal="left" wrapText="1"/>
    </xf>
    <xf numFmtId="0" fontId="4" fillId="0" borderId="10" xfId="0" applyFont="1" applyBorder="1" applyAlignment="1">
      <alignment horizontal="left"/>
    </xf>
    <xf numFmtId="0" fontId="4" fillId="0" borderId="0" xfId="0" applyFont="1" applyBorder="1" applyAlignment="1">
      <alignment horizontal="left"/>
    </xf>
    <xf numFmtId="0" fontId="4" fillId="0" borderId="11" xfId="0" applyFont="1" applyBorder="1" applyAlignment="1">
      <alignment horizontal="left"/>
    </xf>
    <xf numFmtId="0" fontId="3" fillId="3" borderId="26" xfId="0" applyFont="1" applyFill="1" applyBorder="1" applyAlignment="1">
      <alignment horizontal="left" vertical="center"/>
    </xf>
    <xf numFmtId="0" fontId="3" fillId="3" borderId="27" xfId="0" applyFont="1" applyFill="1" applyBorder="1" applyAlignment="1">
      <alignment horizontal="left" vertical="center"/>
    </xf>
    <xf numFmtId="169" fontId="4" fillId="0" borderId="27" xfId="0" quotePrefix="1" applyNumberFormat="1" applyFont="1" applyBorder="1" applyAlignment="1" applyProtection="1">
      <alignment horizontal="left" vertical="center"/>
      <protection locked="0"/>
    </xf>
    <xf numFmtId="169" fontId="4" fillId="0" borderId="27" xfId="0" applyNumberFormat="1" applyFont="1" applyBorder="1" applyAlignment="1" applyProtection="1">
      <alignment horizontal="left" vertical="center"/>
      <protection locked="0"/>
    </xf>
    <xf numFmtId="169" fontId="4" fillId="0" borderId="28" xfId="0" applyNumberFormat="1"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14" fillId="0" borderId="0" xfId="0" applyFont="1" applyBorder="1" applyAlignment="1">
      <alignment horizontal="left" wrapText="1"/>
    </xf>
    <xf numFmtId="0" fontId="11" fillId="3" borderId="26" xfId="0" applyFont="1" applyFill="1" applyBorder="1" applyAlignment="1">
      <alignment horizontal="left" vertical="center"/>
    </xf>
    <xf numFmtId="0" fontId="11" fillId="3" borderId="27" xfId="0" applyFont="1" applyFill="1" applyBorder="1" applyAlignment="1">
      <alignment horizontal="left" vertical="center"/>
    </xf>
    <xf numFmtId="0" fontId="9" fillId="0" borderId="27" xfId="2" applyBorder="1" applyAlignment="1" applyProtection="1">
      <alignment horizontal="left" vertical="center"/>
      <protection locked="0"/>
    </xf>
    <xf numFmtId="168" fontId="4" fillId="0" borderId="13" xfId="0" applyNumberFormat="1" applyFont="1" applyBorder="1" applyAlignment="1" applyProtection="1">
      <alignment horizontal="left" vertical="center"/>
      <protection locked="0"/>
    </xf>
    <xf numFmtId="168" fontId="4" fillId="0" borderId="14" xfId="0" applyNumberFormat="1" applyFont="1" applyBorder="1" applyAlignment="1" applyProtection="1">
      <alignment horizontal="left" vertical="center"/>
      <protection locked="0"/>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168" fontId="0" fillId="0" borderId="27" xfId="0" applyNumberFormat="1" applyBorder="1" applyAlignment="1" applyProtection="1">
      <alignment horizontal="left" vertical="center"/>
      <protection locked="0"/>
    </xf>
    <xf numFmtId="168" fontId="0" fillId="0" borderId="28" xfId="0" applyNumberFormat="1" applyBorder="1" applyAlignment="1" applyProtection="1">
      <alignment horizontal="left" vertical="center"/>
      <protection locked="0"/>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4" fillId="0" borderId="13" xfId="0" applyFont="1" applyBorder="1" applyAlignment="1" applyProtection="1">
      <alignment horizontal="left"/>
      <protection locked="0"/>
    </xf>
    <xf numFmtId="0" fontId="4" fillId="0" borderId="14" xfId="0" applyFont="1" applyBorder="1" applyAlignment="1" applyProtection="1">
      <alignment horizontal="left"/>
      <protection locked="0"/>
    </xf>
    <xf numFmtId="168" fontId="4" fillId="0" borderId="27" xfId="0" applyNumberFormat="1" applyFont="1" applyBorder="1" applyAlignment="1" applyProtection="1">
      <alignment horizontal="left" vertical="center"/>
      <protection locked="0"/>
    </xf>
    <xf numFmtId="168" fontId="4" fillId="0" borderId="28" xfId="0" applyNumberFormat="1" applyFont="1" applyBorder="1" applyAlignment="1" applyProtection="1">
      <alignment horizontal="left" vertical="center"/>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3" fillId="3" borderId="3" xfId="0" applyFont="1" applyFill="1" applyBorder="1" applyAlignment="1">
      <alignment horizontal="center" vertical="center"/>
    </xf>
    <xf numFmtId="0" fontId="3" fillId="3" borderId="29" xfId="0" applyFont="1" applyFill="1" applyBorder="1" applyAlignment="1">
      <alignment horizontal="center" vertical="center"/>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11" fillId="3" borderId="4" xfId="0" applyFont="1" applyFill="1" applyBorder="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3" fillId="3" borderId="17" xfId="0" applyFont="1" applyFill="1" applyBorder="1" applyAlignment="1">
      <alignment horizontal="left" vertical="center"/>
    </xf>
    <xf numFmtId="168" fontId="4" fillId="0" borderId="12" xfId="0" applyNumberFormat="1" applyFont="1" applyBorder="1" applyAlignment="1" applyProtection="1">
      <alignment horizontal="left" vertical="center"/>
      <protection locked="0"/>
    </xf>
    <xf numFmtId="0" fontId="3" fillId="7" borderId="26" xfId="0" applyFont="1" applyFill="1" applyBorder="1" applyAlignment="1">
      <alignment horizontal="center" vertical="center"/>
    </xf>
    <xf numFmtId="0" fontId="3" fillId="7" borderId="27" xfId="0" applyFont="1" applyFill="1" applyBorder="1" applyAlignment="1">
      <alignment horizontal="center" vertical="center"/>
    </xf>
    <xf numFmtId="0" fontId="3" fillId="7" borderId="28"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0" xfId="0" applyFont="1" applyFill="1" applyBorder="1" applyAlignment="1">
      <alignment horizontal="left" vertical="center"/>
    </xf>
    <xf numFmtId="0" fontId="2" fillId="2" borderId="11"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1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11" fillId="3" borderId="28" xfId="0" applyFont="1" applyFill="1" applyBorder="1" applyAlignment="1">
      <alignment horizontal="left" vertical="center"/>
    </xf>
    <xf numFmtId="168" fontId="10" fillId="0" borderId="12" xfId="0" applyNumberFormat="1" applyFont="1" applyBorder="1" applyAlignment="1" applyProtection="1">
      <alignment horizontal="left" vertical="center"/>
      <protection locked="0"/>
    </xf>
    <xf numFmtId="168" fontId="10" fillId="0" borderId="14" xfId="0" applyNumberFormat="1" applyFont="1" applyBorder="1" applyAlignment="1" applyProtection="1">
      <alignment horizontal="left" vertical="center"/>
      <protection locked="0"/>
    </xf>
    <xf numFmtId="0" fontId="17" fillId="0" borderId="0" xfId="0" applyFont="1" applyFill="1" applyBorder="1" applyAlignment="1">
      <alignment horizontal="left" wrapText="1"/>
    </xf>
    <xf numFmtId="0" fontId="4" fillId="0" borderId="29" xfId="0" applyFont="1" applyBorder="1" applyAlignment="1" applyProtection="1">
      <alignment horizontal="center" vertical="center" wrapText="1"/>
      <protection locked="0"/>
    </xf>
    <xf numFmtId="0" fontId="4" fillId="6" borderId="20"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21" xfId="0" applyFont="1" applyFill="1" applyBorder="1" applyAlignment="1">
      <alignment horizontal="center" vertical="center"/>
    </xf>
    <xf numFmtId="0" fontId="3" fillId="3" borderId="19" xfId="0" applyFont="1" applyFill="1" applyBorder="1" applyAlignment="1">
      <alignment horizontal="left" vertical="center"/>
    </xf>
    <xf numFmtId="0" fontId="4" fillId="0" borderId="54"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2" fillId="2" borderId="51" xfId="0" applyFont="1" applyFill="1" applyBorder="1" applyAlignment="1">
      <alignment horizontal="left" vertical="center"/>
    </xf>
    <xf numFmtId="0" fontId="2" fillId="2" borderId="0" xfId="0" applyFont="1" applyFill="1" applyAlignment="1">
      <alignment horizontal="left" vertical="center"/>
    </xf>
    <xf numFmtId="0" fontId="3" fillId="3" borderId="29"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4" fillId="0" borderId="47" xfId="0" applyFont="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3" borderId="47" xfId="0" applyFont="1" applyFill="1" applyBorder="1" applyAlignment="1" applyProtection="1">
      <alignment horizontal="center" vertical="center" wrapText="1"/>
    </xf>
    <xf numFmtId="0" fontId="3" fillId="3" borderId="19" xfId="0" applyFont="1" applyFill="1" applyBorder="1" applyAlignment="1">
      <alignment horizontal="center" vertical="center" wrapText="1"/>
    </xf>
    <xf numFmtId="0" fontId="3" fillId="3" borderId="49" xfId="0" applyFont="1" applyFill="1" applyBorder="1" applyAlignment="1">
      <alignment horizontal="center" wrapText="1"/>
    </xf>
    <xf numFmtId="0" fontId="3" fillId="3" borderId="50" xfId="0" applyFont="1" applyFill="1" applyBorder="1" applyAlignment="1">
      <alignment horizontal="center" wrapText="1"/>
    </xf>
    <xf numFmtId="0" fontId="3" fillId="3" borderId="26" xfId="0" applyFont="1" applyFill="1" applyBorder="1" applyAlignment="1" applyProtection="1">
      <alignment horizontal="center" vertical="center"/>
    </xf>
    <xf numFmtId="0" fontId="3" fillId="3" borderId="27" xfId="0" applyFont="1" applyFill="1" applyBorder="1" applyAlignment="1" applyProtection="1">
      <alignment horizontal="center" vertical="center"/>
    </xf>
    <xf numFmtId="0" fontId="3" fillId="3" borderId="55" xfId="0" applyFont="1" applyFill="1" applyBorder="1" applyAlignment="1" applyProtection="1">
      <alignment horizontal="center" vertical="center"/>
    </xf>
    <xf numFmtId="0" fontId="3" fillId="3" borderId="47" xfId="0" applyFont="1" applyFill="1" applyBorder="1" applyAlignment="1" applyProtection="1">
      <alignment horizontal="center" vertical="center"/>
    </xf>
    <xf numFmtId="0" fontId="5" fillId="3" borderId="48" xfId="0" applyFont="1" applyFill="1" applyBorder="1" applyAlignment="1" applyProtection="1">
      <alignment horizontal="center" vertical="center" wrapText="1"/>
    </xf>
    <xf numFmtId="0" fontId="5" fillId="3" borderId="28" xfId="0" applyFont="1" applyFill="1" applyBorder="1" applyAlignment="1" applyProtection="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 fillId="2" borderId="29" xfId="0" applyFont="1" applyFill="1" applyBorder="1" applyAlignment="1">
      <alignment horizontal="left" vertical="center"/>
    </xf>
    <xf numFmtId="0" fontId="2" fillId="2" borderId="53" xfId="0" applyFont="1" applyFill="1" applyBorder="1" applyAlignment="1">
      <alignment horizontal="left" vertical="center"/>
    </xf>
    <xf numFmtId="0" fontId="0" fillId="8" borderId="29" xfId="0" applyFill="1" applyBorder="1" applyAlignment="1" applyProtection="1">
      <alignment horizontal="center"/>
      <protection locked="0"/>
    </xf>
    <xf numFmtId="0" fontId="0" fillId="8" borderId="53" xfId="0" applyFill="1" applyBorder="1" applyAlignment="1" applyProtection="1">
      <alignment horizontal="center"/>
      <protection locked="0"/>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0" fillId="3" borderId="26" xfId="0" applyFill="1" applyBorder="1" applyAlignment="1">
      <alignment horizontal="center" vertical="center" wrapText="1"/>
    </xf>
    <xf numFmtId="0" fontId="0" fillId="3" borderId="28" xfId="0" applyFill="1" applyBorder="1" applyAlignment="1">
      <alignment horizontal="center" vertical="center" wrapText="1"/>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51" xfId="0" applyBorder="1" applyAlignment="1">
      <alignment horizontal="center" vertical="top"/>
    </xf>
    <xf numFmtId="0" fontId="0" fillId="0" borderId="0" xfId="0" applyAlignment="1">
      <alignment horizontal="center" vertical="top"/>
    </xf>
    <xf numFmtId="0" fontId="0" fillId="0" borderId="11"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30" fillId="0" borderId="4" xfId="0" applyFont="1" applyBorder="1" applyAlignment="1">
      <alignment horizontal="left" vertical="top" wrapText="1"/>
    </xf>
    <xf numFmtId="0" fontId="30" fillId="0" borderId="6" xfId="0" applyFont="1" applyBorder="1" applyAlignment="1">
      <alignment horizontal="left" vertical="top" wrapText="1"/>
    </xf>
    <xf numFmtId="0" fontId="30" fillId="0" borderId="51" xfId="0" applyFont="1" applyBorder="1" applyAlignment="1">
      <alignment horizontal="left" vertical="top" wrapText="1"/>
    </xf>
    <xf numFmtId="0" fontId="30" fillId="0" borderId="11" xfId="0" applyFont="1" applyBorder="1" applyAlignment="1">
      <alignment horizontal="left" vertical="top" wrapText="1"/>
    </xf>
    <xf numFmtId="0" fontId="30" fillId="0" borderId="7" xfId="0" applyFont="1" applyBorder="1" applyAlignment="1">
      <alignment horizontal="left" vertical="top" wrapText="1"/>
    </xf>
    <xf numFmtId="0" fontId="30" fillId="0" borderId="9" xfId="0" applyFont="1" applyBorder="1" applyAlignment="1">
      <alignment horizontal="left" vertical="top" wrapText="1"/>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2" fillId="2" borderId="28" xfId="0" applyFont="1" applyFill="1" applyBorder="1" applyAlignment="1">
      <alignment horizontal="left" vertical="center"/>
    </xf>
    <xf numFmtId="0" fontId="3" fillId="3" borderId="16" xfId="0" applyFont="1" applyFill="1" applyBorder="1" applyAlignment="1">
      <alignment horizontal="left" vertical="center"/>
    </xf>
    <xf numFmtId="0" fontId="3" fillId="3" borderId="54" xfId="0" applyFont="1" applyFill="1" applyBorder="1" applyAlignment="1">
      <alignment horizontal="left" vertical="center" wrapText="1"/>
    </xf>
    <xf numFmtId="0" fontId="3" fillId="3" borderId="55" xfId="0" applyFont="1" applyFill="1" applyBorder="1" applyAlignment="1">
      <alignment horizontal="left" vertical="center" wrapText="1"/>
    </xf>
    <xf numFmtId="0" fontId="3" fillId="3" borderId="56" xfId="0" applyFont="1" applyFill="1" applyBorder="1" applyAlignment="1">
      <alignment horizontal="left" vertical="center" wrapText="1"/>
    </xf>
    <xf numFmtId="0" fontId="3" fillId="3" borderId="16" xfId="0" applyFont="1" applyFill="1" applyBorder="1" applyAlignment="1" applyProtection="1">
      <alignment horizontal="left" vertical="center"/>
    </xf>
    <xf numFmtId="0" fontId="3" fillId="3" borderId="17" xfId="0" applyFont="1" applyFill="1" applyBorder="1" applyAlignment="1" applyProtection="1">
      <alignment horizontal="left" vertical="center"/>
    </xf>
    <xf numFmtId="0" fontId="21" fillId="3" borderId="7" xfId="0" applyFont="1" applyFill="1" applyBorder="1" applyAlignment="1" applyProtection="1">
      <alignment horizontal="left" vertical="center" wrapText="1"/>
    </xf>
    <xf numFmtId="0" fontId="21" fillId="3" borderId="8" xfId="0" applyFont="1" applyFill="1" applyBorder="1" applyAlignment="1" applyProtection="1">
      <alignment horizontal="left" vertical="center" wrapText="1"/>
    </xf>
    <xf numFmtId="0" fontId="21" fillId="3" borderId="16" xfId="0" applyFont="1" applyFill="1" applyBorder="1" applyAlignment="1" applyProtection="1">
      <alignment horizontal="left" vertical="center" wrapText="1"/>
    </xf>
    <xf numFmtId="0" fontId="21" fillId="3" borderId="17" xfId="0" applyFont="1" applyFill="1" applyBorder="1" applyAlignment="1" applyProtection="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0" fillId="0" borderId="7"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24" fillId="3" borderId="23"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3" fontId="4" fillId="0" borderId="17" xfId="0" applyNumberFormat="1" applyFont="1" applyFill="1" applyBorder="1" applyAlignment="1" applyProtection="1">
      <alignment horizontal="left" vertical="center"/>
      <protection locked="0"/>
    </xf>
    <xf numFmtId="3" fontId="4" fillId="0" borderId="18" xfId="0" applyNumberFormat="1"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4" fillId="0" borderId="18" xfId="0" applyFont="1" applyFill="1" applyBorder="1" applyAlignment="1" applyProtection="1">
      <alignment horizontal="left" vertical="center"/>
      <protection locked="0"/>
    </xf>
    <xf numFmtId="4" fontId="4" fillId="3" borderId="17" xfId="0" applyNumberFormat="1" applyFont="1" applyFill="1" applyBorder="1" applyAlignment="1" applyProtection="1">
      <alignment horizontal="left" vertical="center"/>
    </xf>
    <xf numFmtId="4" fontId="4" fillId="3" borderId="18" xfId="0" applyNumberFormat="1" applyFont="1" applyFill="1" applyBorder="1" applyAlignment="1" applyProtection="1">
      <alignment horizontal="left" vertical="center"/>
    </xf>
    <xf numFmtId="0" fontId="21" fillId="3" borderId="26" xfId="0" applyFont="1" applyFill="1" applyBorder="1" applyAlignment="1" applyProtection="1">
      <alignment horizontal="left" vertical="center" wrapText="1"/>
    </xf>
    <xf numFmtId="0" fontId="21" fillId="3" borderId="27" xfId="0" applyFont="1" applyFill="1" applyBorder="1" applyAlignment="1" applyProtection="1">
      <alignment horizontal="left" vertical="center" wrapText="1"/>
    </xf>
    <xf numFmtId="0" fontId="11" fillId="3" borderId="4"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35" xfId="0" applyFont="1" applyFill="1" applyBorder="1" applyAlignment="1" applyProtection="1">
      <alignment horizontal="center" vertical="center" wrapText="1"/>
    </xf>
    <xf numFmtId="0" fontId="3" fillId="3" borderId="44" xfId="0" applyFont="1" applyFill="1" applyBorder="1" applyAlignment="1" applyProtection="1">
      <alignment horizontal="center" vertical="center" wrapText="1"/>
    </xf>
    <xf numFmtId="0" fontId="3" fillId="3" borderId="36" xfId="0" applyFont="1" applyFill="1" applyBorder="1" applyAlignment="1" applyProtection="1">
      <alignment horizontal="center" vertical="center" wrapText="1"/>
    </xf>
    <xf numFmtId="0" fontId="11" fillId="3" borderId="41" xfId="0" applyFont="1" applyFill="1" applyBorder="1" applyAlignment="1" applyProtection="1">
      <alignment horizontal="center" vertical="center" wrapText="1"/>
    </xf>
    <xf numFmtId="0" fontId="11" fillId="3" borderId="42" xfId="0" applyFont="1" applyFill="1" applyBorder="1" applyAlignment="1" applyProtection="1">
      <alignment horizontal="center" vertical="center" wrapText="1"/>
    </xf>
    <xf numFmtId="0" fontId="11" fillId="3" borderId="43" xfId="0" applyFont="1" applyFill="1" applyBorder="1" applyAlignment="1" applyProtection="1">
      <alignment horizontal="center" vertical="center" wrapText="1"/>
    </xf>
    <xf numFmtId="0" fontId="3" fillId="3" borderId="41" xfId="0" applyFont="1" applyFill="1" applyBorder="1" applyAlignment="1" applyProtection="1">
      <alignment horizontal="center" vertical="center" wrapText="1"/>
    </xf>
    <xf numFmtId="0" fontId="3" fillId="3" borderId="43" xfId="0" applyFont="1" applyFill="1" applyBorder="1" applyAlignment="1" applyProtection="1">
      <alignment horizontal="center" vertical="center" wrapText="1"/>
    </xf>
    <xf numFmtId="0" fontId="3" fillId="3" borderId="42" xfId="0" applyFont="1" applyFill="1" applyBorder="1" applyAlignment="1" applyProtection="1">
      <alignment horizontal="center" vertical="center" wrapText="1"/>
    </xf>
    <xf numFmtId="0" fontId="26" fillId="3" borderId="45" xfId="0" applyFont="1" applyFill="1" applyBorder="1" applyAlignment="1" applyProtection="1">
      <alignment horizontal="left" vertical="center"/>
    </xf>
    <xf numFmtId="0" fontId="26" fillId="3" borderId="22" xfId="0" applyFont="1" applyFill="1" applyBorder="1" applyAlignment="1" applyProtection="1">
      <alignment horizontal="left" vertical="center"/>
    </xf>
    <xf numFmtId="0" fontId="0" fillId="3" borderId="5" xfId="0" applyFill="1" applyBorder="1" applyAlignment="1">
      <alignment horizontal="center"/>
    </xf>
    <xf numFmtId="0" fontId="0" fillId="3" borderId="6"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4" fillId="0" borderId="17"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11" fillId="3" borderId="16" xfId="0" applyFont="1" applyFill="1" applyBorder="1" applyAlignment="1" applyProtection="1">
      <alignment horizontal="left" vertical="center"/>
    </xf>
    <xf numFmtId="0" fontId="11" fillId="3" borderId="17" xfId="0" applyFont="1" applyFill="1" applyBorder="1" applyAlignment="1" applyProtection="1">
      <alignment horizontal="left" vertical="center"/>
    </xf>
    <xf numFmtId="0" fontId="24" fillId="3" borderId="26"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28" xfId="0" applyFont="1" applyFill="1" applyBorder="1" applyAlignment="1">
      <alignment horizontal="center" vertical="center"/>
    </xf>
    <xf numFmtId="4" fontId="4" fillId="0" borderId="17" xfId="0" applyNumberFormat="1" applyFont="1" applyFill="1" applyBorder="1" applyAlignment="1" applyProtection="1">
      <alignment horizontal="left" vertical="center"/>
    </xf>
    <xf numFmtId="4" fontId="4" fillId="0" borderId="18" xfId="0" applyNumberFormat="1" applyFont="1" applyFill="1" applyBorder="1" applyAlignment="1" applyProtection="1">
      <alignment horizontal="left" vertical="center"/>
    </xf>
    <xf numFmtId="0" fontId="24" fillId="3" borderId="4"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11" fillId="3" borderId="26" xfId="0" applyFont="1" applyFill="1" applyBorder="1" applyAlignment="1">
      <alignment horizontal="left" vertical="center" wrapText="1"/>
    </xf>
    <xf numFmtId="0" fontId="11" fillId="3" borderId="27" xfId="0" applyFont="1" applyFill="1" applyBorder="1" applyAlignment="1">
      <alignment horizontal="left" vertical="center" wrapText="1"/>
    </xf>
    <xf numFmtId="0" fontId="11" fillId="3" borderId="28"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4" fillId="0" borderId="53" xfId="0" applyFont="1" applyBorder="1" applyAlignment="1" applyProtection="1">
      <alignment horizontal="left" vertical="top" wrapText="1"/>
      <protection locked="0"/>
    </xf>
    <xf numFmtId="0" fontId="0" fillId="3" borderId="0" xfId="0" applyFill="1" applyBorder="1" applyAlignment="1">
      <alignment horizontal="center"/>
    </xf>
    <xf numFmtId="0" fontId="0" fillId="3" borderId="11" xfId="0" applyFill="1" applyBorder="1" applyAlignment="1">
      <alignment horizontal="center"/>
    </xf>
    <xf numFmtId="0" fontId="4" fillId="3" borderId="17" xfId="0" applyFont="1" applyFill="1" applyBorder="1" applyAlignment="1" applyProtection="1">
      <alignment horizontal="left" vertical="center" wrapText="1"/>
    </xf>
    <xf numFmtId="0" fontId="4" fillId="3" borderId="18" xfId="0" applyFont="1" applyFill="1" applyBorder="1" applyAlignment="1" applyProtection="1">
      <alignment horizontal="left" vertical="center" wrapText="1"/>
    </xf>
    <xf numFmtId="0" fontId="31" fillId="3" borderId="4" xfId="0" applyFont="1" applyFill="1" applyBorder="1" applyAlignment="1">
      <alignment horizontal="left" vertical="center"/>
    </xf>
    <xf numFmtId="0" fontId="3" fillId="3" borderId="28" xfId="0" applyFont="1" applyFill="1" applyBorder="1" applyAlignment="1">
      <alignment horizontal="left" vertical="center"/>
    </xf>
    <xf numFmtId="0" fontId="11" fillId="3" borderId="53" xfId="0" applyFont="1" applyFill="1" applyBorder="1" applyAlignment="1">
      <alignment horizontal="left" vertical="center"/>
    </xf>
    <xf numFmtId="0" fontId="11" fillId="0" borderId="54"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4" fillId="0" borderId="26"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11" fillId="3" borderId="16"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18" xfId="0" applyFont="1" applyFill="1" applyBorder="1" applyAlignment="1">
      <alignment horizontal="left" vertical="center"/>
    </xf>
    <xf numFmtId="0" fontId="3" fillId="3" borderId="16"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0" borderId="16" xfId="0" applyFont="1" applyBorder="1" applyAlignment="1" applyProtection="1">
      <alignment horizontal="left" vertical="center" wrapText="1"/>
    </xf>
    <xf numFmtId="0" fontId="4" fillId="0" borderId="17"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26" xfId="0" applyFont="1" applyBorder="1" applyAlignment="1" applyProtection="1">
      <alignment horizontal="left" vertical="center" wrapText="1"/>
    </xf>
    <xf numFmtId="0" fontId="0" fillId="0" borderId="27" xfId="0" applyBorder="1" applyAlignment="1" applyProtection="1">
      <alignment horizontal="left" vertical="center" wrapText="1"/>
    </xf>
    <xf numFmtId="0" fontId="0" fillId="0" borderId="28" xfId="0" applyBorder="1" applyAlignment="1" applyProtection="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0" borderId="26" xfId="0" applyFont="1" applyBorder="1" applyAlignment="1" applyProtection="1">
      <alignment horizontal="left" vertical="center"/>
      <protection locked="0"/>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20" fillId="3" borderId="10" xfId="2" applyFont="1" applyFill="1" applyBorder="1" applyAlignment="1">
      <alignment horizontal="left" vertical="center" wrapText="1"/>
    </xf>
    <xf numFmtId="0" fontId="20" fillId="3" borderId="0" xfId="2" applyFont="1" applyFill="1" applyBorder="1" applyAlignment="1">
      <alignment horizontal="left" vertical="center" wrapText="1"/>
    </xf>
    <xf numFmtId="0" fontId="20" fillId="3" borderId="11" xfId="2" applyFont="1" applyFill="1" applyBorder="1" applyAlignment="1">
      <alignment horizontal="left" vertical="center" wrapText="1"/>
    </xf>
    <xf numFmtId="0" fontId="15" fillId="3" borderId="10" xfId="0" applyFont="1" applyFill="1" applyBorder="1" applyAlignment="1">
      <alignment horizontal="center"/>
    </xf>
    <xf numFmtId="0" fontId="15" fillId="3" borderId="0" xfId="0" applyFont="1" applyFill="1" applyBorder="1" applyAlignment="1">
      <alignment horizontal="center"/>
    </xf>
    <xf numFmtId="0" fontId="15" fillId="3" borderId="11" xfId="0" applyFont="1" applyFill="1" applyBorder="1" applyAlignment="1">
      <alignment horizontal="center"/>
    </xf>
    <xf numFmtId="0" fontId="11" fillId="3" borderId="10"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11" xfId="0" applyFont="1" applyFill="1" applyBorder="1" applyAlignment="1">
      <alignment horizontal="left" vertical="center" wrapText="1"/>
    </xf>
    <xf numFmtId="164" fontId="4" fillId="0" borderId="8" xfId="0" applyNumberFormat="1" applyFont="1" applyBorder="1" applyAlignment="1" applyProtection="1">
      <alignment horizontal="left" vertical="center" wrapText="1"/>
      <protection locked="0"/>
    </xf>
  </cellXfs>
  <cellStyles count="5">
    <cellStyle name="Lien hypertexte" xfId="2" builtinId="8"/>
    <cellStyle name="Normal" xfId="0" builtinId="0"/>
    <cellStyle name="Normal_Liste" xfId="1" xr:uid="{623EC450-81FE-4676-AC29-13ACEE60C4BE}"/>
    <cellStyle name="Pourcentage" xfId="4" builtinId="5"/>
    <cellStyle name="Pourcentage 6" xfId="3" xr:uid="{865D104E-415F-4EED-8FBA-71DF92EC32BD}"/>
  </cellStyles>
  <dxfs count="107">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9" tint="0.59996337778862885"/>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FF99"/>
      <color rgb="FFFF99FF"/>
      <color rgb="FF0563C1"/>
      <color rgb="FFFF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819150</xdr:colOff>
      <xdr:row>3</xdr:row>
      <xdr:rowOff>22555</xdr:rowOff>
    </xdr:to>
    <xdr:pic>
      <xdr:nvPicPr>
        <xdr:cNvPr id="2" name="Image 1">
          <a:extLst>
            <a:ext uri="{FF2B5EF4-FFF2-40B4-BE49-F238E27FC236}">
              <a16:creationId xmlns:a16="http://schemas.microsoft.com/office/drawing/2014/main" id="{C7CAD6F8-5444-4DD9-B055-351A2A7F9AB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819150</xdr:colOff>
      <xdr:row>3</xdr:row>
      <xdr:rowOff>22555</xdr:rowOff>
    </xdr:to>
    <xdr:pic>
      <xdr:nvPicPr>
        <xdr:cNvPr id="2" name="Image 1">
          <a:extLst>
            <a:ext uri="{FF2B5EF4-FFF2-40B4-BE49-F238E27FC236}">
              <a16:creationId xmlns:a16="http://schemas.microsoft.com/office/drawing/2014/main" id="{0F17A603-FF95-AF26-790B-C9981560C970}"/>
            </a:ext>
          </a:extLst>
        </xdr:cNvPr>
        <xdr:cNvPicPr>
          <a:picLocks noChangeAspect="1"/>
        </xdr:cNvPicPr>
      </xdr:nvPicPr>
      <xdr:blipFill>
        <a:blip xmlns:r="http://schemas.openxmlformats.org/officeDocument/2006/relationships" r:embed="rId1"/>
        <a:stretch>
          <a:fillRect/>
        </a:stretch>
      </xdr:blipFill>
      <xdr:spPr>
        <a:xfrm>
          <a:off x="9525" y="9525"/>
          <a:ext cx="1571625" cy="53309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quebec.ca/agriculture-environnement-et-ressources-naturelles/forets/entreprises-industrie/programme-innovation-bois" TargetMode="External"/><Relationship Id="rId2" Type="http://schemas.openxmlformats.org/officeDocument/2006/relationships/hyperlink" Target="mailto:PIB@mrnf.gouv.qc.ca?subject=Programme%20Innovation%20Bois" TargetMode="External"/><Relationship Id="rId1" Type="http://schemas.openxmlformats.org/officeDocument/2006/relationships/hyperlink" Target="mailto:PIB@mrnf.gouv.qc.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IB@mffp.gouv.qc.ca?subject=Programme%20Innovation%20Bo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2B17-CE21-45CE-B95F-EDD3659A98AF}">
  <sheetPr codeName="Feuil1">
    <pageSetUpPr fitToPage="1"/>
  </sheetPr>
  <dimension ref="B1:J23"/>
  <sheetViews>
    <sheetView showGridLines="0" showRowColHeaders="0" tabSelected="1" zoomScaleNormal="100" workbookViewId="0">
      <selection activeCell="B10" sqref="B10:I10"/>
    </sheetView>
  </sheetViews>
  <sheetFormatPr baseColWidth="10" defaultRowHeight="15" x14ac:dyDescent="0.25"/>
  <cols>
    <col min="1" max="1" width="3.42578125" customWidth="1"/>
    <col min="3" max="3" width="14.140625" customWidth="1"/>
  </cols>
  <sheetData>
    <row r="1" spans="2:10" ht="13.5" customHeight="1" x14ac:dyDescent="0.25">
      <c r="D1" s="1" t="s">
        <v>0</v>
      </c>
    </row>
    <row r="2" spans="2:10" ht="13.5" customHeight="1" x14ac:dyDescent="0.25">
      <c r="D2" s="1" t="s">
        <v>1</v>
      </c>
    </row>
    <row r="3" spans="2:10" ht="13.5" customHeight="1" x14ac:dyDescent="0.25">
      <c r="D3" s="1" t="s">
        <v>2</v>
      </c>
    </row>
    <row r="6" spans="2:10" ht="22.5" customHeight="1" x14ac:dyDescent="0.25">
      <c r="B6" s="172" t="s">
        <v>1524</v>
      </c>
      <c r="C6" s="173"/>
      <c r="D6" s="173"/>
      <c r="E6" s="173"/>
      <c r="F6" s="173"/>
      <c r="G6" s="173"/>
      <c r="H6" s="173"/>
      <c r="I6" s="174"/>
    </row>
    <row r="7" spans="2:10" ht="17.100000000000001" customHeight="1" x14ac:dyDescent="0.25">
      <c r="B7" s="9" t="s">
        <v>1245</v>
      </c>
      <c r="C7" s="164">
        <v>45790</v>
      </c>
      <c r="D7" s="164"/>
      <c r="E7" s="164"/>
      <c r="F7" s="164"/>
      <c r="G7" s="164"/>
      <c r="H7" s="164"/>
      <c r="I7" s="165"/>
    </row>
    <row r="8" spans="2:10" ht="8.25" customHeight="1" x14ac:dyDescent="0.25">
      <c r="B8" s="8"/>
      <c r="C8" s="8"/>
    </row>
    <row r="9" spans="2:10" ht="22.5" customHeight="1" x14ac:dyDescent="0.25">
      <c r="B9" s="172" t="s">
        <v>1525</v>
      </c>
      <c r="C9" s="173"/>
      <c r="D9" s="173"/>
      <c r="E9" s="173"/>
      <c r="F9" s="173"/>
      <c r="G9" s="173"/>
      <c r="H9" s="173"/>
      <c r="I9" s="174"/>
    </row>
    <row r="10" spans="2:10" ht="30" customHeight="1" x14ac:dyDescent="0.25">
      <c r="B10" s="178" t="s">
        <v>1526</v>
      </c>
      <c r="C10" s="179"/>
      <c r="D10" s="179"/>
      <c r="E10" s="179"/>
      <c r="F10" s="179"/>
      <c r="G10" s="179"/>
      <c r="H10" s="179"/>
      <c r="I10" s="180"/>
    </row>
    <row r="11" spans="2:10" ht="43.5" customHeight="1" x14ac:dyDescent="0.25">
      <c r="B11" s="181" t="s">
        <v>1367</v>
      </c>
      <c r="C11" s="182"/>
      <c r="D11" s="182"/>
      <c r="E11" s="182"/>
      <c r="F11" s="182"/>
      <c r="G11" s="182"/>
      <c r="H11" s="182"/>
      <c r="I11" s="183"/>
    </row>
    <row r="12" spans="2:10" ht="33" customHeight="1" x14ac:dyDescent="0.25">
      <c r="B12" s="169" t="s">
        <v>1527</v>
      </c>
      <c r="C12" s="170"/>
      <c r="D12" s="170"/>
      <c r="E12" s="170"/>
      <c r="F12" s="170"/>
      <c r="G12" s="170"/>
      <c r="H12" s="170"/>
      <c r="I12" s="171"/>
    </row>
    <row r="13" spans="2:10" ht="25.5" customHeight="1" x14ac:dyDescent="0.25">
      <c r="B13" s="166" t="s">
        <v>1390</v>
      </c>
      <c r="C13" s="167"/>
      <c r="D13" s="167"/>
      <c r="E13" s="167"/>
      <c r="F13" s="167"/>
      <c r="G13" s="167"/>
      <c r="H13" s="167"/>
      <c r="I13" s="168"/>
    </row>
    <row r="14" spans="2:10" ht="33" customHeight="1" x14ac:dyDescent="0.25">
      <c r="B14" s="166" t="s">
        <v>1420</v>
      </c>
      <c r="C14" s="167"/>
      <c r="D14" s="167"/>
      <c r="E14" s="167"/>
      <c r="F14" s="167"/>
      <c r="G14" s="167"/>
      <c r="H14" s="167"/>
      <c r="I14" s="168"/>
    </row>
    <row r="15" spans="2:10" ht="32.25" customHeight="1" x14ac:dyDescent="0.25">
      <c r="B15" s="184" t="s">
        <v>1450</v>
      </c>
      <c r="C15" s="185"/>
      <c r="D15" s="185"/>
      <c r="E15" s="185"/>
      <c r="F15" s="185"/>
      <c r="G15" s="185"/>
      <c r="H15" s="185"/>
      <c r="I15" s="186"/>
      <c r="J15" s="3" t="str">
        <f>IF(AND(B15&lt;&gt;"",B15=B10),"&lt;-- Attention le nom d'exploitation est différent du nom légal.","")</f>
        <v/>
      </c>
    </row>
    <row r="16" spans="2:10" ht="20.25" customHeight="1" x14ac:dyDescent="0.25">
      <c r="B16" s="175" t="s">
        <v>1428</v>
      </c>
      <c r="C16" s="176"/>
      <c r="D16" s="176"/>
      <c r="E16" s="176"/>
      <c r="F16" s="176"/>
      <c r="G16" s="176"/>
      <c r="H16" s="176"/>
      <c r="I16" s="177"/>
    </row>
    <row r="17" spans="2:9" ht="26.25" customHeight="1" x14ac:dyDescent="0.25">
      <c r="B17" s="160" t="s">
        <v>1451</v>
      </c>
      <c r="C17" s="161"/>
      <c r="D17" s="161"/>
      <c r="E17" s="161"/>
      <c r="F17" s="161"/>
      <c r="G17" s="161"/>
      <c r="H17" s="161"/>
      <c r="I17" s="162"/>
    </row>
    <row r="18" spans="2:9" ht="19.5" customHeight="1" x14ac:dyDescent="0.25">
      <c r="B18" s="10"/>
      <c r="C18" s="11"/>
      <c r="D18" s="11"/>
      <c r="E18" s="11"/>
      <c r="F18" s="11"/>
      <c r="G18" s="11"/>
      <c r="H18" s="11"/>
      <c r="I18" s="12"/>
    </row>
    <row r="19" spans="2:9" ht="45.75" customHeight="1" x14ac:dyDescent="0.25">
      <c r="B19" s="163" t="s">
        <v>1452</v>
      </c>
      <c r="C19" s="163"/>
      <c r="D19" s="163"/>
      <c r="E19" s="163"/>
      <c r="F19" s="163"/>
      <c r="G19" s="163"/>
      <c r="H19" s="163"/>
      <c r="I19" s="163"/>
    </row>
    <row r="20" spans="2:9" ht="17.100000000000001" customHeight="1" x14ac:dyDescent="0.25">
      <c r="B20" s="159"/>
      <c r="C20" s="159"/>
      <c r="D20" s="159"/>
      <c r="E20" s="159"/>
      <c r="F20" s="159"/>
      <c r="G20" s="159"/>
      <c r="H20" s="159"/>
      <c r="I20" s="159"/>
    </row>
    <row r="21" spans="2:9" ht="17.100000000000001" customHeight="1" x14ac:dyDescent="0.25">
      <c r="B21" s="159"/>
      <c r="C21" s="159"/>
      <c r="D21" s="159"/>
      <c r="E21" s="159"/>
      <c r="F21" s="159"/>
      <c r="G21" s="159"/>
      <c r="H21" s="159"/>
      <c r="I21" s="159"/>
    </row>
    <row r="22" spans="2:9" ht="17.100000000000001" customHeight="1" x14ac:dyDescent="0.25"/>
    <row r="23" spans="2:9" ht="17.100000000000001" customHeight="1" x14ac:dyDescent="0.25"/>
  </sheetData>
  <sheetProtection algorithmName="SHA-512" hashValue="jbuSDE3gb7XnOoicl8VQ7ryIcdG+5HOiKviNhEfv4z6cJPBnpJFF/k1l1MDtEAmFUNr+bWNASoqUZklNmBOeqw==" saltValue="oHS4/0hIyz/d6cBiBoPsOw==" spinCount="100000" sheet="1" objects="1" scenarios="1"/>
  <mergeCells count="13">
    <mergeCell ref="B6:I6"/>
    <mergeCell ref="B9:I9"/>
    <mergeCell ref="B16:I16"/>
    <mergeCell ref="B10:I10"/>
    <mergeCell ref="B11:I11"/>
    <mergeCell ref="B15:I15"/>
    <mergeCell ref="B20:I21"/>
    <mergeCell ref="B17:I17"/>
    <mergeCell ref="B19:I19"/>
    <mergeCell ref="C7:I7"/>
    <mergeCell ref="B14:I14"/>
    <mergeCell ref="B12:I12"/>
    <mergeCell ref="B13:I13"/>
  </mergeCells>
  <hyperlinks>
    <hyperlink ref="B17" r:id="rId1" display="mailto:PIB@mrnf.gouv.qc.ca" xr:uid="{63FD133A-4332-4B0F-A33B-B376F384A1B3}"/>
    <hyperlink ref="B17:I17" r:id="rId2" display="Faites parvenir toute question, ainsi que le formulaire et les documents requis à l’adresse PIB@mrnf.gouv.qc.ca." xr:uid="{FE91A6EB-3FA1-457B-969E-3B77D2BC8CBC}"/>
    <hyperlink ref="B19:I19" r:id="rId3" display="* VEUILLEZ VOUS ASSURER D’AVOIR EN MAIN LA DERNIÈRE VERSION DE CE FORMULAIRE, DISPONIBLE SUR LE SITE WEB DU MINISTÈRE DES RESSOURCES NATURELLES ET DES FORÊTS." xr:uid="{E392C061-8BB7-463C-9D3B-3A47F144B2A7}"/>
  </hyperlinks>
  <pageMargins left="0.55118110236220474" right="0.51181102362204722" top="0.48" bottom="0.74803149606299213" header="0.31496062992125984" footer="0.31496062992125984"/>
  <pageSetup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0D54-2714-4A74-82C4-11554987D78B}">
  <sheetPr codeName="Feuil2"/>
  <dimension ref="B1:R20"/>
  <sheetViews>
    <sheetView showGridLines="0" showRowColHeaders="0" zoomScale="85" zoomScaleNormal="85" workbookViewId="0">
      <selection activeCell="D7" sqref="D7:I7"/>
    </sheetView>
  </sheetViews>
  <sheetFormatPr baseColWidth="10" defaultRowHeight="15" x14ac:dyDescent="0.25"/>
  <cols>
    <col min="1" max="1" width="3.140625" customWidth="1"/>
    <col min="3" max="3" width="23.140625" customWidth="1"/>
    <col min="5" max="5" width="10.7109375" customWidth="1"/>
    <col min="6" max="6" width="12.28515625" customWidth="1"/>
    <col min="13" max="13" width="11.42578125" hidden="1" customWidth="1"/>
    <col min="14" max="14" width="19.28515625" hidden="1" customWidth="1"/>
    <col min="15" max="17" width="11.42578125" hidden="1" customWidth="1"/>
    <col min="18" max="18" width="0" hidden="1" customWidth="1"/>
  </cols>
  <sheetData>
    <row r="1" spans="2:18" ht="13.5" customHeight="1" x14ac:dyDescent="0.25">
      <c r="D1" s="1" t="s">
        <v>0</v>
      </c>
      <c r="M1" t="s">
        <v>1564</v>
      </c>
      <c r="N1" t="s">
        <v>1381</v>
      </c>
      <c r="P1" t="s">
        <v>1368</v>
      </c>
      <c r="Q1" t="s">
        <v>1382</v>
      </c>
    </row>
    <row r="2" spans="2:18" ht="13.5" customHeight="1" x14ac:dyDescent="0.25">
      <c r="D2" s="1" t="s">
        <v>1</v>
      </c>
      <c r="M2" t="b">
        <f>ISNUMBER(M3)</f>
        <v>1</v>
      </c>
      <c r="P2" t="b">
        <f>ISNUMBER(P3)</f>
        <v>1</v>
      </c>
    </row>
    <row r="3" spans="2:18" ht="13.5" customHeight="1" x14ac:dyDescent="0.25">
      <c r="D3" s="1" t="s">
        <v>2</v>
      </c>
      <c r="M3">
        <f>YEAR(D10)</f>
        <v>1900</v>
      </c>
      <c r="P3">
        <f>YEAR(H10)</f>
        <v>1900</v>
      </c>
    </row>
    <row r="5" spans="2:18" x14ac:dyDescent="0.25">
      <c r="M5" t="s">
        <v>1369</v>
      </c>
      <c r="P5" t="s">
        <v>1369</v>
      </c>
    </row>
    <row r="6" spans="2:18" ht="23.25" customHeight="1" x14ac:dyDescent="0.25">
      <c r="B6" s="172" t="s">
        <v>1536</v>
      </c>
      <c r="C6" s="173"/>
      <c r="D6" s="173"/>
      <c r="E6" s="173"/>
      <c r="F6" s="173"/>
      <c r="G6" s="173"/>
      <c r="H6" s="173"/>
      <c r="I6" s="174"/>
      <c r="J6" s="3" t="str">
        <f>IF(SUM(N7:N18)&gt;0,"&lt;-- Attention. Toutes les cellules jaunes sont obligatoires. Veuillez remplir chacune d'entre elles.","")</f>
        <v>&lt;-- Attention. Toutes les cellules jaunes sont obligatoires. Veuillez remplir chacune d'entre elles.</v>
      </c>
      <c r="M6" t="b">
        <f>ISNUMBER(M7)</f>
        <v>0</v>
      </c>
      <c r="N6" t="s">
        <v>1371</v>
      </c>
      <c r="P6" t="b">
        <f>ISNUMBER(P7)</f>
        <v>0</v>
      </c>
      <c r="R6" t="s">
        <v>1555</v>
      </c>
    </row>
    <row r="7" spans="2:18" ht="23.25" customHeight="1" x14ac:dyDescent="0.25">
      <c r="B7" s="195" t="s">
        <v>1493</v>
      </c>
      <c r="C7" s="196"/>
      <c r="D7" s="192" t="s">
        <v>1554</v>
      </c>
      <c r="E7" s="192"/>
      <c r="F7" s="192"/>
      <c r="G7" s="192"/>
      <c r="H7" s="192"/>
      <c r="I7" s="193"/>
      <c r="J7" s="3" t="str">
        <f>IF(R7="NON","&lt;-- Conserver « PIB- » et inscrire le numéro à la suite.","")</f>
        <v>&lt;-- Conserver « PIB- » et inscrire le numéro à la suite.</v>
      </c>
      <c r="N7">
        <f>IF(R7="NON",1,0)</f>
        <v>1</v>
      </c>
      <c r="R7" s="144" t="str">
        <f>IF(AND(LEN(D7)&gt;4,LEFT(D7,4)="PIB-"),"OUI","NON")</f>
        <v>NON</v>
      </c>
    </row>
    <row r="8" spans="2:18" ht="23.25" customHeight="1" x14ac:dyDescent="0.25">
      <c r="B8" s="204" t="s">
        <v>13</v>
      </c>
      <c r="C8" s="205"/>
      <c r="D8" s="206"/>
      <c r="E8" s="206"/>
      <c r="F8" s="206"/>
      <c r="G8" s="206"/>
      <c r="H8" s="206"/>
      <c r="I8" s="207"/>
      <c r="J8" s="22"/>
    </row>
    <row r="9" spans="2:18" ht="23.25" customHeight="1" x14ac:dyDescent="0.25">
      <c r="B9" s="195" t="s">
        <v>1494</v>
      </c>
      <c r="C9" s="196"/>
      <c r="D9" s="208"/>
      <c r="E9" s="208"/>
      <c r="F9" s="208"/>
      <c r="G9" s="208"/>
      <c r="H9" s="208"/>
      <c r="I9" s="209"/>
      <c r="J9" s="3"/>
      <c r="N9">
        <f>IF(D9="",1,0)</f>
        <v>1</v>
      </c>
    </row>
    <row r="10" spans="2:18" ht="23.25" customHeight="1" x14ac:dyDescent="0.25">
      <c r="B10" s="200" t="s">
        <v>14</v>
      </c>
      <c r="C10" s="201"/>
      <c r="D10" s="198"/>
      <c r="E10" s="199"/>
      <c r="F10" s="200" t="s">
        <v>1258</v>
      </c>
      <c r="G10" s="201"/>
      <c r="H10" s="202"/>
      <c r="I10" s="203"/>
      <c r="J10" s="22"/>
      <c r="M10" t="s">
        <v>1370</v>
      </c>
      <c r="N10">
        <f>IF(D10="",1,0)</f>
        <v>1</v>
      </c>
      <c r="P10" t="s">
        <v>1370</v>
      </c>
    </row>
    <row r="11" spans="2:18" ht="8.25" customHeight="1" x14ac:dyDescent="0.25">
      <c r="M11" t="b">
        <f>ISNUMBER(#REF!)</f>
        <v>0</v>
      </c>
      <c r="P11" t="b">
        <f>ISNUMBER(#REF!)</f>
        <v>0</v>
      </c>
    </row>
    <row r="12" spans="2:18" s="14" customFormat="1" ht="8.25" customHeight="1" x14ac:dyDescent="0.25"/>
    <row r="13" spans="2:18" s="14" customFormat="1" ht="23.25" customHeight="1" x14ac:dyDescent="0.25">
      <c r="B13" s="172" t="s">
        <v>1429</v>
      </c>
      <c r="C13" s="173"/>
      <c r="D13" s="173"/>
      <c r="E13" s="173"/>
      <c r="F13" s="173"/>
      <c r="G13" s="173"/>
      <c r="H13" s="173"/>
      <c r="I13" s="174"/>
    </row>
    <row r="14" spans="2:18" s="14" customFormat="1" ht="23.25" customHeight="1" x14ac:dyDescent="0.25">
      <c r="B14" s="72" t="s">
        <v>6</v>
      </c>
      <c r="C14" s="192"/>
      <c r="D14" s="192"/>
      <c r="E14" s="193"/>
      <c r="F14" s="72" t="s">
        <v>7</v>
      </c>
      <c r="G14" s="192"/>
      <c r="H14" s="192"/>
      <c r="I14" s="193"/>
      <c r="N14">
        <f>IF(OR(,C14="",G14=""),1,0)</f>
        <v>1</v>
      </c>
    </row>
    <row r="15" spans="2:18" s="14" customFormat="1" ht="23.25" customHeight="1" x14ac:dyDescent="0.25">
      <c r="B15" s="187" t="s">
        <v>8</v>
      </c>
      <c r="C15" s="188"/>
      <c r="D15" s="192"/>
      <c r="E15" s="192"/>
      <c r="F15" s="192"/>
      <c r="G15" s="192"/>
      <c r="H15" s="192"/>
      <c r="I15" s="193"/>
      <c r="N15">
        <f>IF(D15="",1,0)</f>
        <v>1</v>
      </c>
    </row>
    <row r="16" spans="2:18" s="14" customFormat="1" ht="23.25" customHeight="1" x14ac:dyDescent="0.25">
      <c r="B16" s="195" t="s">
        <v>9</v>
      </c>
      <c r="C16" s="196"/>
      <c r="D16" s="192"/>
      <c r="E16" s="192"/>
      <c r="F16" s="192"/>
      <c r="G16" s="192"/>
      <c r="H16" s="192"/>
      <c r="I16" s="193"/>
      <c r="N16">
        <f>IF(D16="",1,0)</f>
        <v>1</v>
      </c>
    </row>
    <row r="17" spans="2:14" s="14" customFormat="1" ht="23.25" customHeight="1" x14ac:dyDescent="0.25">
      <c r="B17" s="187" t="s">
        <v>11</v>
      </c>
      <c r="C17" s="188"/>
      <c r="D17" s="197"/>
      <c r="E17" s="192"/>
      <c r="F17" s="192"/>
      <c r="G17" s="192"/>
      <c r="H17" s="192"/>
      <c r="I17" s="193"/>
      <c r="J17" s="22" t="str">
        <f>IF(AND(ISERROR(FIND("@",D17)),D17&lt;&gt;""),"&lt;-- Veuillez inscrire une adresse fonctionnelle.","")</f>
        <v/>
      </c>
      <c r="N17">
        <f>IF(D17="",1,0)</f>
        <v>1</v>
      </c>
    </row>
    <row r="18" spans="2:14" s="14" customFormat="1" ht="23.25" customHeight="1" x14ac:dyDescent="0.25">
      <c r="B18" s="187" t="s">
        <v>12</v>
      </c>
      <c r="C18" s="188"/>
      <c r="D18" s="189"/>
      <c r="E18" s="190"/>
      <c r="F18" s="191"/>
      <c r="G18" s="72" t="s">
        <v>1259</v>
      </c>
      <c r="H18" s="192"/>
      <c r="I18" s="193"/>
      <c r="J18" s="22" t="str">
        <f>IF(AND(H18&lt;&gt;"",ISNUMBER(H18)=FALSE),"&lt;-- Inscrire un poste avec des chiffres",IF(D18="","",IF(OR(ISNUMBER(D18)=FALSE,ISERROR(SEARCH("-",D18,1))=FALSE),"&lt;-- Inscrire sans les tirets et avec des chiffres.","")))</f>
        <v/>
      </c>
      <c r="N18">
        <f>IF(D18="",1,0)</f>
        <v>1</v>
      </c>
    </row>
    <row r="19" spans="2:14" s="14" customFormat="1" ht="8.25" customHeight="1" x14ac:dyDescent="0.25">
      <c r="B19" s="120"/>
      <c r="C19" s="120"/>
      <c r="D19" s="120"/>
      <c r="E19" s="120"/>
      <c r="F19" s="120"/>
      <c r="G19" s="120"/>
      <c r="H19" s="120"/>
      <c r="I19" s="120"/>
    </row>
    <row r="20" spans="2:14" ht="15" customHeight="1" x14ac:dyDescent="0.25">
      <c r="B20" s="194"/>
      <c r="C20" s="194"/>
      <c r="D20" s="194"/>
      <c r="E20" s="194"/>
      <c r="F20" s="194"/>
      <c r="G20" s="194"/>
      <c r="H20" s="194"/>
      <c r="I20" s="194"/>
    </row>
  </sheetData>
  <mergeCells count="24">
    <mergeCell ref="D10:E10"/>
    <mergeCell ref="F10:G10"/>
    <mergeCell ref="H10:I10"/>
    <mergeCell ref="B10:C10"/>
    <mergeCell ref="B6:I6"/>
    <mergeCell ref="B7:C7"/>
    <mergeCell ref="D7:I7"/>
    <mergeCell ref="B9:C9"/>
    <mergeCell ref="B8:C8"/>
    <mergeCell ref="D8:I8"/>
    <mergeCell ref="D9:I9"/>
    <mergeCell ref="B13:I13"/>
    <mergeCell ref="B18:C18"/>
    <mergeCell ref="D18:F18"/>
    <mergeCell ref="H18:I18"/>
    <mergeCell ref="B20:I20"/>
    <mergeCell ref="G14:I14"/>
    <mergeCell ref="C14:E14"/>
    <mergeCell ref="B15:C15"/>
    <mergeCell ref="D16:I16"/>
    <mergeCell ref="B16:C16"/>
    <mergeCell ref="D15:I15"/>
    <mergeCell ref="B17:C17"/>
    <mergeCell ref="D17:I17"/>
  </mergeCells>
  <conditionalFormatting sqref="C14">
    <cfRule type="expression" dxfId="106" priority="3">
      <formula>C14=""</formula>
    </cfRule>
  </conditionalFormatting>
  <conditionalFormatting sqref="D7">
    <cfRule type="expression" dxfId="105" priority="326">
      <formula>R7="NON"</formula>
    </cfRule>
  </conditionalFormatting>
  <conditionalFormatting sqref="D9">
    <cfRule type="expression" dxfId="104" priority="1">
      <formula>D9=""</formula>
    </cfRule>
  </conditionalFormatting>
  <conditionalFormatting sqref="D10:E10">
    <cfRule type="expression" dxfId="103" priority="48">
      <formula>D10=""</formula>
    </cfRule>
  </conditionalFormatting>
  <conditionalFormatting sqref="D18:F18">
    <cfRule type="expression" dxfId="102" priority="45">
      <formula>D18=""</formula>
    </cfRule>
  </conditionalFormatting>
  <conditionalFormatting sqref="D8:I8">
    <cfRule type="expression" dxfId="101" priority="50">
      <formula>D8=""</formula>
    </cfRule>
  </conditionalFormatting>
  <conditionalFormatting sqref="D15:I17">
    <cfRule type="expression" dxfId="100" priority="9">
      <formula>D15=""</formula>
    </cfRule>
  </conditionalFormatting>
  <conditionalFormatting sqref="E7:I7">
    <cfRule type="expression" dxfId="99" priority="2">
      <formula>X7="NON"</formula>
    </cfRule>
  </conditionalFormatting>
  <conditionalFormatting sqref="G14">
    <cfRule type="expression" dxfId="98" priority="4">
      <formula>G14=""</formula>
    </cfRule>
  </conditionalFormatting>
  <dataValidations count="1">
    <dataValidation type="date" allowBlank="1" showInputMessage="1" showErrorMessage="1" error="Inscrire un format date valide." sqref="D9:I9 D10:E10 H10:I10" xr:uid="{2F1FF203-AD82-470E-B422-03F7D6EDB02C}">
      <formula1>18264</formula1>
      <formula2>73051</formula2>
    </dataValidation>
  </dataValidations>
  <pageMargins left="0.55118110236220474" right="0.51181102362204722" top="0.43307086614173229" bottom="0.6692913385826772" header="0.31496062992125984" footer="0.31496062992125984"/>
  <pageSetup scale="91" orientation="portrait" r:id="rId1"/>
  <headerFooter>
    <oddFooter>&amp;L&amp;"Arial Narrow,Gras"&amp;9Direction générale de l’approvisionnement en bois et du développement économique
Ministère des Ressources naturelles et des Forêts&amp;R&amp;"Arial Narrow,Gras"&amp;9Version du 30 avril 2025
Onglet Requérant
Page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F1C2-09F9-4E35-8E7F-8FD8D6D44474}">
  <sheetPr codeName="Feuil3"/>
  <dimension ref="A1:AM55"/>
  <sheetViews>
    <sheetView showGridLines="0" showRowColHeaders="0" zoomScaleNormal="100" workbookViewId="0">
      <selection activeCell="E3" sqref="E3:M3"/>
    </sheetView>
  </sheetViews>
  <sheetFormatPr baseColWidth="10" defaultRowHeight="15" x14ac:dyDescent="0.25"/>
  <cols>
    <col min="1" max="1" width="3.140625" customWidth="1"/>
    <col min="2" max="2" width="5.7109375" customWidth="1"/>
    <col min="3" max="3" width="12.42578125" customWidth="1"/>
    <col min="4" max="4" width="8.140625" customWidth="1"/>
    <col min="6" max="6" width="10" customWidth="1"/>
    <col min="7" max="10" width="11.42578125" customWidth="1"/>
    <col min="13" max="13" width="11.5703125" customWidth="1"/>
    <col min="14" max="14" width="22.5703125" bestFit="1" customWidth="1"/>
    <col min="16" max="32" width="11.42578125" hidden="1" customWidth="1"/>
    <col min="33" max="39" width="0" hidden="1" customWidth="1"/>
  </cols>
  <sheetData>
    <row r="1" spans="1:18" ht="22.5" customHeight="1" x14ac:dyDescent="0.25">
      <c r="B1" s="242" t="s">
        <v>1311</v>
      </c>
      <c r="C1" s="243"/>
      <c r="D1" s="243"/>
      <c r="E1" s="243"/>
      <c r="F1" s="243"/>
      <c r="G1" s="243"/>
      <c r="H1" s="243"/>
      <c r="I1" s="243"/>
      <c r="J1" s="243"/>
      <c r="K1" s="243"/>
      <c r="L1" s="243"/>
      <c r="M1" s="244"/>
    </row>
    <row r="2" spans="1:18" ht="8.25" customHeight="1" x14ac:dyDescent="0.25">
      <c r="B2" s="18"/>
      <c r="C2" s="26"/>
      <c r="D2" s="18"/>
      <c r="E2" s="18"/>
      <c r="F2" s="18"/>
      <c r="G2" s="18"/>
      <c r="H2" s="100"/>
      <c r="I2" s="100"/>
      <c r="J2" s="100"/>
      <c r="K2" s="18"/>
      <c r="L2" s="18"/>
      <c r="M2" s="18"/>
    </row>
    <row r="3" spans="1:18" ht="22.5" customHeight="1" x14ac:dyDescent="0.25">
      <c r="B3" s="204" t="s">
        <v>1313</v>
      </c>
      <c r="C3" s="234"/>
      <c r="D3" s="205"/>
      <c r="E3" s="253"/>
      <c r="F3" s="253"/>
      <c r="G3" s="253"/>
      <c r="H3" s="192"/>
      <c r="I3" s="192"/>
      <c r="J3" s="192"/>
      <c r="K3" s="253"/>
      <c r="L3" s="253"/>
      <c r="M3" s="254"/>
      <c r="N3" s="22" t="str">
        <f>IF(E3="","&lt;-- Sélection obligatoire","")</f>
        <v>&lt;-- Sélection obligatoire</v>
      </c>
    </row>
    <row r="4" spans="1:18" ht="8.25" customHeight="1" x14ac:dyDescent="0.25">
      <c r="B4" s="18"/>
      <c r="C4" s="26"/>
      <c r="D4" s="18"/>
      <c r="E4" s="18"/>
      <c r="F4" s="18"/>
      <c r="G4" s="18"/>
      <c r="H4" s="100"/>
      <c r="I4" s="100"/>
      <c r="J4" s="100"/>
      <c r="K4" s="18"/>
      <c r="L4" s="18"/>
      <c r="M4" s="18"/>
    </row>
    <row r="5" spans="1:18" ht="16.5" customHeight="1" x14ac:dyDescent="0.25">
      <c r="B5" s="245" t="s">
        <v>1312</v>
      </c>
      <c r="C5" s="246"/>
      <c r="D5" s="246"/>
      <c r="E5" s="246"/>
      <c r="F5" s="246"/>
      <c r="G5" s="246"/>
      <c r="H5" s="246"/>
      <c r="I5" s="246"/>
      <c r="J5" s="246"/>
      <c r="K5" s="246"/>
      <c r="L5" s="246"/>
      <c r="M5" s="247"/>
      <c r="N5" s="22" t="str">
        <f>IF(AND(E6="",E7=""),"&lt;-- Sélectionnez A ou B uniquement","")</f>
        <v>&lt;-- Sélectionnez A ou B uniquement</v>
      </c>
    </row>
    <row r="6" spans="1:18" ht="30" customHeight="1" x14ac:dyDescent="0.25">
      <c r="B6" s="204" t="s">
        <v>1314</v>
      </c>
      <c r="C6" s="234"/>
      <c r="D6" s="205"/>
      <c r="E6" s="251"/>
      <c r="F6" s="251"/>
      <c r="G6" s="251"/>
      <c r="H6" s="211"/>
      <c r="I6" s="211"/>
      <c r="J6" s="211"/>
      <c r="K6" s="251"/>
      <c r="L6" s="251"/>
      <c r="M6" s="252"/>
      <c r="N6" s="22" t="str">
        <f>IF(AND(E6&lt;&gt;"",E7&lt;&gt;""),"&lt;-- Sélectionnez A ou B uniquement","")</f>
        <v/>
      </c>
    </row>
    <row r="7" spans="1:18" ht="30" customHeight="1" x14ac:dyDescent="0.25">
      <c r="B7" s="248" t="s">
        <v>1392</v>
      </c>
      <c r="C7" s="249"/>
      <c r="D7" s="250"/>
      <c r="E7" s="251"/>
      <c r="F7" s="251"/>
      <c r="G7" s="251"/>
      <c r="H7" s="211"/>
      <c r="I7" s="211"/>
      <c r="J7" s="211"/>
      <c r="K7" s="251"/>
      <c r="L7" s="251"/>
      <c r="M7" s="252"/>
      <c r="N7" s="22" t="str">
        <f>IF(AND(E6&lt;&gt;"",E7&lt;&gt;""),"&lt;-- Sélectionnez A ou B uniquement","")</f>
        <v/>
      </c>
    </row>
    <row r="8" spans="1:18" ht="8.25" customHeight="1" x14ac:dyDescent="0.25">
      <c r="B8" s="18"/>
      <c r="C8" s="26"/>
      <c r="D8" s="18"/>
      <c r="E8" s="18"/>
      <c r="F8" s="18"/>
      <c r="G8" s="18"/>
      <c r="H8" s="100"/>
      <c r="I8" s="100"/>
      <c r="J8" s="100"/>
      <c r="K8" s="18"/>
      <c r="L8" s="18"/>
      <c r="M8" s="18"/>
    </row>
    <row r="9" spans="1:18" ht="16.5" customHeight="1" x14ac:dyDescent="0.25">
      <c r="B9" s="228" t="s">
        <v>1453</v>
      </c>
      <c r="C9" s="229"/>
      <c r="D9" s="229"/>
      <c r="E9" s="229"/>
      <c r="F9" s="229"/>
      <c r="G9" s="229"/>
      <c r="H9" s="229"/>
      <c r="I9" s="229"/>
      <c r="J9" s="229"/>
      <c r="K9" s="229"/>
      <c r="L9" s="229"/>
      <c r="M9" s="230"/>
    </row>
    <row r="10" spans="1:18" ht="270" customHeight="1" x14ac:dyDescent="0.25">
      <c r="B10" s="231"/>
      <c r="C10" s="232"/>
      <c r="D10" s="232"/>
      <c r="E10" s="232"/>
      <c r="F10" s="232"/>
      <c r="G10" s="232"/>
      <c r="H10" s="232"/>
      <c r="I10" s="232"/>
      <c r="J10" s="232"/>
      <c r="K10" s="232"/>
      <c r="L10" s="232"/>
      <c r="M10" s="233"/>
      <c r="N10" s="23" t="str">
        <f>IF(B10="","&lt;-- Saisie obligatoire","")</f>
        <v>&lt;-- Saisie obligatoire</v>
      </c>
    </row>
    <row r="11" spans="1:18" s="13" customFormat="1" ht="8.25" customHeight="1" x14ac:dyDescent="0.25">
      <c r="A11" s="121"/>
      <c r="B11" s="121"/>
      <c r="C11" s="121"/>
      <c r="D11" s="121"/>
      <c r="E11" s="121"/>
      <c r="F11" s="121"/>
      <c r="G11" s="121"/>
      <c r="H11" s="121"/>
      <c r="I11" s="121"/>
      <c r="J11" s="121"/>
      <c r="K11" s="121"/>
      <c r="L11" s="121"/>
      <c r="M11" s="121"/>
      <c r="N11" s="121"/>
    </row>
    <row r="12" spans="1:18" ht="27.75" customHeight="1" x14ac:dyDescent="0.25">
      <c r="B12" s="245" t="s">
        <v>1448</v>
      </c>
      <c r="C12" s="246"/>
      <c r="D12" s="246"/>
      <c r="E12" s="246"/>
      <c r="F12" s="246"/>
      <c r="G12" s="246"/>
      <c r="H12" s="246"/>
      <c r="I12" s="246"/>
      <c r="J12" s="246"/>
      <c r="K12" s="246"/>
      <c r="L12" s="246"/>
      <c r="M12" s="247"/>
      <c r="N12" s="23" t="str">
        <f>IF(SUM(P13:P22)=0,"&lt;-- Saisie d'un ou plusieurs objectifs","")</f>
        <v>&lt;-- Saisie d'un ou plusieurs objectifs</v>
      </c>
    </row>
    <row r="13" spans="1:18" ht="27.75" customHeight="1" x14ac:dyDescent="0.25">
      <c r="B13" s="19">
        <v>1</v>
      </c>
      <c r="C13" s="255"/>
      <c r="D13" s="256"/>
      <c r="E13" s="256"/>
      <c r="F13" s="256"/>
      <c r="G13" s="256"/>
      <c r="H13" s="211"/>
      <c r="I13" s="211"/>
      <c r="J13" s="211"/>
      <c r="K13" s="256"/>
      <c r="L13" s="256"/>
      <c r="M13" s="257"/>
      <c r="P13">
        <f t="shared" ref="P13:P22" si="0">IF(C13="",0,1)</f>
        <v>0</v>
      </c>
      <c r="R13">
        <f t="shared" ref="R13:R22" si="1">IF(AND(C32="",F32="",G32="",K32=""),0,1)</f>
        <v>0</v>
      </c>
    </row>
    <row r="14" spans="1:18" ht="27.75" customHeight="1" x14ac:dyDescent="0.25">
      <c r="B14" s="19">
        <v>2</v>
      </c>
      <c r="C14" s="255"/>
      <c r="D14" s="256"/>
      <c r="E14" s="256"/>
      <c r="F14" s="256"/>
      <c r="G14" s="256"/>
      <c r="H14" s="211"/>
      <c r="I14" s="211"/>
      <c r="J14" s="211"/>
      <c r="K14" s="256"/>
      <c r="L14" s="256"/>
      <c r="M14" s="257"/>
      <c r="P14">
        <f t="shared" si="0"/>
        <v>0</v>
      </c>
      <c r="R14">
        <f t="shared" si="1"/>
        <v>0</v>
      </c>
    </row>
    <row r="15" spans="1:18" ht="27.75" customHeight="1" x14ac:dyDescent="0.25">
      <c r="B15" s="19">
        <v>3</v>
      </c>
      <c r="C15" s="255"/>
      <c r="D15" s="256"/>
      <c r="E15" s="256"/>
      <c r="F15" s="256"/>
      <c r="G15" s="256"/>
      <c r="H15" s="211"/>
      <c r="I15" s="211"/>
      <c r="J15" s="211"/>
      <c r="K15" s="256"/>
      <c r="L15" s="256"/>
      <c r="M15" s="257"/>
      <c r="P15">
        <f t="shared" si="0"/>
        <v>0</v>
      </c>
      <c r="R15">
        <f t="shared" si="1"/>
        <v>0</v>
      </c>
    </row>
    <row r="16" spans="1:18" ht="27.75" customHeight="1" x14ac:dyDescent="0.25">
      <c r="B16" s="19">
        <v>4</v>
      </c>
      <c r="C16" s="255"/>
      <c r="D16" s="256"/>
      <c r="E16" s="256"/>
      <c r="F16" s="256"/>
      <c r="G16" s="256"/>
      <c r="H16" s="211"/>
      <c r="I16" s="211"/>
      <c r="J16" s="211"/>
      <c r="K16" s="256"/>
      <c r="L16" s="256"/>
      <c r="M16" s="257"/>
      <c r="P16">
        <f t="shared" si="0"/>
        <v>0</v>
      </c>
      <c r="R16">
        <f t="shared" si="1"/>
        <v>0</v>
      </c>
    </row>
    <row r="17" spans="2:39" ht="27.75" customHeight="1" x14ac:dyDescent="0.25">
      <c r="B17" s="19">
        <v>5</v>
      </c>
      <c r="C17" s="255"/>
      <c r="D17" s="256"/>
      <c r="E17" s="256"/>
      <c r="F17" s="256"/>
      <c r="G17" s="256"/>
      <c r="H17" s="211"/>
      <c r="I17" s="211"/>
      <c r="J17" s="211"/>
      <c r="K17" s="256"/>
      <c r="L17" s="256"/>
      <c r="M17" s="257"/>
      <c r="P17">
        <f t="shared" si="0"/>
        <v>0</v>
      </c>
      <c r="R17">
        <f t="shared" si="1"/>
        <v>0</v>
      </c>
    </row>
    <row r="18" spans="2:39" ht="27.75" customHeight="1" x14ac:dyDescent="0.25">
      <c r="B18" s="19">
        <v>6</v>
      </c>
      <c r="C18" s="255"/>
      <c r="D18" s="256"/>
      <c r="E18" s="256"/>
      <c r="F18" s="256"/>
      <c r="G18" s="256"/>
      <c r="H18" s="211"/>
      <c r="I18" s="211"/>
      <c r="J18" s="211"/>
      <c r="K18" s="256"/>
      <c r="L18" s="256"/>
      <c r="M18" s="257"/>
      <c r="P18">
        <f t="shared" si="0"/>
        <v>0</v>
      </c>
      <c r="R18">
        <f t="shared" si="1"/>
        <v>0</v>
      </c>
    </row>
    <row r="19" spans="2:39" ht="27.75" customHeight="1" x14ac:dyDescent="0.25">
      <c r="B19" s="19">
        <v>7</v>
      </c>
      <c r="C19" s="255"/>
      <c r="D19" s="256"/>
      <c r="E19" s="256"/>
      <c r="F19" s="256"/>
      <c r="G19" s="256"/>
      <c r="H19" s="211"/>
      <c r="I19" s="211"/>
      <c r="J19" s="211"/>
      <c r="K19" s="256"/>
      <c r="L19" s="256"/>
      <c r="M19" s="257"/>
      <c r="P19">
        <f t="shared" si="0"/>
        <v>0</v>
      </c>
      <c r="R19">
        <f t="shared" si="1"/>
        <v>0</v>
      </c>
    </row>
    <row r="20" spans="2:39" ht="27.75" customHeight="1" x14ac:dyDescent="0.25">
      <c r="B20" s="19">
        <v>8</v>
      </c>
      <c r="C20" s="255"/>
      <c r="D20" s="256"/>
      <c r="E20" s="256"/>
      <c r="F20" s="256"/>
      <c r="G20" s="256"/>
      <c r="H20" s="211"/>
      <c r="I20" s="211"/>
      <c r="J20" s="211"/>
      <c r="K20" s="256"/>
      <c r="L20" s="256"/>
      <c r="M20" s="257"/>
      <c r="P20">
        <f t="shared" si="0"/>
        <v>0</v>
      </c>
      <c r="R20">
        <f t="shared" si="1"/>
        <v>0</v>
      </c>
    </row>
    <row r="21" spans="2:39" ht="27.75" customHeight="1" x14ac:dyDescent="0.25">
      <c r="B21" s="19">
        <v>9</v>
      </c>
      <c r="C21" s="255"/>
      <c r="D21" s="256"/>
      <c r="E21" s="256"/>
      <c r="F21" s="256"/>
      <c r="G21" s="256"/>
      <c r="H21" s="211"/>
      <c r="I21" s="211"/>
      <c r="J21" s="211"/>
      <c r="K21" s="256"/>
      <c r="L21" s="256"/>
      <c r="M21" s="257"/>
      <c r="P21">
        <f t="shared" si="0"/>
        <v>0</v>
      </c>
      <c r="R21">
        <f t="shared" si="1"/>
        <v>0</v>
      </c>
    </row>
    <row r="22" spans="2:39" ht="27.75" customHeight="1" x14ac:dyDescent="0.25">
      <c r="B22" s="19">
        <v>10</v>
      </c>
      <c r="C22" s="255"/>
      <c r="D22" s="256"/>
      <c r="E22" s="256"/>
      <c r="F22" s="256"/>
      <c r="G22" s="256"/>
      <c r="H22" s="211"/>
      <c r="I22" s="211"/>
      <c r="J22" s="211"/>
      <c r="K22" s="256"/>
      <c r="L22" s="256"/>
      <c r="M22" s="257"/>
      <c r="P22">
        <f t="shared" si="0"/>
        <v>0</v>
      </c>
      <c r="R22">
        <f t="shared" si="1"/>
        <v>0</v>
      </c>
    </row>
    <row r="23" spans="2:39" s="122" customFormat="1" ht="8.25" customHeight="1" x14ac:dyDescent="0.25"/>
    <row r="24" spans="2:39" ht="27.75" customHeight="1" x14ac:dyDescent="0.25">
      <c r="B24" s="195" t="s">
        <v>1469</v>
      </c>
      <c r="C24" s="196"/>
      <c r="D24" s="196"/>
      <c r="E24" s="196"/>
      <c r="F24" s="196"/>
      <c r="G24" s="196"/>
      <c r="H24" s="196"/>
      <c r="I24" s="196"/>
      <c r="J24" s="196"/>
      <c r="K24" s="258"/>
      <c r="L24" s="259"/>
      <c r="M24" s="260"/>
      <c r="N24" s="123"/>
    </row>
    <row r="25" spans="2:39" ht="27.75" customHeight="1" x14ac:dyDescent="0.25">
      <c r="B25" s="228" t="s">
        <v>1565</v>
      </c>
      <c r="C25" s="229"/>
      <c r="D25" s="229"/>
      <c r="E25" s="229"/>
      <c r="F25" s="229"/>
      <c r="G25" s="229"/>
      <c r="H25" s="229"/>
      <c r="I25" s="229"/>
      <c r="J25" s="229"/>
      <c r="K25" s="229"/>
      <c r="L25" s="229"/>
      <c r="M25" s="230"/>
      <c r="N25" s="13"/>
    </row>
    <row r="26" spans="2:39" ht="150" customHeight="1" x14ac:dyDescent="0.25">
      <c r="B26" s="231"/>
      <c r="C26" s="232"/>
      <c r="D26" s="232"/>
      <c r="E26" s="232"/>
      <c r="F26" s="232"/>
      <c r="G26" s="232"/>
      <c r="H26" s="232"/>
      <c r="I26" s="232"/>
      <c r="J26" s="232"/>
      <c r="K26" s="232"/>
      <c r="L26" s="232"/>
      <c r="M26" s="233"/>
    </row>
    <row r="27" spans="2:39" ht="24.75" customHeight="1" x14ac:dyDescent="0.25">
      <c r="B27" s="228" t="s">
        <v>1528</v>
      </c>
      <c r="C27" s="229"/>
      <c r="D27" s="229"/>
      <c r="E27" s="229"/>
      <c r="F27" s="229"/>
      <c r="G27" s="229"/>
      <c r="H27" s="229"/>
      <c r="I27" s="229"/>
      <c r="J27" s="229"/>
      <c r="K27" s="229"/>
      <c r="L27" s="229"/>
      <c r="M27" s="230"/>
      <c r="N27" s="22" t="str">
        <f>IF(OR(E28="",E29="",L28=""),"&lt;-- Saisie obligatoire","")</f>
        <v>&lt;-- Saisie obligatoire</v>
      </c>
      <c r="P27" t="s">
        <v>1566</v>
      </c>
      <c r="R27" t="s">
        <v>1372</v>
      </c>
      <c r="T27" t="s">
        <v>1373</v>
      </c>
      <c r="V27" t="s">
        <v>1567</v>
      </c>
      <c r="X27" t="s">
        <v>1378</v>
      </c>
      <c r="Z27" t="s">
        <v>1379</v>
      </c>
    </row>
    <row r="28" spans="2:39" ht="24.75" customHeight="1" x14ac:dyDescent="0.25">
      <c r="B28" s="204" t="s">
        <v>1315</v>
      </c>
      <c r="C28" s="234"/>
      <c r="D28" s="205"/>
      <c r="E28" s="235"/>
      <c r="F28" s="199"/>
      <c r="G28" s="204" t="s">
        <v>1317</v>
      </c>
      <c r="H28" s="188"/>
      <c r="I28" s="188"/>
      <c r="J28" s="188"/>
      <c r="K28" s="205"/>
      <c r="L28" s="235"/>
      <c r="M28" s="199"/>
      <c r="N28" s="22" t="str">
        <f>IF(OR(AND(L28&lt;&gt;"",OR(Y28=FALSE,AA28=FALSE,U28=FALSE)),AND(E28&lt;&gt;"",OR(Q28=FALSE,S28=FALSE,U28=FALSE))),"&lt;-- Veuillez inscrire un format date. Ex: 2023-12-20","")</f>
        <v/>
      </c>
      <c r="P28">
        <f>YEAR(E28)</f>
        <v>1900</v>
      </c>
      <c r="Q28" t="b">
        <f>ISNUMBER(P28)</f>
        <v>1</v>
      </c>
      <c r="R28">
        <f>MONTH(E28)</f>
        <v>1</v>
      </c>
      <c r="S28" t="b">
        <f>ISNUMBER(R28)</f>
        <v>1</v>
      </c>
      <c r="T28">
        <f>DAY(E28)</f>
        <v>0</v>
      </c>
      <c r="U28" t="b">
        <f>ISNUMBER(T28)</f>
        <v>1</v>
      </c>
      <c r="V28">
        <f>YEAR(L28)</f>
        <v>1900</v>
      </c>
      <c r="W28" t="b">
        <f>ISNUMBER(V28)</f>
        <v>1</v>
      </c>
      <c r="X28">
        <f>MONTH(L28)</f>
        <v>1</v>
      </c>
      <c r="Y28" t="b">
        <f>ISNUMBER(X28)</f>
        <v>1</v>
      </c>
      <c r="Z28">
        <f>DAY(L28)</f>
        <v>0</v>
      </c>
      <c r="AA28" t="b">
        <f>ISNUMBER(Z28)</f>
        <v>1</v>
      </c>
    </row>
    <row r="29" spans="2:39" ht="24.75" customHeight="1" x14ac:dyDescent="0.25">
      <c r="B29" s="204" t="s">
        <v>1316</v>
      </c>
      <c r="C29" s="234"/>
      <c r="D29" s="205"/>
      <c r="E29" s="235"/>
      <c r="F29" s="199"/>
      <c r="G29" s="236"/>
      <c r="H29" s="237"/>
      <c r="I29" s="237"/>
      <c r="J29" s="237"/>
      <c r="K29" s="237"/>
      <c r="L29" s="237"/>
      <c r="M29" s="238"/>
      <c r="N29" s="22" t="str">
        <f>IF(AND(E29&lt;&gt;"",OR(Q29=FALSE,S29=FALSE,U29=FALSE)),"&lt;-- Veuillez inscrire un format date. Ex: 2023-12-20","")</f>
        <v/>
      </c>
      <c r="P29">
        <f>YEAR(E29)</f>
        <v>1900</v>
      </c>
      <c r="Q29" t="b">
        <f>ISNUMBER(P29)</f>
        <v>1</v>
      </c>
      <c r="R29">
        <f>MONTH(E29)</f>
        <v>1</v>
      </c>
      <c r="S29" t="b">
        <f>ISNUMBER(R29)</f>
        <v>1</v>
      </c>
      <c r="T29">
        <f>DAY(E29)</f>
        <v>0</v>
      </c>
      <c r="U29" t="b">
        <f>ISNUMBER(T29)</f>
        <v>1</v>
      </c>
    </row>
    <row r="30" spans="2:39" ht="8.4499999999999993" customHeight="1" x14ac:dyDescent="0.25"/>
    <row r="31" spans="2:39" ht="29.45" customHeight="1" x14ac:dyDescent="0.25">
      <c r="B31" s="112" t="s">
        <v>1318</v>
      </c>
      <c r="C31" s="239" t="s">
        <v>1319</v>
      </c>
      <c r="D31" s="240"/>
      <c r="E31" s="241"/>
      <c r="F31" s="113" t="s">
        <v>1431</v>
      </c>
      <c r="G31" s="127" t="s">
        <v>1432</v>
      </c>
      <c r="H31" s="128" t="s">
        <v>1433</v>
      </c>
      <c r="I31" s="128" t="s">
        <v>1430</v>
      </c>
      <c r="J31" s="113" t="s">
        <v>1434</v>
      </c>
      <c r="K31" s="216" t="s">
        <v>1320</v>
      </c>
      <c r="L31" s="216"/>
      <c r="M31" s="216"/>
      <c r="N31" s="115" t="str">
        <f>IF(SUM(AC32:AM41)=0,"&lt;-- Saisie obligatoire d'une ou plusieurs étapes","")</f>
        <v>&lt;-- Saisie obligatoire d'une ou plusieurs étapes</v>
      </c>
      <c r="AC31" s="116" t="s">
        <v>1477</v>
      </c>
      <c r="AD31" s="116" t="s">
        <v>1478</v>
      </c>
      <c r="AE31" s="116" t="s">
        <v>1479</v>
      </c>
      <c r="AF31" s="116" t="s">
        <v>1480</v>
      </c>
      <c r="AG31" s="116" t="s">
        <v>1481</v>
      </c>
      <c r="AH31" s="116" t="s">
        <v>1482</v>
      </c>
      <c r="AI31" s="116" t="s">
        <v>1483</v>
      </c>
      <c r="AJ31" s="116" t="s">
        <v>1484</v>
      </c>
      <c r="AK31" s="116" t="s">
        <v>1485</v>
      </c>
      <c r="AL31" s="116" t="s">
        <v>1486</v>
      </c>
      <c r="AM31" s="116" t="s">
        <v>1487</v>
      </c>
    </row>
    <row r="32" spans="2:39" ht="29.25" customHeight="1" x14ac:dyDescent="0.25">
      <c r="B32" s="103">
        <v>1</v>
      </c>
      <c r="C32" s="217"/>
      <c r="D32" s="218"/>
      <c r="E32" s="219"/>
      <c r="F32" s="104"/>
      <c r="G32" s="104"/>
      <c r="H32" s="104"/>
      <c r="I32" s="104"/>
      <c r="J32" s="117"/>
      <c r="K32" s="210"/>
      <c r="L32" s="211"/>
      <c r="M32" s="212"/>
      <c r="N32" s="3" t="str">
        <f>(IF(AND(SUM(AC32:AM32)&gt;0,SUM(AC32:AM32)&lt;&gt;7),"&lt;-- Vous devez compléter toutes les cellules à la ligne " &amp; B32 &amp; ".",IF(AND(F32&lt;&gt;"",F32&gt;=G32),"&lt;-- La date de fin planifiée doit être supérieure à celle du début.",IF(AND(H32&lt;&gt;"",H32&gt;=I32),"&lt;-- La date de fin réelle doit être supérieure à celle du début.",""))))</f>
        <v/>
      </c>
      <c r="AC32">
        <f>IF(C32&lt;&gt;"",1,0)</f>
        <v>0</v>
      </c>
      <c r="AD32">
        <f t="shared" ref="AD32:AH41" si="2">IF(D32&lt;&gt;"",1,0)</f>
        <v>0</v>
      </c>
      <c r="AE32">
        <f t="shared" si="2"/>
        <v>0</v>
      </c>
      <c r="AF32">
        <f t="shared" si="2"/>
        <v>0</v>
      </c>
      <c r="AG32">
        <f>IF(G32&lt;&gt;"",1,0)</f>
        <v>0</v>
      </c>
      <c r="AH32">
        <f>IF(H32&lt;&gt;"",1,0)</f>
        <v>0</v>
      </c>
      <c r="AI32">
        <f t="shared" ref="AI32:AM41" si="3">IF(I32&lt;&gt;"",1,0)</f>
        <v>0</v>
      </c>
      <c r="AJ32">
        <f t="shared" si="3"/>
        <v>0</v>
      </c>
      <c r="AK32">
        <f t="shared" si="3"/>
        <v>0</v>
      </c>
      <c r="AL32">
        <f t="shared" si="3"/>
        <v>0</v>
      </c>
      <c r="AM32">
        <f t="shared" si="3"/>
        <v>0</v>
      </c>
    </row>
    <row r="33" spans="1:39" ht="29.25" customHeight="1" x14ac:dyDescent="0.25">
      <c r="B33" s="103">
        <v>2</v>
      </c>
      <c r="C33" s="217"/>
      <c r="D33" s="218"/>
      <c r="E33" s="219"/>
      <c r="F33" s="104"/>
      <c r="G33" s="104"/>
      <c r="H33" s="101"/>
      <c r="I33" s="101"/>
      <c r="J33" s="117"/>
      <c r="K33" s="210"/>
      <c r="L33" s="211"/>
      <c r="M33" s="212"/>
      <c r="N33" s="3"/>
      <c r="AC33">
        <f t="shared" ref="AC33:AC41" si="4">IF(C33&lt;&gt;"",1,0)</f>
        <v>0</v>
      </c>
      <c r="AD33">
        <f t="shared" si="2"/>
        <v>0</v>
      </c>
      <c r="AE33">
        <f t="shared" si="2"/>
        <v>0</v>
      </c>
      <c r="AF33">
        <f t="shared" si="2"/>
        <v>0</v>
      </c>
      <c r="AG33">
        <f t="shared" si="2"/>
        <v>0</v>
      </c>
      <c r="AH33">
        <f t="shared" si="2"/>
        <v>0</v>
      </c>
      <c r="AI33">
        <f t="shared" si="3"/>
        <v>0</v>
      </c>
      <c r="AJ33">
        <f t="shared" si="3"/>
        <v>0</v>
      </c>
      <c r="AK33">
        <f t="shared" si="3"/>
        <v>0</v>
      </c>
      <c r="AL33">
        <f t="shared" si="3"/>
        <v>0</v>
      </c>
      <c r="AM33">
        <f t="shared" si="3"/>
        <v>0</v>
      </c>
    </row>
    <row r="34" spans="1:39" ht="29.25" customHeight="1" x14ac:dyDescent="0.25">
      <c r="B34" s="103">
        <v>3</v>
      </c>
      <c r="C34" s="217"/>
      <c r="D34" s="218"/>
      <c r="E34" s="219"/>
      <c r="F34" s="104"/>
      <c r="G34" s="104"/>
      <c r="H34" s="101"/>
      <c r="I34" s="101"/>
      <c r="J34" s="117"/>
      <c r="K34" s="210"/>
      <c r="L34" s="211"/>
      <c r="M34" s="212"/>
      <c r="N34" s="3"/>
      <c r="AC34">
        <f t="shared" si="4"/>
        <v>0</v>
      </c>
      <c r="AD34">
        <f t="shared" si="2"/>
        <v>0</v>
      </c>
      <c r="AE34">
        <f t="shared" si="2"/>
        <v>0</v>
      </c>
      <c r="AF34">
        <f t="shared" si="2"/>
        <v>0</v>
      </c>
      <c r="AG34">
        <f t="shared" si="2"/>
        <v>0</v>
      </c>
      <c r="AH34">
        <f t="shared" si="2"/>
        <v>0</v>
      </c>
      <c r="AI34">
        <f t="shared" si="3"/>
        <v>0</v>
      </c>
      <c r="AJ34">
        <f t="shared" si="3"/>
        <v>0</v>
      </c>
      <c r="AK34">
        <f t="shared" si="3"/>
        <v>0</v>
      </c>
      <c r="AL34">
        <f t="shared" si="3"/>
        <v>0</v>
      </c>
      <c r="AM34">
        <f t="shared" si="3"/>
        <v>0</v>
      </c>
    </row>
    <row r="35" spans="1:39" ht="29.25" customHeight="1" x14ac:dyDescent="0.25">
      <c r="B35" s="103">
        <v>4</v>
      </c>
      <c r="C35" s="217"/>
      <c r="D35" s="218"/>
      <c r="E35" s="219"/>
      <c r="F35" s="104"/>
      <c r="G35" s="104"/>
      <c r="H35" s="101"/>
      <c r="I35" s="101"/>
      <c r="J35" s="117"/>
      <c r="K35" s="210"/>
      <c r="L35" s="211"/>
      <c r="M35" s="212"/>
      <c r="N35" s="3"/>
      <c r="AC35">
        <f t="shared" si="4"/>
        <v>0</v>
      </c>
      <c r="AD35">
        <f t="shared" si="2"/>
        <v>0</v>
      </c>
      <c r="AE35">
        <f t="shared" si="2"/>
        <v>0</v>
      </c>
      <c r="AF35">
        <f t="shared" si="2"/>
        <v>0</v>
      </c>
      <c r="AG35">
        <f t="shared" si="2"/>
        <v>0</v>
      </c>
      <c r="AH35">
        <f t="shared" si="2"/>
        <v>0</v>
      </c>
      <c r="AI35">
        <f t="shared" si="3"/>
        <v>0</v>
      </c>
      <c r="AJ35">
        <f t="shared" si="3"/>
        <v>0</v>
      </c>
      <c r="AK35">
        <f t="shared" si="3"/>
        <v>0</v>
      </c>
      <c r="AL35">
        <f t="shared" si="3"/>
        <v>0</v>
      </c>
      <c r="AM35">
        <f t="shared" si="3"/>
        <v>0</v>
      </c>
    </row>
    <row r="36" spans="1:39" ht="29.25" customHeight="1" x14ac:dyDescent="0.25">
      <c r="B36" s="103">
        <v>5</v>
      </c>
      <c r="C36" s="217"/>
      <c r="D36" s="218"/>
      <c r="E36" s="219"/>
      <c r="F36" s="104"/>
      <c r="G36" s="104"/>
      <c r="H36" s="101"/>
      <c r="I36" s="101"/>
      <c r="J36" s="117"/>
      <c r="K36" s="210"/>
      <c r="L36" s="211"/>
      <c r="M36" s="212"/>
      <c r="N36" s="3"/>
      <c r="AC36">
        <f t="shared" si="4"/>
        <v>0</v>
      </c>
      <c r="AD36">
        <f t="shared" si="2"/>
        <v>0</v>
      </c>
      <c r="AE36">
        <f t="shared" si="2"/>
        <v>0</v>
      </c>
      <c r="AF36">
        <f t="shared" si="2"/>
        <v>0</v>
      </c>
      <c r="AG36">
        <f t="shared" si="2"/>
        <v>0</v>
      </c>
      <c r="AH36">
        <f t="shared" si="2"/>
        <v>0</v>
      </c>
      <c r="AI36">
        <f t="shared" si="3"/>
        <v>0</v>
      </c>
      <c r="AJ36">
        <f t="shared" si="3"/>
        <v>0</v>
      </c>
      <c r="AK36">
        <f t="shared" si="3"/>
        <v>0</v>
      </c>
      <c r="AL36">
        <f t="shared" si="3"/>
        <v>0</v>
      </c>
      <c r="AM36">
        <f t="shared" si="3"/>
        <v>0</v>
      </c>
    </row>
    <row r="37" spans="1:39" ht="29.25" customHeight="1" x14ac:dyDescent="0.25">
      <c r="B37" s="103">
        <v>6</v>
      </c>
      <c r="C37" s="217"/>
      <c r="D37" s="218"/>
      <c r="E37" s="219"/>
      <c r="F37" s="104"/>
      <c r="G37" s="104"/>
      <c r="H37" s="101"/>
      <c r="I37" s="101"/>
      <c r="J37" s="117"/>
      <c r="K37" s="210"/>
      <c r="L37" s="211"/>
      <c r="M37" s="212"/>
      <c r="N37" s="3"/>
      <c r="AC37">
        <f t="shared" si="4"/>
        <v>0</v>
      </c>
      <c r="AD37">
        <f t="shared" si="2"/>
        <v>0</v>
      </c>
      <c r="AE37">
        <f t="shared" si="2"/>
        <v>0</v>
      </c>
      <c r="AF37">
        <f t="shared" si="2"/>
        <v>0</v>
      </c>
      <c r="AG37">
        <f t="shared" si="2"/>
        <v>0</v>
      </c>
      <c r="AH37">
        <f t="shared" si="2"/>
        <v>0</v>
      </c>
      <c r="AI37">
        <f t="shared" si="3"/>
        <v>0</v>
      </c>
      <c r="AJ37">
        <f t="shared" si="3"/>
        <v>0</v>
      </c>
      <c r="AK37">
        <f t="shared" si="3"/>
        <v>0</v>
      </c>
      <c r="AL37">
        <f t="shared" si="3"/>
        <v>0</v>
      </c>
      <c r="AM37">
        <f t="shared" si="3"/>
        <v>0</v>
      </c>
    </row>
    <row r="38" spans="1:39" ht="29.25" customHeight="1" x14ac:dyDescent="0.25">
      <c r="B38" s="103">
        <v>7</v>
      </c>
      <c r="C38" s="217"/>
      <c r="D38" s="218"/>
      <c r="E38" s="219"/>
      <c r="F38" s="104"/>
      <c r="G38" s="104"/>
      <c r="H38" s="101"/>
      <c r="I38" s="101"/>
      <c r="J38" s="117"/>
      <c r="K38" s="210"/>
      <c r="L38" s="211"/>
      <c r="M38" s="212"/>
      <c r="N38" s="3"/>
      <c r="AC38">
        <f t="shared" si="4"/>
        <v>0</v>
      </c>
      <c r="AD38">
        <f t="shared" si="2"/>
        <v>0</v>
      </c>
      <c r="AE38">
        <f t="shared" si="2"/>
        <v>0</v>
      </c>
      <c r="AF38">
        <f t="shared" si="2"/>
        <v>0</v>
      </c>
      <c r="AG38">
        <f t="shared" si="2"/>
        <v>0</v>
      </c>
      <c r="AH38">
        <f t="shared" si="2"/>
        <v>0</v>
      </c>
      <c r="AI38">
        <f t="shared" si="3"/>
        <v>0</v>
      </c>
      <c r="AJ38">
        <f t="shared" si="3"/>
        <v>0</v>
      </c>
      <c r="AK38">
        <f t="shared" si="3"/>
        <v>0</v>
      </c>
      <c r="AL38">
        <f t="shared" si="3"/>
        <v>0</v>
      </c>
      <c r="AM38">
        <f t="shared" si="3"/>
        <v>0</v>
      </c>
    </row>
    <row r="39" spans="1:39" ht="29.25" customHeight="1" x14ac:dyDescent="0.25">
      <c r="B39" s="103">
        <v>8</v>
      </c>
      <c r="C39" s="217"/>
      <c r="D39" s="218"/>
      <c r="E39" s="219"/>
      <c r="F39" s="104"/>
      <c r="G39" s="104"/>
      <c r="H39" s="101"/>
      <c r="I39" s="101"/>
      <c r="J39" s="117"/>
      <c r="K39" s="210"/>
      <c r="L39" s="211"/>
      <c r="M39" s="212"/>
      <c r="N39" s="3"/>
      <c r="AC39">
        <f t="shared" si="4"/>
        <v>0</v>
      </c>
      <c r="AD39">
        <f t="shared" si="2"/>
        <v>0</v>
      </c>
      <c r="AE39">
        <f t="shared" si="2"/>
        <v>0</v>
      </c>
      <c r="AF39">
        <f t="shared" si="2"/>
        <v>0</v>
      </c>
      <c r="AG39">
        <f t="shared" si="2"/>
        <v>0</v>
      </c>
      <c r="AH39">
        <f t="shared" si="2"/>
        <v>0</v>
      </c>
      <c r="AI39">
        <f t="shared" si="3"/>
        <v>0</v>
      </c>
      <c r="AJ39">
        <f t="shared" si="3"/>
        <v>0</v>
      </c>
      <c r="AK39">
        <f t="shared" si="3"/>
        <v>0</v>
      </c>
      <c r="AL39">
        <f t="shared" si="3"/>
        <v>0</v>
      </c>
      <c r="AM39">
        <f t="shared" si="3"/>
        <v>0</v>
      </c>
    </row>
    <row r="40" spans="1:39" ht="29.25" customHeight="1" x14ac:dyDescent="0.25">
      <c r="B40" s="103">
        <v>9</v>
      </c>
      <c r="C40" s="217"/>
      <c r="D40" s="218"/>
      <c r="E40" s="219"/>
      <c r="F40" s="104"/>
      <c r="G40" s="104"/>
      <c r="H40" s="101"/>
      <c r="I40" s="101"/>
      <c r="J40" s="117"/>
      <c r="K40" s="210"/>
      <c r="L40" s="211"/>
      <c r="M40" s="212"/>
      <c r="N40" s="3"/>
      <c r="AC40">
        <f t="shared" si="4"/>
        <v>0</v>
      </c>
      <c r="AD40">
        <f t="shared" si="2"/>
        <v>0</v>
      </c>
      <c r="AE40">
        <f t="shared" si="2"/>
        <v>0</v>
      </c>
      <c r="AF40">
        <f t="shared" si="2"/>
        <v>0</v>
      </c>
      <c r="AG40">
        <f t="shared" si="2"/>
        <v>0</v>
      </c>
      <c r="AH40">
        <f t="shared" si="2"/>
        <v>0</v>
      </c>
      <c r="AI40">
        <f t="shared" si="3"/>
        <v>0</v>
      </c>
      <c r="AJ40">
        <f t="shared" si="3"/>
        <v>0</v>
      </c>
      <c r="AK40">
        <f t="shared" si="3"/>
        <v>0</v>
      </c>
      <c r="AL40">
        <f t="shared" si="3"/>
        <v>0</v>
      </c>
      <c r="AM40">
        <f t="shared" si="3"/>
        <v>0</v>
      </c>
    </row>
    <row r="41" spans="1:39" ht="29.25" customHeight="1" x14ac:dyDescent="0.25">
      <c r="B41" s="103">
        <v>10</v>
      </c>
      <c r="C41" s="217"/>
      <c r="D41" s="218"/>
      <c r="E41" s="219"/>
      <c r="F41" s="104"/>
      <c r="G41" s="104"/>
      <c r="H41" s="101"/>
      <c r="I41" s="101"/>
      <c r="J41" s="117"/>
      <c r="K41" s="210"/>
      <c r="L41" s="211"/>
      <c r="M41" s="212"/>
      <c r="N41" s="3"/>
      <c r="AC41">
        <f t="shared" si="4"/>
        <v>0</v>
      </c>
      <c r="AD41">
        <f t="shared" si="2"/>
        <v>0</v>
      </c>
      <c r="AE41">
        <f t="shared" si="2"/>
        <v>0</v>
      </c>
      <c r="AF41">
        <f t="shared" si="2"/>
        <v>0</v>
      </c>
      <c r="AG41">
        <f t="shared" si="2"/>
        <v>0</v>
      </c>
      <c r="AH41">
        <f t="shared" si="2"/>
        <v>0</v>
      </c>
      <c r="AI41">
        <f t="shared" si="3"/>
        <v>0</v>
      </c>
      <c r="AJ41">
        <f t="shared" si="3"/>
        <v>0</v>
      </c>
      <c r="AK41">
        <f t="shared" si="3"/>
        <v>0</v>
      </c>
      <c r="AL41">
        <f t="shared" si="3"/>
        <v>0</v>
      </c>
      <c r="AM41">
        <f t="shared" si="3"/>
        <v>0</v>
      </c>
    </row>
    <row r="42" spans="1:39" ht="8.25" customHeight="1" x14ac:dyDescent="0.25">
      <c r="A42" s="3"/>
      <c r="B42" s="3"/>
      <c r="C42" s="3"/>
      <c r="D42" s="3"/>
      <c r="E42" s="3"/>
      <c r="F42" s="3"/>
      <c r="G42" s="3"/>
      <c r="H42" s="3"/>
      <c r="I42" s="3"/>
      <c r="J42" s="3"/>
      <c r="K42" s="3"/>
      <c r="L42" s="3"/>
      <c r="M42" s="3"/>
      <c r="N42" s="3"/>
    </row>
    <row r="43" spans="1:39" ht="27.75" customHeight="1" x14ac:dyDescent="0.25">
      <c r="B43" s="213" t="s">
        <v>1435</v>
      </c>
      <c r="C43" s="214"/>
      <c r="D43" s="214"/>
      <c r="E43" s="214"/>
      <c r="F43" s="214"/>
      <c r="G43" s="214"/>
      <c r="H43" s="214"/>
      <c r="I43" s="214"/>
      <c r="J43" s="214"/>
      <c r="K43" s="214"/>
      <c r="L43" s="214"/>
      <c r="M43" s="214"/>
    </row>
    <row r="44" spans="1:39" ht="8.25" customHeight="1" x14ac:dyDescent="0.25">
      <c r="B44" s="18"/>
      <c r="C44" s="26"/>
      <c r="D44" s="18"/>
      <c r="E44" s="18"/>
      <c r="F44" s="18"/>
      <c r="G44" s="18"/>
      <c r="H44" s="100"/>
      <c r="I44" s="100"/>
      <c r="J44" s="100"/>
      <c r="K44" s="18"/>
      <c r="L44" s="18"/>
      <c r="M44" s="18"/>
    </row>
    <row r="45" spans="1:39" ht="28.35" customHeight="1" x14ac:dyDescent="0.25">
      <c r="B45" s="20" t="s">
        <v>1318</v>
      </c>
      <c r="C45" s="220" t="s">
        <v>1437</v>
      </c>
      <c r="D45" s="221"/>
      <c r="E45" s="222"/>
      <c r="F45" s="215" t="s">
        <v>1436</v>
      </c>
      <c r="G45" s="215"/>
      <c r="H45" s="216"/>
      <c r="I45" s="216"/>
      <c r="J45" s="216"/>
      <c r="K45" s="215"/>
      <c r="L45" s="215"/>
      <c r="M45" s="215"/>
      <c r="N45" s="23" t="str">
        <f>IF(AND(SUM(P46:P55)=0,E6&lt;&gt;""),"&lt;-- Saisie d'un ou plusieurs risques",IF(AND(E7&lt;&gt;"",SUM(P46:P55)&gt;0),"&lt;-- Attention. Obligatoire seulement pour les projets d'investissement",""))</f>
        <v/>
      </c>
    </row>
    <row r="46" spans="1:39" ht="28.35" customHeight="1" x14ac:dyDescent="0.25">
      <c r="B46" s="19">
        <v>1</v>
      </c>
      <c r="C46" s="223"/>
      <c r="D46" s="224"/>
      <c r="E46" s="225"/>
      <c r="F46" s="226"/>
      <c r="G46" s="226"/>
      <c r="H46" s="227"/>
      <c r="I46" s="227"/>
      <c r="J46" s="227"/>
      <c r="K46" s="226"/>
      <c r="L46" s="226"/>
      <c r="M46" s="226"/>
      <c r="P46">
        <f t="shared" ref="P46:P55" si="5">IF(AND(C46="",F46=""),0,1)</f>
        <v>0</v>
      </c>
    </row>
    <row r="47" spans="1:39" ht="28.35" customHeight="1" x14ac:dyDescent="0.25">
      <c r="B47" s="19">
        <v>2</v>
      </c>
      <c r="C47" s="223"/>
      <c r="D47" s="224"/>
      <c r="E47" s="225"/>
      <c r="F47" s="226"/>
      <c r="G47" s="226"/>
      <c r="H47" s="227"/>
      <c r="I47" s="227"/>
      <c r="J47" s="227"/>
      <c r="K47" s="226"/>
      <c r="L47" s="226"/>
      <c r="M47" s="226"/>
      <c r="P47">
        <f t="shared" si="5"/>
        <v>0</v>
      </c>
    </row>
    <row r="48" spans="1:39" ht="28.35" customHeight="1" x14ac:dyDescent="0.25">
      <c r="B48" s="19">
        <v>3</v>
      </c>
      <c r="C48" s="223"/>
      <c r="D48" s="224"/>
      <c r="E48" s="225"/>
      <c r="F48" s="226"/>
      <c r="G48" s="226"/>
      <c r="H48" s="227"/>
      <c r="I48" s="227"/>
      <c r="J48" s="227"/>
      <c r="K48" s="226"/>
      <c r="L48" s="226"/>
      <c r="M48" s="226"/>
      <c r="P48">
        <f t="shared" si="5"/>
        <v>0</v>
      </c>
    </row>
    <row r="49" spans="2:16" ht="28.35" customHeight="1" x14ac:dyDescent="0.25">
      <c r="B49" s="19">
        <v>4</v>
      </c>
      <c r="C49" s="223"/>
      <c r="D49" s="224"/>
      <c r="E49" s="225"/>
      <c r="F49" s="226"/>
      <c r="G49" s="226"/>
      <c r="H49" s="227"/>
      <c r="I49" s="227"/>
      <c r="J49" s="227"/>
      <c r="K49" s="226"/>
      <c r="L49" s="226"/>
      <c r="M49" s="226"/>
      <c r="P49">
        <f t="shared" si="5"/>
        <v>0</v>
      </c>
    </row>
    <row r="50" spans="2:16" ht="28.35" customHeight="1" x14ac:dyDescent="0.25">
      <c r="B50" s="19">
        <v>5</v>
      </c>
      <c r="C50" s="223"/>
      <c r="D50" s="224"/>
      <c r="E50" s="225"/>
      <c r="F50" s="226"/>
      <c r="G50" s="226"/>
      <c r="H50" s="227"/>
      <c r="I50" s="227"/>
      <c r="J50" s="227"/>
      <c r="K50" s="226"/>
      <c r="L50" s="226"/>
      <c r="M50" s="226"/>
      <c r="P50">
        <f t="shared" si="5"/>
        <v>0</v>
      </c>
    </row>
    <row r="51" spans="2:16" ht="28.35" customHeight="1" x14ac:dyDescent="0.25">
      <c r="B51" s="19">
        <v>6</v>
      </c>
      <c r="C51" s="223"/>
      <c r="D51" s="224"/>
      <c r="E51" s="225"/>
      <c r="F51" s="226"/>
      <c r="G51" s="226"/>
      <c r="H51" s="227"/>
      <c r="I51" s="227"/>
      <c r="J51" s="227"/>
      <c r="K51" s="226"/>
      <c r="L51" s="226"/>
      <c r="M51" s="226"/>
      <c r="P51">
        <f t="shared" si="5"/>
        <v>0</v>
      </c>
    </row>
    <row r="52" spans="2:16" ht="28.35" customHeight="1" x14ac:dyDescent="0.25">
      <c r="B52" s="19">
        <v>7</v>
      </c>
      <c r="C52" s="223"/>
      <c r="D52" s="224"/>
      <c r="E52" s="225"/>
      <c r="F52" s="226"/>
      <c r="G52" s="226"/>
      <c r="H52" s="227"/>
      <c r="I52" s="227"/>
      <c r="J52" s="227"/>
      <c r="K52" s="226"/>
      <c r="L52" s="226"/>
      <c r="M52" s="226"/>
      <c r="P52">
        <f t="shared" si="5"/>
        <v>0</v>
      </c>
    </row>
    <row r="53" spans="2:16" ht="28.35" customHeight="1" x14ac:dyDescent="0.25">
      <c r="B53" s="19">
        <v>8</v>
      </c>
      <c r="C53" s="223"/>
      <c r="D53" s="224"/>
      <c r="E53" s="225"/>
      <c r="F53" s="226"/>
      <c r="G53" s="226"/>
      <c r="H53" s="227"/>
      <c r="I53" s="227"/>
      <c r="J53" s="227"/>
      <c r="K53" s="226"/>
      <c r="L53" s="226"/>
      <c r="M53" s="226"/>
      <c r="P53">
        <f t="shared" si="5"/>
        <v>0</v>
      </c>
    </row>
    <row r="54" spans="2:16" ht="28.35" customHeight="1" x14ac:dyDescent="0.25">
      <c r="B54" s="19">
        <v>9</v>
      </c>
      <c r="C54" s="223"/>
      <c r="D54" s="224"/>
      <c r="E54" s="225"/>
      <c r="F54" s="226"/>
      <c r="G54" s="226"/>
      <c r="H54" s="227"/>
      <c r="I54" s="227"/>
      <c r="J54" s="227"/>
      <c r="K54" s="226"/>
      <c r="L54" s="226"/>
      <c r="M54" s="226"/>
      <c r="P54">
        <f t="shared" si="5"/>
        <v>0</v>
      </c>
    </row>
    <row r="55" spans="2:16" ht="28.35" customHeight="1" x14ac:dyDescent="0.25">
      <c r="B55" s="19">
        <v>10</v>
      </c>
      <c r="C55" s="223"/>
      <c r="D55" s="224"/>
      <c r="E55" s="225"/>
      <c r="F55" s="226"/>
      <c r="G55" s="226"/>
      <c r="H55" s="227"/>
      <c r="I55" s="227"/>
      <c r="J55" s="227"/>
      <c r="K55" s="226"/>
      <c r="L55" s="226"/>
      <c r="M55" s="226"/>
      <c r="P55">
        <f t="shared" si="5"/>
        <v>0</v>
      </c>
    </row>
  </sheetData>
  <mergeCells count="78">
    <mergeCell ref="C13:M13"/>
    <mergeCell ref="C20:M20"/>
    <mergeCell ref="C21:M21"/>
    <mergeCell ref="C22:M22"/>
    <mergeCell ref="B24:K24"/>
    <mergeCell ref="L24:M24"/>
    <mergeCell ref="C18:M18"/>
    <mergeCell ref="C19:M19"/>
    <mergeCell ref="C14:M14"/>
    <mergeCell ref="C15:M15"/>
    <mergeCell ref="C16:M16"/>
    <mergeCell ref="C17:M17"/>
    <mergeCell ref="B10:M10"/>
    <mergeCell ref="B9:M9"/>
    <mergeCell ref="B3:D3"/>
    <mergeCell ref="E3:M3"/>
    <mergeCell ref="B12:M12"/>
    <mergeCell ref="B1:M1"/>
    <mergeCell ref="B5:M5"/>
    <mergeCell ref="B7:D7"/>
    <mergeCell ref="B6:D6"/>
    <mergeCell ref="E6:M6"/>
    <mergeCell ref="E7:M7"/>
    <mergeCell ref="C38:E38"/>
    <mergeCell ref="G29:M29"/>
    <mergeCell ref="K33:M33"/>
    <mergeCell ref="K34:M34"/>
    <mergeCell ref="K31:M31"/>
    <mergeCell ref="C31:E31"/>
    <mergeCell ref="B29:D29"/>
    <mergeCell ref="E29:F29"/>
    <mergeCell ref="C33:E33"/>
    <mergeCell ref="K32:M32"/>
    <mergeCell ref="C32:E32"/>
    <mergeCell ref="C34:E34"/>
    <mergeCell ref="B26:M26"/>
    <mergeCell ref="B27:M27"/>
    <mergeCell ref="B28:D28"/>
    <mergeCell ref="E28:F28"/>
    <mergeCell ref="G28:K28"/>
    <mergeCell ref="L28:M28"/>
    <mergeCell ref="B25:M25"/>
    <mergeCell ref="C55:E55"/>
    <mergeCell ref="F51:M51"/>
    <mergeCell ref="F54:M54"/>
    <mergeCell ref="F55:M55"/>
    <mergeCell ref="F52:M52"/>
    <mergeCell ref="F53:M53"/>
    <mergeCell ref="C51:E51"/>
    <mergeCell ref="C52:E52"/>
    <mergeCell ref="C53:E53"/>
    <mergeCell ref="C54:E54"/>
    <mergeCell ref="F47:M47"/>
    <mergeCell ref="F48:M48"/>
    <mergeCell ref="F49:M49"/>
    <mergeCell ref="F50:M50"/>
    <mergeCell ref="C50:E50"/>
    <mergeCell ref="C47:E47"/>
    <mergeCell ref="C48:E48"/>
    <mergeCell ref="C49:E49"/>
    <mergeCell ref="F46:M46"/>
    <mergeCell ref="C46:E46"/>
    <mergeCell ref="K41:M41"/>
    <mergeCell ref="B43:M43"/>
    <mergeCell ref="F45:M45"/>
    <mergeCell ref="K35:M35"/>
    <mergeCell ref="K36:M36"/>
    <mergeCell ref="K37:M37"/>
    <mergeCell ref="K38:M38"/>
    <mergeCell ref="K39:M39"/>
    <mergeCell ref="K40:M40"/>
    <mergeCell ref="C39:E39"/>
    <mergeCell ref="C40:E40"/>
    <mergeCell ref="C41:E41"/>
    <mergeCell ref="C45:E45"/>
    <mergeCell ref="C35:E35"/>
    <mergeCell ref="C36:E36"/>
    <mergeCell ref="C37:E37"/>
  </mergeCells>
  <conditionalFormatting sqref="B26:M26">
    <cfRule type="expression" dxfId="97" priority="8">
      <formula>B26=""</formula>
    </cfRule>
  </conditionalFormatting>
  <conditionalFormatting sqref="C32:H32">
    <cfRule type="expression" dxfId="96" priority="5">
      <formula>AC32=0</formula>
    </cfRule>
  </conditionalFormatting>
  <conditionalFormatting sqref="C13:M13">
    <cfRule type="expression" dxfId="95" priority="153">
      <formula>SUM($P$13:$P$22)=0</formula>
    </cfRule>
  </conditionalFormatting>
  <conditionalFormatting sqref="C14:M22">
    <cfRule type="expression" dxfId="94" priority="159">
      <formula>SUM($P$13:$P$22)=0</formula>
    </cfRule>
  </conditionalFormatting>
  <conditionalFormatting sqref="C46:M55">
    <cfRule type="expression" dxfId="93" priority="155">
      <formula>AND(SUM($P$46:$P$55)=0,$E$6&lt;&gt;"")</formula>
    </cfRule>
  </conditionalFormatting>
  <conditionalFormatting sqref="E28:F29">
    <cfRule type="expression" dxfId="92" priority="63">
      <formula>E28=""</formula>
    </cfRule>
  </conditionalFormatting>
  <conditionalFormatting sqref="E3:M3 B10:M10">
    <cfRule type="expression" dxfId="91" priority="71">
      <formula>B3=""</formula>
    </cfRule>
  </conditionalFormatting>
  <conditionalFormatting sqref="E6:M6">
    <cfRule type="expression" dxfId="90" priority="70">
      <formula>AND(E6="",E7="")</formula>
    </cfRule>
  </conditionalFormatting>
  <conditionalFormatting sqref="E7:M7">
    <cfRule type="expression" dxfId="89" priority="69">
      <formula>AND(E6="",E7="")</formula>
    </cfRule>
  </conditionalFormatting>
  <conditionalFormatting sqref="I32:J32">
    <cfRule type="expression" dxfId="88" priority="3">
      <formula>I32=0</formula>
    </cfRule>
  </conditionalFormatting>
  <conditionalFormatting sqref="K32:M32">
    <cfRule type="expression" dxfId="87" priority="2">
      <formula>SUM(AK32:AM32)=0</formula>
    </cfRule>
  </conditionalFormatting>
  <conditionalFormatting sqref="L24:M24">
    <cfRule type="expression" dxfId="86" priority="1">
      <formula>L24=""</formula>
    </cfRule>
  </conditionalFormatting>
  <conditionalFormatting sqref="L28:M28">
    <cfRule type="expression" dxfId="85" priority="62">
      <formula>L28=""</formula>
    </cfRule>
  </conditionalFormatting>
  <dataValidations count="2">
    <dataValidation type="date" allowBlank="1" showInputMessage="1" showErrorMessage="1" error="Inscrire un format date valide." sqref="E28:F29 L28:M28 F32:I41" xr:uid="{71A2B7D0-6B15-4B89-88B7-E376C75D993F}">
      <formula1>18264</formula1>
      <formula2>73051</formula2>
    </dataValidation>
    <dataValidation type="decimal" allowBlank="1" showInputMessage="1" showErrorMessage="1" error="Pourcentage compris entre 0 et 100 inclusivement." sqref="J32:J41" xr:uid="{D187559C-725E-4E70-BA5D-71806D20436C}">
      <formula1>0</formula1>
      <formula2>100</formula2>
    </dataValidation>
  </dataValidations>
  <pageMargins left="0.55118110236220474" right="0.51181102362204722" top="0.55118110236220474" bottom="0.70866141732283472" header="0.31496062992125984" footer="0.31496062992125984"/>
  <pageSetup scale="74" orientation="portrait" r:id="rId1"/>
  <headerFooter>
    <oddFooter>&amp;L&amp;"Arial Narrow,Gras"&amp;9Direction générale de l’approvisionnement en bois et du développement économique
Ministère des Ressources naturelles et des Forêts&amp;R&amp;"Arial Narrow,Gras"&amp;9Version du 30 avril 2025
Onglet Description
Page &amp;P de &amp;N</oddFooter>
  </headerFooter>
  <rowBreaks count="1" manualBreakCount="1">
    <brk id="26" min="1" max="12" man="1"/>
  </rowBreaks>
  <legacyDrawing r:id="rId2"/>
  <extLst>
    <ext xmlns:x14="http://schemas.microsoft.com/office/spreadsheetml/2009/9/main" uri="{CCE6A557-97BC-4b89-ADB6-D9C93CAAB3DF}">
      <x14:dataValidations xmlns:xm="http://schemas.microsoft.com/office/excel/2006/main" count="5">
        <x14:dataValidation type="list" allowBlank="1" showErrorMessage="1" error="Sélectionnez dans la liste uniquement." xr:uid="{78D3D570-A7CA-4A36-AE6E-48F9C08B6D18}">
          <x14:formula1>
            <xm:f>Liste!$M$2:$M$3</xm:f>
          </x14:formula1>
          <xm:sqref>E3:M3</xm:sqref>
        </x14:dataValidation>
        <x14:dataValidation type="list" allowBlank="1" showErrorMessage="1" errorTitle="Projet d'investissement" error="Sélectionnez dans la liste uniquement." xr:uid="{819A8B91-058B-44D3-BC88-5E881235ECA2}">
          <x14:formula1>
            <xm:f>Liste!$O$2:$O$4</xm:f>
          </x14:formula1>
          <xm:sqref>E6:M6</xm:sqref>
        </x14:dataValidation>
        <x14:dataValidation type="list" allowBlank="1" showErrorMessage="1" errorTitle="Études" error="Sélectionnez dans la liste uniquement." xr:uid="{239A782F-2190-4BAB-9E35-4124C04E3DFB}">
          <x14:formula1>
            <xm:f>Liste!$Q$2:$Q$7</xm:f>
          </x14:formula1>
          <xm:sqref>E7:M7</xm:sqref>
        </x14:dataValidation>
        <x14:dataValidation type="list" allowBlank="1" showInputMessage="1" showErrorMessage="1" error="Oui ou Non uniquement." xr:uid="{563FB072-38EF-400C-9A97-1103815130A8}">
          <x14:formula1>
            <xm:f>Liste!$AE$2:$AE$3</xm:f>
          </x14:formula1>
          <xm:sqref>L24:M24</xm:sqref>
        </x14:dataValidation>
        <x14:dataValidation type="list" allowBlank="1" showInputMessage="1" xr:uid="{9C5CA9EE-800C-4D3D-B5DE-27EAEBD9C392}">
          <x14:formula1>
            <xm:f>Liste!$S$2:$S$7</xm:f>
          </x14:formula1>
          <xm:sqref>K32:M41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20D5-D080-4837-BB5E-84178276ECA3}">
  <sheetPr codeName="Feuil6"/>
  <dimension ref="A1:T59"/>
  <sheetViews>
    <sheetView showGridLines="0" showRowColHeaders="0" zoomScaleNormal="100" workbookViewId="0">
      <selection activeCell="G19" sqref="G19:G24"/>
    </sheetView>
  </sheetViews>
  <sheetFormatPr baseColWidth="10" defaultRowHeight="15" x14ac:dyDescent="0.25"/>
  <cols>
    <col min="1" max="1" width="3.140625" customWidth="1"/>
    <col min="2" max="2" width="5.7109375" customWidth="1"/>
    <col min="3" max="3" width="12" customWidth="1"/>
    <col min="4" max="4" width="11" customWidth="1"/>
    <col min="5" max="5" width="13.85546875" customWidth="1"/>
    <col min="6" max="7" width="11.7109375" customWidth="1"/>
    <col min="8" max="10" width="11" customWidth="1"/>
    <col min="11" max="11" width="12.42578125" customWidth="1"/>
    <col min="12" max="12" width="11" customWidth="1"/>
    <col min="13" max="13" width="22.5703125" bestFit="1" customWidth="1"/>
    <col min="15" max="20" width="11.42578125" hidden="1" customWidth="1"/>
    <col min="21" max="33" width="11.42578125" customWidth="1"/>
  </cols>
  <sheetData>
    <row r="1" spans="1:20" ht="25.5" customHeight="1" x14ac:dyDescent="0.25">
      <c r="B1" s="272" t="s">
        <v>1438</v>
      </c>
      <c r="C1" s="273"/>
      <c r="D1" s="273"/>
      <c r="E1" s="273"/>
      <c r="F1" s="273"/>
      <c r="G1" s="273"/>
      <c r="H1" s="273"/>
      <c r="I1" s="273"/>
      <c r="J1" s="273"/>
      <c r="K1" s="273"/>
      <c r="L1" s="244"/>
    </row>
    <row r="2" spans="1:20" ht="29.25" customHeight="1" x14ac:dyDescent="0.25">
      <c r="B2" s="283" t="s">
        <v>1318</v>
      </c>
      <c r="C2" s="285" t="s">
        <v>1385</v>
      </c>
      <c r="D2" s="286"/>
      <c r="E2" s="287"/>
      <c r="F2" s="286"/>
      <c r="G2" s="287"/>
      <c r="H2" s="286"/>
      <c r="I2" s="288"/>
      <c r="J2" s="289" t="s">
        <v>1422</v>
      </c>
      <c r="K2" s="290"/>
      <c r="L2" s="291" t="s">
        <v>1345</v>
      </c>
    </row>
    <row r="3" spans="1:20" s="28" customFormat="1" ht="78.75" x14ac:dyDescent="0.25">
      <c r="B3" s="284"/>
      <c r="C3" s="293" t="s">
        <v>1343</v>
      </c>
      <c r="D3" s="295"/>
      <c r="E3" s="141" t="s">
        <v>1550</v>
      </c>
      <c r="F3" s="96" t="s">
        <v>1423</v>
      </c>
      <c r="G3" s="157" t="s">
        <v>1563</v>
      </c>
      <c r="H3" s="293" t="s">
        <v>1344</v>
      </c>
      <c r="I3" s="294"/>
      <c r="J3" s="93" t="s">
        <v>1426</v>
      </c>
      <c r="K3" s="24" t="s">
        <v>1427</v>
      </c>
      <c r="L3" s="292"/>
      <c r="Q3" s="92"/>
    </row>
    <row r="4" spans="1:20" ht="30" customHeight="1" x14ac:dyDescent="0.25">
      <c r="B4" s="25">
        <v>1</v>
      </c>
      <c r="C4" s="279" t="s">
        <v>1551</v>
      </c>
      <c r="D4" s="280"/>
      <c r="E4" s="142" t="s">
        <v>0</v>
      </c>
      <c r="F4" s="97"/>
      <c r="G4" s="158" t="str">
        <f t="shared" ref="G4:G6" si="0">IF(OR(F4="",$F$14=0),"",F4/$F$14)</f>
        <v/>
      </c>
      <c r="H4" s="279" t="s">
        <v>1350</v>
      </c>
      <c r="I4" s="281"/>
      <c r="J4" s="94" t="str">
        <f>IF(F4="","",F4)</f>
        <v/>
      </c>
      <c r="K4" s="29" t="str">
        <f t="shared" ref="K4:K13" si="1">IF(AND(ISNUMBER(F4),ISNUMBER(J4)),IF(OR($J$14=0,$J$14=""),"",J4/$J$14*100),"")</f>
        <v/>
      </c>
      <c r="L4" s="21" t="s">
        <v>1348</v>
      </c>
      <c r="M4" s="3" t="str">
        <f>IF(F4=0,"&lt;-- Entrez une valeur au Financement.","")</f>
        <v>&lt;-- Entrez une valeur au Financement.</v>
      </c>
      <c r="O4">
        <f>IF(AND(C4="",F4="",H4="",J4="",L4=""),0,1)</f>
        <v>1</v>
      </c>
      <c r="P4">
        <f t="shared" ref="P4" si="2">IF(C4&lt;&gt;"",1,0)</f>
        <v>1</v>
      </c>
      <c r="Q4">
        <f>IF(F4&lt;&gt;"",1,0)</f>
        <v>0</v>
      </c>
      <c r="R4">
        <f>IF(H4&lt;&gt;"",1,0)</f>
        <v>1</v>
      </c>
      <c r="S4">
        <f t="shared" ref="S4" si="3">IF(J4&lt;&gt;"",1,0)</f>
        <v>0</v>
      </c>
      <c r="T4">
        <f t="shared" ref="T4" si="4">IF(L4&lt;&gt;"",1,0)</f>
        <v>1</v>
      </c>
    </row>
    <row r="5" spans="1:20" ht="23.25" customHeight="1" x14ac:dyDescent="0.25">
      <c r="B5" s="25">
        <v>2</v>
      </c>
      <c r="C5" s="279" t="s">
        <v>1366</v>
      </c>
      <c r="D5" s="280"/>
      <c r="E5" s="142"/>
      <c r="F5" s="97"/>
      <c r="G5" s="158" t="str">
        <f t="shared" si="0"/>
        <v/>
      </c>
      <c r="H5" s="279" t="s">
        <v>1376</v>
      </c>
      <c r="I5" s="281"/>
      <c r="J5" s="95"/>
      <c r="K5" s="29" t="str">
        <f t="shared" si="1"/>
        <v/>
      </c>
      <c r="L5" s="61" t="s">
        <v>1377</v>
      </c>
      <c r="M5" s="3" t="str">
        <f>IF(SUM(O5:T5)=0,"",IF(OR(O5=0,AND(SUM(O5:T5)&gt;0,SUM(O5:T5)&lt;&gt;6)),"&lt;-- Saisir la ligne complètement.",IF(J5&gt;F5,"&lt;-- La part doit être inférieure ou égale au financement.","")))</f>
        <v>&lt;-- Saisir la ligne complètement.</v>
      </c>
      <c r="O5">
        <f t="shared" ref="O5:O13" si="5">IF(AND(C5="",F5="",H5="",J5="",L5=""),0,1)</f>
        <v>1</v>
      </c>
      <c r="P5">
        <f t="shared" ref="P5:P13" si="6">IF(C5&lt;&gt;"",1,0)</f>
        <v>1</v>
      </c>
      <c r="Q5">
        <f t="shared" ref="Q5:Q13" si="7">IF(F5&lt;&gt;"",1,0)</f>
        <v>0</v>
      </c>
      <c r="R5">
        <f t="shared" ref="R5:R13" si="8">IF(H5&lt;&gt;"",1,0)</f>
        <v>1</v>
      </c>
      <c r="S5">
        <f t="shared" ref="S5:S13" si="9">IF(J5&lt;&gt;"",1,0)</f>
        <v>0</v>
      </c>
      <c r="T5">
        <f t="shared" ref="T5:T13" si="10">IF(L5&lt;&gt;"",1,0)</f>
        <v>1</v>
      </c>
    </row>
    <row r="6" spans="1:20" ht="23.25" customHeight="1" x14ac:dyDescent="0.25">
      <c r="B6" s="25">
        <v>3</v>
      </c>
      <c r="C6" s="270"/>
      <c r="D6" s="271"/>
      <c r="E6" s="143"/>
      <c r="F6" s="97"/>
      <c r="G6" s="158" t="str">
        <f t="shared" si="0"/>
        <v/>
      </c>
      <c r="H6" s="270"/>
      <c r="I6" s="278"/>
      <c r="J6" s="95"/>
      <c r="K6" s="29" t="str">
        <f t="shared" si="1"/>
        <v/>
      </c>
      <c r="L6" s="21"/>
      <c r="M6" s="3" t="str">
        <f>IF(SUM(O6:T6)=0,"",IF(OR(O6=0,AND(SUM(O6:T6)&gt;0,SUM(O6:T6)&lt;&gt;6)),"&lt;-- Saisir la ligne complètement.",""))</f>
        <v/>
      </c>
      <c r="O6">
        <f t="shared" si="5"/>
        <v>0</v>
      </c>
      <c r="P6">
        <f t="shared" si="6"/>
        <v>0</v>
      </c>
      <c r="Q6">
        <f t="shared" si="7"/>
        <v>0</v>
      </c>
      <c r="R6">
        <f t="shared" si="8"/>
        <v>0</v>
      </c>
      <c r="S6">
        <f t="shared" si="9"/>
        <v>0</v>
      </c>
      <c r="T6">
        <f t="shared" si="10"/>
        <v>0</v>
      </c>
    </row>
    <row r="7" spans="1:20" ht="23.25" customHeight="1" x14ac:dyDescent="0.25">
      <c r="B7" s="25">
        <v>4</v>
      </c>
      <c r="C7" s="270"/>
      <c r="D7" s="271"/>
      <c r="E7" s="143"/>
      <c r="F7" s="97"/>
      <c r="G7" s="158" t="str">
        <f>IF(OR(F7="",$F$14=0),"",F7/$F$14)</f>
        <v/>
      </c>
      <c r="H7" s="270"/>
      <c r="I7" s="278"/>
      <c r="J7" s="95"/>
      <c r="K7" s="29" t="str">
        <f t="shared" si="1"/>
        <v/>
      </c>
      <c r="L7" s="62"/>
      <c r="M7" s="3" t="str">
        <f t="shared" ref="M7:M13" si="11">IF(SUM(O7:T7)=0,"",IF(OR(O7=0,AND(SUM(O7:T7)&gt;0,SUM(O7:T7)&lt;&gt;6)),"&lt;-- Saisir la ligne complètement.",""))</f>
        <v/>
      </c>
      <c r="O7">
        <f t="shared" si="5"/>
        <v>0</v>
      </c>
      <c r="P7">
        <f t="shared" si="6"/>
        <v>0</v>
      </c>
      <c r="Q7">
        <f t="shared" si="7"/>
        <v>0</v>
      </c>
      <c r="R7">
        <f t="shared" si="8"/>
        <v>0</v>
      </c>
      <c r="S7">
        <f t="shared" si="9"/>
        <v>0</v>
      </c>
      <c r="T7">
        <f t="shared" si="10"/>
        <v>0</v>
      </c>
    </row>
    <row r="8" spans="1:20" ht="23.25" customHeight="1" x14ac:dyDescent="0.25">
      <c r="B8" s="59">
        <v>5</v>
      </c>
      <c r="C8" s="145"/>
      <c r="D8" s="146"/>
      <c r="E8" s="146"/>
      <c r="F8" s="148"/>
      <c r="G8" s="158" t="str">
        <f t="shared" ref="G8:G13" si="12">IF(OR(F8="",$F$14=0),"",F8/$F$14)</f>
        <v/>
      </c>
      <c r="H8" s="145"/>
      <c r="I8" s="149"/>
      <c r="J8" s="150"/>
      <c r="K8" s="151"/>
      <c r="L8" s="152"/>
      <c r="M8" s="3"/>
    </row>
    <row r="9" spans="1:20" ht="23.25" customHeight="1" x14ac:dyDescent="0.25">
      <c r="B9" s="59">
        <v>6</v>
      </c>
      <c r="C9" s="270"/>
      <c r="D9" s="271"/>
      <c r="E9" s="143"/>
      <c r="F9" s="97"/>
      <c r="G9" s="158" t="str">
        <f t="shared" si="12"/>
        <v/>
      </c>
      <c r="H9" s="270"/>
      <c r="I9" s="278"/>
      <c r="J9" s="95"/>
      <c r="K9" s="29" t="str">
        <f t="shared" si="1"/>
        <v/>
      </c>
      <c r="L9" s="62"/>
      <c r="M9" s="3" t="str">
        <f t="shared" si="11"/>
        <v/>
      </c>
      <c r="O9">
        <f>IF(AND(C9="",F9="",H9="",J9="",L9=""),0,1)</f>
        <v>0</v>
      </c>
      <c r="P9">
        <f t="shared" si="6"/>
        <v>0</v>
      </c>
      <c r="Q9">
        <f t="shared" si="7"/>
        <v>0</v>
      </c>
      <c r="R9">
        <f t="shared" si="8"/>
        <v>0</v>
      </c>
      <c r="S9">
        <f t="shared" si="9"/>
        <v>0</v>
      </c>
      <c r="T9">
        <f t="shared" si="10"/>
        <v>0</v>
      </c>
    </row>
    <row r="10" spans="1:20" ht="23.25" customHeight="1" x14ac:dyDescent="0.25">
      <c r="B10" s="147">
        <v>7</v>
      </c>
      <c r="C10" s="145"/>
      <c r="D10" s="146"/>
      <c r="E10" s="146"/>
      <c r="F10" s="148"/>
      <c r="G10" s="158" t="str">
        <f t="shared" si="12"/>
        <v/>
      </c>
      <c r="H10" s="145"/>
      <c r="I10" s="149"/>
      <c r="J10" s="150"/>
      <c r="K10" s="151"/>
      <c r="L10" s="152"/>
      <c r="M10" s="3"/>
    </row>
    <row r="11" spans="1:20" ht="23.25" customHeight="1" x14ac:dyDescent="0.25">
      <c r="B11" s="147">
        <v>8</v>
      </c>
      <c r="C11" s="145"/>
      <c r="D11" s="146"/>
      <c r="E11" s="146"/>
      <c r="F11" s="148"/>
      <c r="G11" s="158" t="str">
        <f t="shared" si="12"/>
        <v/>
      </c>
      <c r="H11" s="145"/>
      <c r="I11" s="149"/>
      <c r="J11" s="150"/>
      <c r="K11" s="151"/>
      <c r="L11" s="152"/>
      <c r="M11" s="3"/>
    </row>
    <row r="12" spans="1:20" ht="23.25" customHeight="1" x14ac:dyDescent="0.25">
      <c r="B12" s="147">
        <v>9</v>
      </c>
      <c r="C12" s="145"/>
      <c r="D12" s="146"/>
      <c r="E12" s="146"/>
      <c r="F12" s="148"/>
      <c r="G12" s="158" t="str">
        <f t="shared" si="12"/>
        <v/>
      </c>
      <c r="H12" s="145"/>
      <c r="I12" s="149"/>
      <c r="J12" s="150"/>
      <c r="K12" s="151"/>
      <c r="L12" s="152"/>
      <c r="M12" s="3"/>
    </row>
    <row r="13" spans="1:20" ht="23.25" customHeight="1" thickBot="1" x14ac:dyDescent="0.3">
      <c r="B13" s="25">
        <v>10</v>
      </c>
      <c r="C13" s="270"/>
      <c r="D13" s="271"/>
      <c r="E13" s="143"/>
      <c r="F13" s="97"/>
      <c r="G13" s="158" t="str">
        <f t="shared" si="12"/>
        <v/>
      </c>
      <c r="H13" s="270"/>
      <c r="I13" s="278"/>
      <c r="J13" s="95"/>
      <c r="K13" s="29" t="str">
        <f t="shared" si="1"/>
        <v/>
      </c>
      <c r="L13" s="21"/>
      <c r="M13" s="3" t="str">
        <f t="shared" si="11"/>
        <v/>
      </c>
      <c r="O13">
        <f t="shared" si="5"/>
        <v>0</v>
      </c>
      <c r="P13">
        <f t="shared" si="6"/>
        <v>0</v>
      </c>
      <c r="Q13">
        <f t="shared" si="7"/>
        <v>0</v>
      </c>
      <c r="R13">
        <f t="shared" si="8"/>
        <v>0</v>
      </c>
      <c r="S13">
        <f t="shared" si="9"/>
        <v>0</v>
      </c>
      <c r="T13">
        <f t="shared" si="10"/>
        <v>0</v>
      </c>
    </row>
    <row r="14" spans="1:20" ht="23.25" customHeight="1" thickTop="1" x14ac:dyDescent="0.25">
      <c r="B14" s="282" t="s">
        <v>1386</v>
      </c>
      <c r="C14" s="282"/>
      <c r="D14" s="282"/>
      <c r="E14" s="137"/>
      <c r="F14" s="31">
        <f>SUM(F4:F13)</f>
        <v>0</v>
      </c>
      <c r="G14" s="156">
        <f>SUM(G4:G13)</f>
        <v>0</v>
      </c>
      <c r="H14" s="282" t="s">
        <v>1387</v>
      </c>
      <c r="I14" s="282"/>
      <c r="J14" s="31">
        <f>SUM(J4:J13)</f>
        <v>0</v>
      </c>
      <c r="K14" s="32">
        <f>SUM(K4:K13)</f>
        <v>0</v>
      </c>
      <c r="L14" s="30"/>
      <c r="M14" s="3"/>
    </row>
    <row r="15" spans="1:20" ht="15" customHeight="1" x14ac:dyDescent="0.25">
      <c r="A15" s="3"/>
      <c r="B15" s="3"/>
      <c r="C15" s="3"/>
      <c r="D15" s="3"/>
      <c r="E15" s="3"/>
      <c r="F15" s="3"/>
      <c r="G15" s="3"/>
      <c r="H15" s="3"/>
      <c r="I15" s="3"/>
      <c r="J15" s="3"/>
      <c r="K15" s="3"/>
      <c r="L15" s="3"/>
      <c r="M15" s="3"/>
    </row>
    <row r="16" spans="1:20" ht="25.5" customHeight="1" x14ac:dyDescent="0.25">
      <c r="B16" s="242" t="s">
        <v>1439</v>
      </c>
      <c r="C16" s="243"/>
      <c r="D16" s="243"/>
      <c r="E16" s="243"/>
      <c r="F16" s="243"/>
      <c r="G16" s="243"/>
      <c r="H16" s="243"/>
      <c r="I16" s="243"/>
      <c r="J16" s="243"/>
      <c r="K16" s="243"/>
      <c r="L16" s="244"/>
    </row>
    <row r="17" spans="2:20" ht="29.25" customHeight="1" x14ac:dyDescent="0.25">
      <c r="B17" s="283" t="s">
        <v>1318</v>
      </c>
      <c r="C17" s="285" t="s">
        <v>1385</v>
      </c>
      <c r="D17" s="286"/>
      <c r="E17" s="287"/>
      <c r="F17" s="286"/>
      <c r="G17" s="287"/>
      <c r="H17" s="286"/>
      <c r="I17" s="288"/>
      <c r="J17" s="289" t="s">
        <v>1422</v>
      </c>
      <c r="K17" s="290"/>
      <c r="L17" s="291" t="s">
        <v>1345</v>
      </c>
      <c r="M17" s="3" t="str">
        <f>IF(AND(SUM(O20:O25)=0,J14&gt;0),"&lt;-- Saisie obligatoire sur une ou plusieurs lignes","")</f>
        <v/>
      </c>
    </row>
    <row r="18" spans="2:20" ht="78.75" x14ac:dyDescent="0.25">
      <c r="B18" s="284"/>
      <c r="C18" s="293" t="s">
        <v>1343</v>
      </c>
      <c r="D18" s="295"/>
      <c r="E18" s="141" t="s">
        <v>1550</v>
      </c>
      <c r="F18" s="96" t="s">
        <v>1423</v>
      </c>
      <c r="G18" s="157" t="s">
        <v>1563</v>
      </c>
      <c r="H18" s="293" t="s">
        <v>1344</v>
      </c>
      <c r="I18" s="294"/>
      <c r="J18" s="93" t="s">
        <v>1426</v>
      </c>
      <c r="K18" s="98" t="s">
        <v>1427</v>
      </c>
      <c r="L18" s="292"/>
    </row>
    <row r="19" spans="2:20" ht="30" customHeight="1" x14ac:dyDescent="0.25">
      <c r="B19" s="59">
        <v>1</v>
      </c>
      <c r="C19" s="279" t="s">
        <v>1551</v>
      </c>
      <c r="D19" s="280"/>
      <c r="E19" s="142" t="s">
        <v>0</v>
      </c>
      <c r="F19" s="97"/>
      <c r="G19" s="158" t="str">
        <f>IF(OR(F19="",$F$25=0),"",F19/$F$25)</f>
        <v/>
      </c>
      <c r="H19" s="279" t="s">
        <v>1350</v>
      </c>
      <c r="I19" s="281"/>
      <c r="J19" s="94" t="str">
        <f>IF(F19="","",F19)</f>
        <v/>
      </c>
      <c r="K19" s="29" t="str">
        <f>IF(AND(ISNUMBER(F19),ISNUMBER(J19)),IF(OR($J$25=0,$J$25=""),"",J19/$J$25*100),"")</f>
        <v/>
      </c>
      <c r="L19" s="99" t="s">
        <v>1347</v>
      </c>
      <c r="M19" s="3" t="str">
        <f>IF(F19=0,"&lt;-- Entrez une valeur au Financement.","")</f>
        <v>&lt;-- Entrez une valeur au Financement.</v>
      </c>
      <c r="O19">
        <f>IF(AND(C19="",F19="",H19="",J19="",L19=""),0,1)</f>
        <v>1</v>
      </c>
      <c r="P19">
        <f t="shared" ref="P19:P24" si="13">IF(C19&lt;&gt;"",1,0)</f>
        <v>1</v>
      </c>
      <c r="Q19">
        <f>IF(F19&lt;&gt;"",1,0)</f>
        <v>0</v>
      </c>
      <c r="R19">
        <f>IF(H19&lt;&gt;"",1,0)</f>
        <v>1</v>
      </c>
      <c r="S19">
        <f t="shared" ref="S19:S24" si="14">IF(J19&lt;&gt;"",1,0)</f>
        <v>0</v>
      </c>
      <c r="T19">
        <f t="shared" ref="T19:T24" si="15">IF(L19&lt;&gt;"",1,0)</f>
        <v>1</v>
      </c>
    </row>
    <row r="20" spans="2:20" ht="23.25" customHeight="1" x14ac:dyDescent="0.25">
      <c r="B20" s="59">
        <v>2</v>
      </c>
      <c r="C20" s="279" t="s">
        <v>1366</v>
      </c>
      <c r="D20" s="280"/>
      <c r="E20" s="142"/>
      <c r="F20" s="97"/>
      <c r="G20" s="158" t="str">
        <f t="shared" ref="G20:G24" si="16">IF(OR(F20="",$F$25=0),"",F20/$F$25)</f>
        <v/>
      </c>
      <c r="H20" s="279" t="s">
        <v>1376</v>
      </c>
      <c r="I20" s="281"/>
      <c r="J20" s="95"/>
      <c r="K20" s="29" t="str">
        <f>IF(AND(ISNUMBER(F20),ISNUMBER(J20)),IF(OR($J$25=0,$J$25=""),"",J20/$J$25*100),"")</f>
        <v/>
      </c>
      <c r="L20" s="61" t="s">
        <v>1377</v>
      </c>
      <c r="M20" s="3" t="str">
        <f>IF(SUM(O20:T20)=0,"",IF(OR(O20=0,AND(SUM(O20:T20)&gt;0,SUM(O20:T20)&lt;&gt;6)),"&lt;-- Saisir la ligne complètement.",IF(J20&gt;F20,"&lt;-- La part doit être inférieure ou égale au financement.","")))</f>
        <v>&lt;-- Saisir la ligne complètement.</v>
      </c>
      <c r="O20">
        <f t="shared" ref="O20:O24" si="17">IF(AND(C20="",F20="",H20="",J20="",L20=""),0,1)</f>
        <v>1</v>
      </c>
      <c r="P20">
        <f t="shared" si="13"/>
        <v>1</v>
      </c>
      <c r="Q20">
        <f t="shared" ref="Q20:Q24" si="18">IF(F20&lt;&gt;"",1,0)</f>
        <v>0</v>
      </c>
      <c r="R20">
        <f t="shared" ref="R20:R24" si="19">IF(H20&lt;&gt;"",1,0)</f>
        <v>1</v>
      </c>
      <c r="S20">
        <f t="shared" si="14"/>
        <v>0</v>
      </c>
      <c r="T20">
        <f t="shared" si="15"/>
        <v>1</v>
      </c>
    </row>
    <row r="21" spans="2:20" ht="23.25" customHeight="1" x14ac:dyDescent="0.25">
      <c r="B21" s="59">
        <v>3</v>
      </c>
      <c r="C21" s="270"/>
      <c r="D21" s="271"/>
      <c r="E21" s="143"/>
      <c r="F21" s="97"/>
      <c r="G21" s="158" t="str">
        <f t="shared" si="16"/>
        <v/>
      </c>
      <c r="H21" s="270"/>
      <c r="I21" s="278"/>
      <c r="J21" s="95"/>
      <c r="K21" s="29" t="str">
        <f t="shared" ref="K21:K24" si="20">IF(AND(ISNUMBER(F21),ISNUMBER(J21)),IF(OR($J$25=0,$J$25=""),"",J21/$J$25*100),"")</f>
        <v/>
      </c>
      <c r="L21" s="99"/>
      <c r="M21" s="3" t="str">
        <f>IF(SUM(O21:T21)=0,"",IF(OR(O21=0,AND(SUM(O21:T21)&gt;0,SUM(O21:T21)&lt;&gt;6)),"&lt;-- Saisir la ligne complètement.",""))</f>
        <v/>
      </c>
      <c r="O21">
        <f t="shared" si="17"/>
        <v>0</v>
      </c>
      <c r="P21">
        <f t="shared" si="13"/>
        <v>0</v>
      </c>
      <c r="Q21">
        <f t="shared" si="18"/>
        <v>0</v>
      </c>
      <c r="R21">
        <f t="shared" si="19"/>
        <v>0</v>
      </c>
      <c r="S21">
        <f t="shared" si="14"/>
        <v>0</v>
      </c>
      <c r="T21">
        <f t="shared" si="15"/>
        <v>0</v>
      </c>
    </row>
    <row r="22" spans="2:20" ht="23.25" customHeight="1" x14ac:dyDescent="0.25">
      <c r="B22" s="59">
        <v>4</v>
      </c>
      <c r="C22" s="270"/>
      <c r="D22" s="271"/>
      <c r="E22" s="143"/>
      <c r="F22" s="97"/>
      <c r="G22" s="158" t="str">
        <f t="shared" si="16"/>
        <v/>
      </c>
      <c r="H22" s="270"/>
      <c r="I22" s="278"/>
      <c r="J22" s="95"/>
      <c r="K22" s="29" t="str">
        <f t="shared" si="20"/>
        <v/>
      </c>
      <c r="L22" s="99"/>
      <c r="M22" s="3" t="str">
        <f t="shared" ref="M22:M24" si="21">IF(SUM(O22:T22)=0,"",IF(OR(O22=0,AND(SUM(O22:T22)&gt;0,SUM(O22:T22)&lt;&gt;6)),"&lt;-- Saisir la ligne complètement.",""))</f>
        <v/>
      </c>
      <c r="O22">
        <f t="shared" si="17"/>
        <v>0</v>
      </c>
      <c r="P22">
        <f t="shared" si="13"/>
        <v>0</v>
      </c>
      <c r="Q22">
        <f t="shared" si="18"/>
        <v>0</v>
      </c>
      <c r="R22">
        <f t="shared" si="19"/>
        <v>0</v>
      </c>
      <c r="S22">
        <f t="shared" si="14"/>
        <v>0</v>
      </c>
      <c r="T22">
        <f t="shared" si="15"/>
        <v>0</v>
      </c>
    </row>
    <row r="23" spans="2:20" ht="23.25" customHeight="1" x14ac:dyDescent="0.25">
      <c r="B23" s="59">
        <v>5</v>
      </c>
      <c r="C23" s="270"/>
      <c r="D23" s="271"/>
      <c r="E23" s="143"/>
      <c r="F23" s="97"/>
      <c r="G23" s="158" t="str">
        <f t="shared" si="16"/>
        <v/>
      </c>
      <c r="H23" s="270"/>
      <c r="I23" s="278"/>
      <c r="J23" s="95"/>
      <c r="K23" s="29" t="str">
        <f t="shared" si="20"/>
        <v/>
      </c>
      <c r="L23" s="99"/>
      <c r="M23" s="3" t="str">
        <f t="shared" si="21"/>
        <v/>
      </c>
      <c r="O23">
        <f t="shared" si="17"/>
        <v>0</v>
      </c>
      <c r="P23">
        <f t="shared" si="13"/>
        <v>0</v>
      </c>
      <c r="Q23">
        <f t="shared" si="18"/>
        <v>0</v>
      </c>
      <c r="R23">
        <f t="shared" si="19"/>
        <v>0</v>
      </c>
      <c r="S23">
        <f t="shared" si="14"/>
        <v>0</v>
      </c>
      <c r="T23">
        <f t="shared" si="15"/>
        <v>0</v>
      </c>
    </row>
    <row r="24" spans="2:20" ht="23.25" customHeight="1" thickBot="1" x14ac:dyDescent="0.3">
      <c r="B24" s="59">
        <v>6</v>
      </c>
      <c r="C24" s="270"/>
      <c r="D24" s="271"/>
      <c r="E24" s="143"/>
      <c r="F24" s="97"/>
      <c r="G24" s="158" t="str">
        <f t="shared" si="16"/>
        <v/>
      </c>
      <c r="H24" s="270"/>
      <c r="I24" s="278"/>
      <c r="J24" s="95"/>
      <c r="K24" s="29" t="str">
        <f t="shared" si="20"/>
        <v/>
      </c>
      <c r="L24" s="99"/>
      <c r="M24" s="3" t="str">
        <f t="shared" si="21"/>
        <v/>
      </c>
      <c r="O24">
        <f t="shared" si="17"/>
        <v>0</v>
      </c>
      <c r="P24">
        <f t="shared" si="13"/>
        <v>0</v>
      </c>
      <c r="Q24">
        <f t="shared" si="18"/>
        <v>0</v>
      </c>
      <c r="R24">
        <f t="shared" si="19"/>
        <v>0</v>
      </c>
      <c r="S24">
        <f t="shared" si="14"/>
        <v>0</v>
      </c>
      <c r="T24">
        <f t="shared" si="15"/>
        <v>0</v>
      </c>
    </row>
    <row r="25" spans="2:20" ht="23.25" customHeight="1" thickTop="1" x14ac:dyDescent="0.25">
      <c r="B25" s="282" t="s">
        <v>1386</v>
      </c>
      <c r="C25" s="282"/>
      <c r="D25" s="282"/>
      <c r="E25" s="137"/>
      <c r="F25" s="31">
        <f>SUM(F19:F24)</f>
        <v>0</v>
      </c>
      <c r="G25" s="156">
        <f>SUM(G19:G24)</f>
        <v>0</v>
      </c>
      <c r="H25" s="282" t="s">
        <v>1387</v>
      </c>
      <c r="I25" s="282"/>
      <c r="J25" s="31">
        <f>SUM(J19:J24)</f>
        <v>0</v>
      </c>
      <c r="K25" s="32">
        <f>SUM(K19:K24)</f>
        <v>0</v>
      </c>
      <c r="L25" s="30"/>
      <c r="M25" s="3"/>
    </row>
    <row r="26" spans="2:20" ht="4.5" customHeight="1" x14ac:dyDescent="0.25">
      <c r="B26" s="13"/>
      <c r="C26" s="13"/>
      <c r="D26" s="13"/>
      <c r="E26" s="13"/>
      <c r="F26" s="13"/>
      <c r="G26" s="13"/>
      <c r="H26" s="13"/>
      <c r="I26" s="13"/>
      <c r="J26" s="13"/>
      <c r="K26" s="13"/>
      <c r="L26" s="13"/>
    </row>
    <row r="27" spans="2:20" ht="29.25" customHeight="1" x14ac:dyDescent="0.25">
      <c r="B27" s="261" t="s">
        <v>1424</v>
      </c>
      <c r="C27" s="261"/>
      <c r="D27" s="261"/>
      <c r="E27" s="261"/>
      <c r="F27" s="261"/>
      <c r="G27" s="261"/>
      <c r="H27" s="261"/>
      <c r="I27" s="261"/>
      <c r="J27" s="261"/>
      <c r="K27" s="261"/>
      <c r="L27" s="261"/>
    </row>
    <row r="28" spans="2:20" ht="25.5" customHeight="1" x14ac:dyDescent="0.25">
      <c r="B28" s="296" t="s">
        <v>1568</v>
      </c>
      <c r="C28" s="296"/>
      <c r="D28" s="296"/>
      <c r="E28" s="297"/>
      <c r="F28" s="296"/>
      <c r="G28" s="297"/>
      <c r="H28" s="296"/>
      <c r="I28" s="296"/>
      <c r="J28" s="296"/>
      <c r="K28" s="296"/>
      <c r="L28" s="296"/>
    </row>
    <row r="29" spans="2:20" x14ac:dyDescent="0.25">
      <c r="B29" s="298"/>
      <c r="C29" s="298"/>
      <c r="D29" s="298"/>
      <c r="E29" s="299"/>
      <c r="F29" s="298"/>
      <c r="G29" s="299"/>
      <c r="H29" s="298"/>
      <c r="I29" s="298"/>
      <c r="J29" s="298"/>
      <c r="K29" s="298"/>
      <c r="L29" s="298"/>
    </row>
    <row r="30" spans="2:20" ht="30.75" customHeight="1" x14ac:dyDescent="0.25">
      <c r="B30" s="298"/>
      <c r="C30" s="298"/>
      <c r="D30" s="298"/>
      <c r="E30" s="299"/>
      <c r="F30" s="298"/>
      <c r="G30" s="299"/>
      <c r="H30" s="298"/>
      <c r="I30" s="298"/>
      <c r="J30" s="298"/>
      <c r="K30" s="298"/>
      <c r="L30" s="298"/>
    </row>
    <row r="31" spans="2:20" ht="8.25" customHeight="1" x14ac:dyDescent="0.25"/>
    <row r="32" spans="2:20" ht="25.35" customHeight="1" x14ac:dyDescent="0.25">
      <c r="B32" s="242" t="s">
        <v>1529</v>
      </c>
      <c r="C32" s="273"/>
      <c r="D32" s="273"/>
      <c r="E32" s="273"/>
      <c r="F32" s="273"/>
      <c r="G32" s="273"/>
      <c r="H32" s="273"/>
      <c r="I32" s="273"/>
      <c r="J32" s="273"/>
      <c r="K32" s="273"/>
      <c r="L32" s="244"/>
    </row>
    <row r="33" spans="2:12" ht="29.25" customHeight="1" x14ac:dyDescent="0.25">
      <c r="B33" s="96" t="s">
        <v>1318</v>
      </c>
      <c r="C33" s="275" t="s">
        <v>1443</v>
      </c>
      <c r="D33" s="276"/>
      <c r="E33" s="276"/>
      <c r="F33" s="276"/>
      <c r="G33" s="277"/>
      <c r="H33" s="96" t="s">
        <v>1444</v>
      </c>
      <c r="I33" s="127" t="s">
        <v>1445</v>
      </c>
      <c r="J33" s="274" t="s">
        <v>1446</v>
      </c>
      <c r="K33" s="274"/>
      <c r="L33" s="96" t="s">
        <v>1447</v>
      </c>
    </row>
    <row r="34" spans="2:12" ht="23.25" customHeight="1" x14ac:dyDescent="0.25">
      <c r="B34" s="103">
        <v>1</v>
      </c>
      <c r="C34" s="267"/>
      <c r="D34" s="268"/>
      <c r="E34" s="268"/>
      <c r="F34" s="268"/>
      <c r="G34" s="269"/>
      <c r="H34" s="104"/>
      <c r="I34" s="104"/>
      <c r="J34" s="262"/>
      <c r="K34" s="262"/>
      <c r="L34" s="105"/>
    </row>
    <row r="35" spans="2:12" ht="23.25" customHeight="1" x14ac:dyDescent="0.25">
      <c r="B35" s="103">
        <v>2</v>
      </c>
      <c r="C35" s="267"/>
      <c r="D35" s="268"/>
      <c r="E35" s="268"/>
      <c r="F35" s="268"/>
      <c r="G35" s="269"/>
      <c r="H35" s="104"/>
      <c r="I35" s="104"/>
      <c r="J35" s="262"/>
      <c r="K35" s="262"/>
      <c r="L35" s="105"/>
    </row>
    <row r="36" spans="2:12" ht="23.25" customHeight="1" x14ac:dyDescent="0.25">
      <c r="B36" s="103">
        <v>3</v>
      </c>
      <c r="C36" s="267"/>
      <c r="D36" s="268"/>
      <c r="E36" s="268"/>
      <c r="F36" s="268"/>
      <c r="G36" s="269"/>
      <c r="H36" s="104"/>
      <c r="I36" s="104"/>
      <c r="J36" s="262"/>
      <c r="K36" s="262"/>
      <c r="L36" s="105"/>
    </row>
    <row r="37" spans="2:12" ht="23.25" customHeight="1" x14ac:dyDescent="0.25">
      <c r="B37" s="103">
        <v>4</v>
      </c>
      <c r="C37" s="267"/>
      <c r="D37" s="268"/>
      <c r="E37" s="268"/>
      <c r="F37" s="268"/>
      <c r="G37" s="269"/>
      <c r="H37" s="104"/>
      <c r="I37" s="104"/>
      <c r="J37" s="262"/>
      <c r="K37" s="262"/>
      <c r="L37" s="105"/>
    </row>
    <row r="38" spans="2:12" ht="23.25" customHeight="1" x14ac:dyDescent="0.25">
      <c r="B38" s="103">
        <v>5</v>
      </c>
      <c r="C38" s="267"/>
      <c r="D38" s="268"/>
      <c r="E38" s="268"/>
      <c r="F38" s="268"/>
      <c r="G38" s="269"/>
      <c r="H38" s="104"/>
      <c r="I38" s="104"/>
      <c r="J38" s="262"/>
      <c r="K38" s="262"/>
      <c r="L38" s="105"/>
    </row>
    <row r="39" spans="2:12" ht="23.25" customHeight="1" x14ac:dyDescent="0.25">
      <c r="B39" s="103">
        <v>6</v>
      </c>
      <c r="C39" s="267"/>
      <c r="D39" s="268"/>
      <c r="E39" s="268"/>
      <c r="F39" s="268"/>
      <c r="G39" s="269"/>
      <c r="H39" s="104"/>
      <c r="I39" s="104"/>
      <c r="J39" s="262"/>
      <c r="K39" s="262"/>
      <c r="L39" s="105"/>
    </row>
    <row r="40" spans="2:12" ht="23.25" customHeight="1" x14ac:dyDescent="0.25">
      <c r="B40" s="103">
        <v>7</v>
      </c>
      <c r="C40" s="267"/>
      <c r="D40" s="268"/>
      <c r="E40" s="268"/>
      <c r="F40" s="268"/>
      <c r="G40" s="269"/>
      <c r="H40" s="104"/>
      <c r="I40" s="104"/>
      <c r="J40" s="262"/>
      <c r="K40" s="262"/>
      <c r="L40" s="105"/>
    </row>
    <row r="41" spans="2:12" ht="23.25" customHeight="1" x14ac:dyDescent="0.25">
      <c r="B41" s="103">
        <v>8</v>
      </c>
      <c r="C41" s="267"/>
      <c r="D41" s="268"/>
      <c r="E41" s="268"/>
      <c r="F41" s="268"/>
      <c r="G41" s="269"/>
      <c r="H41" s="104"/>
      <c r="I41" s="104"/>
      <c r="J41" s="262"/>
      <c r="K41" s="262"/>
      <c r="L41" s="105"/>
    </row>
    <row r="42" spans="2:12" ht="23.25" customHeight="1" x14ac:dyDescent="0.25">
      <c r="B42" s="103">
        <v>9</v>
      </c>
      <c r="C42" s="267"/>
      <c r="D42" s="268"/>
      <c r="E42" s="268"/>
      <c r="F42" s="268"/>
      <c r="G42" s="269"/>
      <c r="H42" s="104"/>
      <c r="I42" s="104"/>
      <c r="J42" s="262"/>
      <c r="K42" s="262"/>
      <c r="L42" s="105"/>
    </row>
    <row r="43" spans="2:12" ht="23.25" customHeight="1" thickBot="1" x14ac:dyDescent="0.3">
      <c r="B43" s="106">
        <v>10</v>
      </c>
      <c r="C43" s="267"/>
      <c r="D43" s="268"/>
      <c r="E43" s="268"/>
      <c r="F43" s="268"/>
      <c r="G43" s="269"/>
      <c r="H43" s="104"/>
      <c r="I43" s="104"/>
      <c r="J43" s="262"/>
      <c r="K43" s="262"/>
      <c r="L43" s="105"/>
    </row>
    <row r="44" spans="2:12" ht="23.25" customHeight="1" thickTop="1" x14ac:dyDescent="0.25">
      <c r="B44" s="263"/>
      <c r="C44" s="264"/>
      <c r="D44" s="264"/>
      <c r="E44" s="264"/>
      <c r="F44" s="264"/>
      <c r="G44" s="264"/>
      <c r="H44" s="264"/>
      <c r="I44" s="265"/>
      <c r="J44" s="266" t="s">
        <v>1388</v>
      </c>
      <c r="K44" s="266"/>
      <c r="L44" s="31">
        <f>SUM(L34:L43)</f>
        <v>0</v>
      </c>
    </row>
    <row r="45" spans="2:12" ht="8.25" customHeight="1" x14ac:dyDescent="0.25"/>
    <row r="46" spans="2:12" ht="25.35" customHeight="1" x14ac:dyDescent="0.25">
      <c r="B46" s="272" t="s">
        <v>1535</v>
      </c>
      <c r="C46" s="273"/>
      <c r="D46" s="273"/>
      <c r="E46" s="273"/>
      <c r="F46" s="273"/>
      <c r="G46" s="273"/>
      <c r="H46" s="273"/>
      <c r="I46" s="273"/>
      <c r="J46" s="273"/>
      <c r="K46" s="273"/>
      <c r="L46" s="244"/>
    </row>
    <row r="47" spans="2:12" ht="29.25" customHeight="1" x14ac:dyDescent="0.25">
      <c r="B47" s="96" t="s">
        <v>1318</v>
      </c>
      <c r="C47" s="275" t="s">
        <v>1443</v>
      </c>
      <c r="D47" s="276"/>
      <c r="E47" s="276"/>
      <c r="F47" s="276"/>
      <c r="G47" s="277"/>
      <c r="H47" s="96" t="s">
        <v>1444</v>
      </c>
      <c r="I47" s="127" t="s">
        <v>1445</v>
      </c>
      <c r="J47" s="274" t="s">
        <v>1446</v>
      </c>
      <c r="K47" s="274"/>
      <c r="L47" s="96" t="s">
        <v>1447</v>
      </c>
    </row>
    <row r="48" spans="2:12" ht="23.25" customHeight="1" x14ac:dyDescent="0.25">
      <c r="B48" s="103">
        <v>1</v>
      </c>
      <c r="C48" s="267"/>
      <c r="D48" s="268"/>
      <c r="E48" s="268"/>
      <c r="F48" s="268"/>
      <c r="G48" s="269"/>
      <c r="H48" s="104"/>
      <c r="I48" s="104"/>
      <c r="J48" s="262"/>
      <c r="K48" s="262"/>
      <c r="L48" s="105"/>
    </row>
    <row r="49" spans="2:12" ht="23.25" customHeight="1" x14ac:dyDescent="0.25">
      <c r="B49" s="103">
        <v>2</v>
      </c>
      <c r="C49" s="267"/>
      <c r="D49" s="268"/>
      <c r="E49" s="268"/>
      <c r="F49" s="268"/>
      <c r="G49" s="269"/>
      <c r="H49" s="104"/>
      <c r="I49" s="104"/>
      <c r="J49" s="262"/>
      <c r="K49" s="262"/>
      <c r="L49" s="105"/>
    </row>
    <row r="50" spans="2:12" ht="23.25" customHeight="1" x14ac:dyDescent="0.25">
      <c r="B50" s="103">
        <v>3</v>
      </c>
      <c r="C50" s="267"/>
      <c r="D50" s="268"/>
      <c r="E50" s="268"/>
      <c r="F50" s="268"/>
      <c r="G50" s="269"/>
      <c r="H50" s="104"/>
      <c r="I50" s="104"/>
      <c r="J50" s="262"/>
      <c r="K50" s="262"/>
      <c r="L50" s="105"/>
    </row>
    <row r="51" spans="2:12" ht="23.25" customHeight="1" x14ac:dyDescent="0.25">
      <c r="B51" s="103">
        <v>4</v>
      </c>
      <c r="C51" s="267"/>
      <c r="D51" s="268"/>
      <c r="E51" s="268"/>
      <c r="F51" s="268"/>
      <c r="G51" s="269"/>
      <c r="H51" s="104"/>
      <c r="I51" s="104"/>
      <c r="J51" s="262"/>
      <c r="K51" s="262"/>
      <c r="L51" s="105"/>
    </row>
    <row r="52" spans="2:12" ht="23.25" customHeight="1" x14ac:dyDescent="0.25">
      <c r="B52" s="103">
        <v>5</v>
      </c>
      <c r="C52" s="267"/>
      <c r="D52" s="268"/>
      <c r="E52" s="268"/>
      <c r="F52" s="268"/>
      <c r="G52" s="269"/>
      <c r="H52" s="104"/>
      <c r="I52" s="104"/>
      <c r="J52" s="262"/>
      <c r="K52" s="262"/>
      <c r="L52" s="105"/>
    </row>
    <row r="53" spans="2:12" ht="23.25" customHeight="1" x14ac:dyDescent="0.25">
      <c r="B53" s="103">
        <v>6</v>
      </c>
      <c r="C53" s="267"/>
      <c r="D53" s="268"/>
      <c r="E53" s="268"/>
      <c r="F53" s="268"/>
      <c r="G53" s="269"/>
      <c r="H53" s="104"/>
      <c r="I53" s="104"/>
      <c r="J53" s="262"/>
      <c r="K53" s="262"/>
      <c r="L53" s="105"/>
    </row>
    <row r="54" spans="2:12" ht="23.25" customHeight="1" x14ac:dyDescent="0.25">
      <c r="B54" s="103">
        <v>7</v>
      </c>
      <c r="C54" s="267"/>
      <c r="D54" s="268"/>
      <c r="E54" s="268"/>
      <c r="F54" s="268"/>
      <c r="G54" s="269"/>
      <c r="H54" s="104"/>
      <c r="I54" s="104"/>
      <c r="J54" s="270"/>
      <c r="K54" s="271"/>
      <c r="L54" s="105"/>
    </row>
    <row r="55" spans="2:12" ht="23.25" customHeight="1" x14ac:dyDescent="0.25">
      <c r="B55" s="103">
        <v>8</v>
      </c>
      <c r="C55" s="267"/>
      <c r="D55" s="268"/>
      <c r="E55" s="268"/>
      <c r="F55" s="268"/>
      <c r="G55" s="269"/>
      <c r="H55" s="104"/>
      <c r="I55" s="104"/>
      <c r="J55" s="262"/>
      <c r="K55" s="262"/>
      <c r="L55" s="105"/>
    </row>
    <row r="56" spans="2:12" ht="23.25" customHeight="1" x14ac:dyDescent="0.25">
      <c r="B56" s="103">
        <v>9</v>
      </c>
      <c r="C56" s="267"/>
      <c r="D56" s="268"/>
      <c r="E56" s="268"/>
      <c r="F56" s="268"/>
      <c r="G56" s="269"/>
      <c r="H56" s="104"/>
      <c r="I56" s="104"/>
      <c r="J56" s="262"/>
      <c r="K56" s="262"/>
      <c r="L56" s="105"/>
    </row>
    <row r="57" spans="2:12" ht="23.25" customHeight="1" thickBot="1" x14ac:dyDescent="0.3">
      <c r="B57" s="106">
        <v>10</v>
      </c>
      <c r="C57" s="267"/>
      <c r="D57" s="268"/>
      <c r="E57" s="268"/>
      <c r="F57" s="268"/>
      <c r="G57" s="269"/>
      <c r="H57" s="104"/>
      <c r="I57" s="104"/>
      <c r="J57" s="262"/>
      <c r="K57" s="262"/>
      <c r="L57" s="105"/>
    </row>
    <row r="58" spans="2:12" ht="23.25" customHeight="1" thickTop="1" x14ac:dyDescent="0.25">
      <c r="B58" s="263"/>
      <c r="C58" s="264"/>
      <c r="D58" s="264"/>
      <c r="E58" s="264"/>
      <c r="F58" s="264"/>
      <c r="G58" s="264"/>
      <c r="H58" s="264"/>
      <c r="I58" s="265"/>
      <c r="J58" s="266" t="s">
        <v>1388</v>
      </c>
      <c r="K58" s="266"/>
      <c r="L58" s="31">
        <f>SUM(L48:L57)</f>
        <v>0</v>
      </c>
    </row>
    <row r="59" spans="2:12" ht="25.5" customHeight="1" x14ac:dyDescent="0.25">
      <c r="B59" s="261" t="s">
        <v>1391</v>
      </c>
      <c r="C59" s="261"/>
      <c r="D59" s="261"/>
      <c r="E59" s="261"/>
      <c r="F59" s="261"/>
      <c r="G59" s="261"/>
      <c r="H59" s="261"/>
      <c r="I59" s="261"/>
      <c r="J59" s="261"/>
      <c r="K59" s="261"/>
      <c r="L59" s="261"/>
    </row>
  </sheetData>
  <mergeCells count="96">
    <mergeCell ref="C33:G33"/>
    <mergeCell ref="C34:G34"/>
    <mergeCell ref="B32:L32"/>
    <mergeCell ref="B25:D25"/>
    <mergeCell ref="H25:I25"/>
    <mergeCell ref="B27:L27"/>
    <mergeCell ref="B28:L28"/>
    <mergeCell ref="B29:L30"/>
    <mergeCell ref="C22:D22"/>
    <mergeCell ref="H22:I22"/>
    <mergeCell ref="C23:D23"/>
    <mergeCell ref="H23:I23"/>
    <mergeCell ref="C24:D24"/>
    <mergeCell ref="H24:I24"/>
    <mergeCell ref="C18:D18"/>
    <mergeCell ref="H18:I18"/>
    <mergeCell ref="H7:I7"/>
    <mergeCell ref="C7:D7"/>
    <mergeCell ref="H9:I9"/>
    <mergeCell ref="H13:I13"/>
    <mergeCell ref="B14:D14"/>
    <mergeCell ref="C9:D9"/>
    <mergeCell ref="C13:D13"/>
    <mergeCell ref="B1:L1"/>
    <mergeCell ref="H3:I3"/>
    <mergeCell ref="H4:I4"/>
    <mergeCell ref="H5:I5"/>
    <mergeCell ref="C3:D3"/>
    <mergeCell ref="C4:D4"/>
    <mergeCell ref="L2:L3"/>
    <mergeCell ref="C5:D5"/>
    <mergeCell ref="C2:I2"/>
    <mergeCell ref="J2:K2"/>
    <mergeCell ref="B2:B3"/>
    <mergeCell ref="H6:I6"/>
    <mergeCell ref="J34:K34"/>
    <mergeCell ref="J33:K33"/>
    <mergeCell ref="C20:D20"/>
    <mergeCell ref="H20:I20"/>
    <mergeCell ref="C21:D21"/>
    <mergeCell ref="H21:I21"/>
    <mergeCell ref="C6:D6"/>
    <mergeCell ref="H19:I19"/>
    <mergeCell ref="C19:D19"/>
    <mergeCell ref="H14:I14"/>
    <mergeCell ref="B16:L16"/>
    <mergeCell ref="B17:B18"/>
    <mergeCell ref="C17:I17"/>
    <mergeCell ref="J17:K17"/>
    <mergeCell ref="L17:L18"/>
    <mergeCell ref="J35:K35"/>
    <mergeCell ref="J36:K36"/>
    <mergeCell ref="J37:K37"/>
    <mergeCell ref="C35:G35"/>
    <mergeCell ref="C36:G36"/>
    <mergeCell ref="C37:G37"/>
    <mergeCell ref="J38:K38"/>
    <mergeCell ref="J39:K39"/>
    <mergeCell ref="J40:K40"/>
    <mergeCell ref="C38:G38"/>
    <mergeCell ref="C39:G39"/>
    <mergeCell ref="C40:G40"/>
    <mergeCell ref="J41:K41"/>
    <mergeCell ref="J42:K42"/>
    <mergeCell ref="J43:K43"/>
    <mergeCell ref="C41:G41"/>
    <mergeCell ref="C42:G42"/>
    <mergeCell ref="C43:G43"/>
    <mergeCell ref="B44:I44"/>
    <mergeCell ref="J44:K44"/>
    <mergeCell ref="B46:L46"/>
    <mergeCell ref="J47:K47"/>
    <mergeCell ref="C47:G47"/>
    <mergeCell ref="J48:K48"/>
    <mergeCell ref="J49:K49"/>
    <mergeCell ref="J50:K50"/>
    <mergeCell ref="C48:G48"/>
    <mergeCell ref="C49:G49"/>
    <mergeCell ref="C50:G50"/>
    <mergeCell ref="J51:K51"/>
    <mergeCell ref="J52:K52"/>
    <mergeCell ref="J53:K53"/>
    <mergeCell ref="C51:G51"/>
    <mergeCell ref="C52:G52"/>
    <mergeCell ref="C53:G53"/>
    <mergeCell ref="J54:K54"/>
    <mergeCell ref="J55:K55"/>
    <mergeCell ref="J56:K56"/>
    <mergeCell ref="C54:G54"/>
    <mergeCell ref="C55:G55"/>
    <mergeCell ref="C56:G56"/>
    <mergeCell ref="B59:L59"/>
    <mergeCell ref="J57:K57"/>
    <mergeCell ref="B58:I58"/>
    <mergeCell ref="J58:K58"/>
    <mergeCell ref="C57:G57"/>
  </mergeCells>
  <conditionalFormatting sqref="C34 I34:L34 C48 H48:L48">
    <cfRule type="expression" dxfId="84" priority="195">
      <formula>OR($J$18=0,AND($J$18&gt;0,SUM($P34:$T34)=0,SUM($O$23:$O$31)&gt;0))</formula>
    </cfRule>
    <cfRule type="expression" dxfId="83" priority="196">
      <formula>AND($J$18&gt;0,C34="")</formula>
    </cfRule>
  </conditionalFormatting>
  <conditionalFormatting sqref="C6:D6">
    <cfRule type="expression" dxfId="82" priority="40">
      <formula>C6=""</formula>
    </cfRule>
  </conditionalFormatting>
  <conditionalFormatting sqref="C21:D21">
    <cfRule type="expression" dxfId="81" priority="28">
      <formula>C21=""</formula>
    </cfRule>
  </conditionalFormatting>
  <conditionalFormatting sqref="F4">
    <cfRule type="expression" dxfId="80" priority="54">
      <formula>OR($F$4=0,$F$4="")</formula>
    </cfRule>
  </conditionalFormatting>
  <conditionalFormatting sqref="F5">
    <cfRule type="expression" dxfId="79" priority="2">
      <formula>OR($F$5=0,$F$5="")</formula>
    </cfRule>
  </conditionalFormatting>
  <conditionalFormatting sqref="F6">
    <cfRule type="expression" dxfId="78" priority="38">
      <formula>OR($F$6=0,$F$6="")</formula>
    </cfRule>
  </conditionalFormatting>
  <conditionalFormatting sqref="F19">
    <cfRule type="expression" dxfId="77" priority="30">
      <formula>OR($F$19=0,$F$19="")</formula>
    </cfRule>
  </conditionalFormatting>
  <conditionalFormatting sqref="F20">
    <cfRule type="expression" dxfId="76" priority="1">
      <formula>OR($F$20=0,$F$20="")</formula>
    </cfRule>
  </conditionalFormatting>
  <conditionalFormatting sqref="F21">
    <cfRule type="expression" dxfId="75" priority="27">
      <formula>OR($F$21=0,$F$21="")</formula>
    </cfRule>
  </conditionalFormatting>
  <conditionalFormatting sqref="H34">
    <cfRule type="expression" dxfId="74" priority="193">
      <formula>OR($J$18=0,AND($J$18&gt;0,SUM($P34:$T34)=0,SUM($O$23:$O$31)&gt;0))</formula>
    </cfRule>
    <cfRule type="expression" dxfId="73" priority="194">
      <formula>AND($J$18&gt;0,H34="")</formula>
    </cfRule>
  </conditionalFormatting>
  <conditionalFormatting sqref="H6:I6">
    <cfRule type="expression" dxfId="72" priority="37">
      <formula>$H$6=""</formula>
    </cfRule>
  </conditionalFormatting>
  <conditionalFormatting sqref="H21:I21">
    <cfRule type="expression" dxfId="71" priority="26">
      <formula>$H$6=""</formula>
    </cfRule>
  </conditionalFormatting>
  <conditionalFormatting sqref="J5">
    <cfRule type="expression" dxfId="70" priority="53">
      <formula>J5=""</formula>
    </cfRule>
  </conditionalFormatting>
  <conditionalFormatting sqref="J6">
    <cfRule type="expression" dxfId="69" priority="36">
      <formula>$J$6=""</formula>
    </cfRule>
  </conditionalFormatting>
  <conditionalFormatting sqref="J20">
    <cfRule type="expression" dxfId="68" priority="29">
      <formula>J20=""</formula>
    </cfRule>
  </conditionalFormatting>
  <conditionalFormatting sqref="J21">
    <cfRule type="expression" dxfId="67" priority="25">
      <formula>$J$6=""</formula>
    </cfRule>
  </conditionalFormatting>
  <conditionalFormatting sqref="L4">
    <cfRule type="expression" dxfId="66" priority="59">
      <formula>L4=""</formula>
    </cfRule>
  </conditionalFormatting>
  <conditionalFormatting sqref="L6">
    <cfRule type="expression" dxfId="65" priority="35">
      <formula>$L$6=""</formula>
    </cfRule>
  </conditionalFormatting>
  <conditionalFormatting sqref="L19">
    <cfRule type="expression" dxfId="64" priority="32">
      <formula>L19=""</formula>
    </cfRule>
  </conditionalFormatting>
  <conditionalFormatting sqref="L21">
    <cfRule type="expression" dxfId="63" priority="24">
      <formula>$L$6=""</formula>
    </cfRule>
  </conditionalFormatting>
  <dataValidations count="6">
    <dataValidation allowBlank="1" sqref="J44:K44 J58:K58" xr:uid="{D87C9752-203C-49EB-A2A2-EF1154A95292}"/>
    <dataValidation type="decimal" operator="greaterThan" allowBlank="1" showInputMessage="1" showErrorMessage="1" error="Inscrire une valeur supérieure à 0." sqref="J20 J5 F4:F13 F19:F24" xr:uid="{C8AAC103-22BD-4423-99AC-1C1B3217AA3B}">
      <formula1>0</formula1>
    </dataValidation>
    <dataValidation type="decimal" operator="greaterThanOrEqual" allowBlank="1" showInputMessage="1" showErrorMessage="1" error="Inscrire une valeur supérieure ou égale à 0." sqref="J6:J13 J21:J24 L34:L43 L48:L57" xr:uid="{98E88D96-6DEA-4059-BD97-C751CA98E58B}">
      <formula1>0</formula1>
    </dataValidation>
    <dataValidation operator="greaterThan" allowBlank="1" showInputMessage="1" showErrorMessage="1" error="Inscrire une valeur supérieure à 0." sqref="G4:G13 G19:G24" xr:uid="{C85D9D13-157A-4C39-AF4A-4EB684C05448}"/>
    <dataValidation type="date" allowBlank="1" showInputMessage="1" showErrorMessage="1" error="Inscrire un format date valide." sqref="H34" xr:uid="{4CB837D6-B151-4567-B692-00F6A264362E}">
      <formula1>18264</formula1>
      <formula2>73415</formula2>
    </dataValidation>
    <dataValidation type="date" allowBlank="1" showInputMessage="1" showErrorMessage="1" error="Inscrire un format date valide." sqref="I34:I43 H35:H43 H49:I57 H48 I48" xr:uid="{DFD6C45F-063C-468A-950C-51ECDD91C7F5}">
      <formula1>1</formula1>
      <formula2>73415</formula2>
    </dataValidation>
  </dataValidations>
  <pageMargins left="0.55118110236220474" right="0.51181102362204722" top="0.51181102362204722" bottom="0.62992125984251968" header="0.31496062992125984" footer="0.31496062992125984"/>
  <pageSetup scale="77" orientation="portrait" r:id="rId1"/>
  <headerFooter>
    <oddFooter>&amp;L&amp;"Arial Narrow,Gras"&amp;9Direction générale de l’approvisionnement en bois et du développement économique
Ministère des Ressources naturelles et des Forêts&amp;R&amp;"Arial Narrow,Gras"&amp;9Version du 30 avril 2025
Onglet Financement
Page &amp;P de &amp;N</oddFooter>
  </headerFooter>
  <rowBreaks count="1" manualBreakCount="1">
    <brk id="27" min="1" max="9" man="1"/>
  </rowBreaks>
  <legacyDrawing r:id="rId2"/>
  <extLst>
    <ext xmlns:x14="http://schemas.microsoft.com/office/spreadsheetml/2009/9/main" uri="{CCE6A557-97BC-4b89-ADB6-D9C93CAAB3DF}">
      <x14:dataValidations xmlns:xm="http://schemas.microsoft.com/office/excel/2006/main" count="3">
        <x14:dataValidation type="list" allowBlank="1" showErrorMessage="1" error="Sélectionnez dans la liste" xr:uid="{AD231646-1B40-4CDF-8FE9-535FE0F28548}">
          <x14:formula1>
            <xm:f>Liste!$AA$2:$AA$5</xm:f>
          </x14:formula1>
          <xm:sqref>H4:H13 H19:H24</xm:sqref>
        </x14:dataValidation>
        <x14:dataValidation type="list" allowBlank="1" showErrorMessage="1" error="Sélectionnez dans la liste" xr:uid="{31B3A21B-596D-4209-8771-5693ADD4B0C5}">
          <x14:formula1>
            <xm:f>Liste!$Y$2:$Y$5</xm:f>
          </x14:formula1>
          <xm:sqref>L4:L13 L19:L24</xm:sqref>
        </x14:dataValidation>
        <x14:dataValidation type="list" allowBlank="1" showInputMessage="1" xr:uid="{F7E0E0DA-9442-4921-9BB2-B079F08E7767}">
          <x14:formula1>
            <xm:f>Liste!$AC$2:$AC$4</xm:f>
          </x14:formula1>
          <xm:sqref>J34:K43 J48:K57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D336A-E911-43B8-B9E7-BDAB03147A8E}">
  <sheetPr codeName="Feuil7"/>
  <dimension ref="B2:G65"/>
  <sheetViews>
    <sheetView showGridLines="0" zoomScaleNormal="100" workbookViewId="0">
      <selection activeCell="F52" sqref="F52:G52"/>
    </sheetView>
  </sheetViews>
  <sheetFormatPr baseColWidth="10" defaultRowHeight="15" x14ac:dyDescent="0.25"/>
  <cols>
    <col min="1" max="1" width="5.5703125" customWidth="1"/>
    <col min="7" max="7" width="20.5703125" customWidth="1"/>
  </cols>
  <sheetData>
    <row r="2" spans="2:7" ht="25.5" customHeight="1" x14ac:dyDescent="0.25">
      <c r="B2" s="320" t="s">
        <v>1454</v>
      </c>
      <c r="C2" s="321"/>
      <c r="D2" s="321"/>
      <c r="E2" s="321"/>
      <c r="F2" s="321"/>
      <c r="G2" s="322"/>
    </row>
    <row r="3" spans="2:7" x14ac:dyDescent="0.25">
      <c r="B3" s="108"/>
      <c r="C3" s="108"/>
      <c r="D3" s="108"/>
      <c r="E3" s="108"/>
      <c r="F3" s="108"/>
      <c r="G3" s="108"/>
    </row>
    <row r="4" spans="2:7" ht="25.5" customHeight="1" x14ac:dyDescent="0.25">
      <c r="B4" s="195" t="s">
        <v>1523</v>
      </c>
      <c r="C4" s="196"/>
      <c r="D4" s="196"/>
      <c r="E4" s="196"/>
      <c r="F4" s="196"/>
      <c r="G4" s="258"/>
    </row>
    <row r="6" spans="2:7" ht="52.5" customHeight="1" x14ac:dyDescent="0.25">
      <c r="B6" s="300" t="s">
        <v>1461</v>
      </c>
      <c r="C6" s="301"/>
      <c r="D6" s="301"/>
      <c r="E6" s="302"/>
      <c r="F6" s="303" t="s">
        <v>1455</v>
      </c>
      <c r="G6" s="304"/>
    </row>
    <row r="7" spans="2:7" x14ac:dyDescent="0.25">
      <c r="B7" s="305"/>
      <c r="C7" s="306"/>
      <c r="D7" s="306"/>
      <c r="E7" s="307"/>
      <c r="F7" s="314"/>
      <c r="G7" s="315"/>
    </row>
    <row r="8" spans="2:7" x14ac:dyDescent="0.25">
      <c r="B8" s="308"/>
      <c r="C8" s="309"/>
      <c r="D8" s="309"/>
      <c r="E8" s="310"/>
      <c r="F8" s="316"/>
      <c r="G8" s="317"/>
    </row>
    <row r="9" spans="2:7" x14ac:dyDescent="0.25">
      <c r="B9" s="308"/>
      <c r="C9" s="309"/>
      <c r="D9" s="309"/>
      <c r="E9" s="310"/>
      <c r="F9" s="316"/>
      <c r="G9" s="317"/>
    </row>
    <row r="10" spans="2:7" x14ac:dyDescent="0.25">
      <c r="B10" s="308"/>
      <c r="C10" s="309"/>
      <c r="D10" s="309"/>
      <c r="E10" s="310"/>
      <c r="F10" s="316"/>
      <c r="G10" s="317"/>
    </row>
    <row r="11" spans="2:7" x14ac:dyDescent="0.25">
      <c r="B11" s="308"/>
      <c r="C11" s="309"/>
      <c r="D11" s="309"/>
      <c r="E11" s="310"/>
      <c r="F11" s="316"/>
      <c r="G11" s="317"/>
    </row>
    <row r="12" spans="2:7" x14ac:dyDescent="0.25">
      <c r="B12" s="308"/>
      <c r="C12" s="309"/>
      <c r="D12" s="309"/>
      <c r="E12" s="310"/>
      <c r="F12" s="316"/>
      <c r="G12" s="317"/>
    </row>
    <row r="13" spans="2:7" x14ac:dyDescent="0.25">
      <c r="B13" s="308"/>
      <c r="C13" s="309"/>
      <c r="D13" s="309"/>
      <c r="E13" s="310"/>
      <c r="F13" s="316"/>
      <c r="G13" s="317"/>
    </row>
    <row r="14" spans="2:7" x14ac:dyDescent="0.25">
      <c r="B14" s="308"/>
      <c r="C14" s="309"/>
      <c r="D14" s="309"/>
      <c r="E14" s="310"/>
      <c r="F14" s="316"/>
      <c r="G14" s="317"/>
    </row>
    <row r="15" spans="2:7" x14ac:dyDescent="0.25">
      <c r="B15" s="308"/>
      <c r="C15" s="309"/>
      <c r="D15" s="309"/>
      <c r="E15" s="310"/>
      <c r="F15" s="316"/>
      <c r="G15" s="317"/>
    </row>
    <row r="16" spans="2:7" x14ac:dyDescent="0.25">
      <c r="B16" s="308"/>
      <c r="C16" s="309"/>
      <c r="D16" s="309"/>
      <c r="E16" s="310"/>
      <c r="F16" s="316"/>
      <c r="G16" s="317"/>
    </row>
    <row r="17" spans="2:7" x14ac:dyDescent="0.25">
      <c r="B17" s="308"/>
      <c r="C17" s="309"/>
      <c r="D17" s="309"/>
      <c r="E17" s="310"/>
      <c r="F17" s="316"/>
      <c r="G17" s="317"/>
    </row>
    <row r="18" spans="2:7" x14ac:dyDescent="0.25">
      <c r="B18" s="308"/>
      <c r="C18" s="309"/>
      <c r="D18" s="309"/>
      <c r="E18" s="310"/>
      <c r="F18" s="316"/>
      <c r="G18" s="317"/>
    </row>
    <row r="19" spans="2:7" x14ac:dyDescent="0.25">
      <c r="B19" s="311"/>
      <c r="C19" s="312"/>
      <c r="D19" s="312"/>
      <c r="E19" s="313"/>
      <c r="F19" s="318"/>
      <c r="G19" s="319"/>
    </row>
    <row r="20" spans="2:7" x14ac:dyDescent="0.25">
      <c r="B20" s="110"/>
      <c r="C20" s="110"/>
      <c r="D20" s="110"/>
      <c r="E20" s="110"/>
      <c r="F20" s="111"/>
      <c r="G20" s="111"/>
    </row>
    <row r="22" spans="2:7" ht="45.75" customHeight="1" x14ac:dyDescent="0.25">
      <c r="B22" s="300" t="s">
        <v>1462</v>
      </c>
      <c r="C22" s="301"/>
      <c r="D22" s="301"/>
      <c r="E22" s="302"/>
      <c r="F22" s="303" t="s">
        <v>1455</v>
      </c>
      <c r="G22" s="304"/>
    </row>
    <row r="23" spans="2:7" x14ac:dyDescent="0.25">
      <c r="B23" s="305"/>
      <c r="C23" s="306"/>
      <c r="D23" s="306"/>
      <c r="E23" s="307"/>
      <c r="F23" s="314"/>
      <c r="G23" s="315"/>
    </row>
    <row r="24" spans="2:7" x14ac:dyDescent="0.25">
      <c r="B24" s="308"/>
      <c r="C24" s="309"/>
      <c r="D24" s="309"/>
      <c r="E24" s="310"/>
      <c r="F24" s="316"/>
      <c r="G24" s="317"/>
    </row>
    <row r="25" spans="2:7" x14ac:dyDescent="0.25">
      <c r="B25" s="308"/>
      <c r="C25" s="309"/>
      <c r="D25" s="309"/>
      <c r="E25" s="310"/>
      <c r="F25" s="316"/>
      <c r="G25" s="317"/>
    </row>
    <row r="26" spans="2:7" x14ac:dyDescent="0.25">
      <c r="B26" s="308"/>
      <c r="C26" s="309"/>
      <c r="D26" s="309"/>
      <c r="E26" s="310"/>
      <c r="F26" s="316"/>
      <c r="G26" s="317"/>
    </row>
    <row r="27" spans="2:7" x14ac:dyDescent="0.25">
      <c r="B27" s="308"/>
      <c r="C27" s="309"/>
      <c r="D27" s="309"/>
      <c r="E27" s="310"/>
      <c r="F27" s="316"/>
      <c r="G27" s="317"/>
    </row>
    <row r="28" spans="2:7" x14ac:dyDescent="0.25">
      <c r="B28" s="308"/>
      <c r="C28" s="309"/>
      <c r="D28" s="309"/>
      <c r="E28" s="310"/>
      <c r="F28" s="316"/>
      <c r="G28" s="317"/>
    </row>
    <row r="29" spans="2:7" x14ac:dyDescent="0.25">
      <c r="B29" s="308"/>
      <c r="C29" s="309"/>
      <c r="D29" s="309"/>
      <c r="E29" s="310"/>
      <c r="F29" s="316"/>
      <c r="G29" s="317"/>
    </row>
    <row r="30" spans="2:7" x14ac:dyDescent="0.25">
      <c r="B30" s="308"/>
      <c r="C30" s="309"/>
      <c r="D30" s="309"/>
      <c r="E30" s="310"/>
      <c r="F30" s="316"/>
      <c r="G30" s="317"/>
    </row>
    <row r="31" spans="2:7" x14ac:dyDescent="0.25">
      <c r="B31" s="308"/>
      <c r="C31" s="309"/>
      <c r="D31" s="309"/>
      <c r="E31" s="310"/>
      <c r="F31" s="316"/>
      <c r="G31" s="317"/>
    </row>
    <row r="32" spans="2:7" x14ac:dyDescent="0.25">
      <c r="B32" s="308"/>
      <c r="C32" s="309"/>
      <c r="D32" s="309"/>
      <c r="E32" s="310"/>
      <c r="F32" s="316"/>
      <c r="G32" s="317"/>
    </row>
    <row r="33" spans="2:7" x14ac:dyDescent="0.25">
      <c r="B33" s="308"/>
      <c r="C33" s="309"/>
      <c r="D33" s="309"/>
      <c r="E33" s="310"/>
      <c r="F33" s="316"/>
      <c r="G33" s="317"/>
    </row>
    <row r="34" spans="2:7" x14ac:dyDescent="0.25">
      <c r="B34" s="308"/>
      <c r="C34" s="309"/>
      <c r="D34" s="309"/>
      <c r="E34" s="310"/>
      <c r="F34" s="316"/>
      <c r="G34" s="317"/>
    </row>
    <row r="35" spans="2:7" x14ac:dyDescent="0.25">
      <c r="B35" s="311"/>
      <c r="C35" s="312"/>
      <c r="D35" s="312"/>
      <c r="E35" s="313"/>
      <c r="F35" s="318"/>
      <c r="G35" s="319"/>
    </row>
    <row r="37" spans="2:7" ht="50.25" customHeight="1" x14ac:dyDescent="0.25">
      <c r="B37" s="300" t="s">
        <v>1463</v>
      </c>
      <c r="C37" s="301"/>
      <c r="D37" s="301"/>
      <c r="E37" s="302"/>
      <c r="F37" s="303" t="s">
        <v>1455</v>
      </c>
      <c r="G37" s="304"/>
    </row>
    <row r="38" spans="2:7" x14ac:dyDescent="0.25">
      <c r="B38" s="305"/>
      <c r="C38" s="306"/>
      <c r="D38" s="306"/>
      <c r="E38" s="307"/>
      <c r="F38" s="314"/>
      <c r="G38" s="315"/>
    </row>
    <row r="39" spans="2:7" x14ac:dyDescent="0.25">
      <c r="B39" s="308"/>
      <c r="C39" s="309"/>
      <c r="D39" s="309"/>
      <c r="E39" s="310"/>
      <c r="F39" s="316"/>
      <c r="G39" s="317"/>
    </row>
    <row r="40" spans="2:7" x14ac:dyDescent="0.25">
      <c r="B40" s="308"/>
      <c r="C40" s="309"/>
      <c r="D40" s="309"/>
      <c r="E40" s="310"/>
      <c r="F40" s="316"/>
      <c r="G40" s="317"/>
    </row>
    <row r="41" spans="2:7" x14ac:dyDescent="0.25">
      <c r="B41" s="308"/>
      <c r="C41" s="309"/>
      <c r="D41" s="309"/>
      <c r="E41" s="310"/>
      <c r="F41" s="316"/>
      <c r="G41" s="317"/>
    </row>
    <row r="42" spans="2:7" x14ac:dyDescent="0.25">
      <c r="B42" s="308"/>
      <c r="C42" s="309"/>
      <c r="D42" s="309"/>
      <c r="E42" s="310"/>
      <c r="F42" s="316"/>
      <c r="G42" s="317"/>
    </row>
    <row r="43" spans="2:7" x14ac:dyDescent="0.25">
      <c r="B43" s="308"/>
      <c r="C43" s="309"/>
      <c r="D43" s="309"/>
      <c r="E43" s="310"/>
      <c r="F43" s="316"/>
      <c r="G43" s="317"/>
    </row>
    <row r="44" spans="2:7" x14ac:dyDescent="0.25">
      <c r="B44" s="308"/>
      <c r="C44" s="309"/>
      <c r="D44" s="309"/>
      <c r="E44" s="310"/>
      <c r="F44" s="316"/>
      <c r="G44" s="317"/>
    </row>
    <row r="45" spans="2:7" x14ac:dyDescent="0.25">
      <c r="B45" s="308"/>
      <c r="C45" s="309"/>
      <c r="D45" s="309"/>
      <c r="E45" s="310"/>
      <c r="F45" s="316"/>
      <c r="G45" s="317"/>
    </row>
    <row r="46" spans="2:7" x14ac:dyDescent="0.25">
      <c r="B46" s="308"/>
      <c r="C46" s="309"/>
      <c r="D46" s="309"/>
      <c r="E46" s="310"/>
      <c r="F46" s="316"/>
      <c r="G46" s="317"/>
    </row>
    <row r="47" spans="2:7" x14ac:dyDescent="0.25">
      <c r="B47" s="308"/>
      <c r="C47" s="309"/>
      <c r="D47" s="309"/>
      <c r="E47" s="310"/>
      <c r="F47" s="316"/>
      <c r="G47" s="317"/>
    </row>
    <row r="48" spans="2:7" x14ac:dyDescent="0.25">
      <c r="B48" s="308"/>
      <c r="C48" s="309"/>
      <c r="D48" s="309"/>
      <c r="E48" s="310"/>
      <c r="F48" s="316"/>
      <c r="G48" s="317"/>
    </row>
    <row r="49" spans="2:7" x14ac:dyDescent="0.25">
      <c r="B49" s="308"/>
      <c r="C49" s="309"/>
      <c r="D49" s="309"/>
      <c r="E49" s="310"/>
      <c r="F49" s="316"/>
      <c r="G49" s="317"/>
    </row>
    <row r="50" spans="2:7" x14ac:dyDescent="0.25">
      <c r="B50" s="311"/>
      <c r="C50" s="312"/>
      <c r="D50" s="312"/>
      <c r="E50" s="313"/>
      <c r="F50" s="318"/>
      <c r="G50" s="319"/>
    </row>
    <row r="51" spans="2:7" x14ac:dyDescent="0.25">
      <c r="B51" s="110"/>
      <c r="C51" s="110"/>
      <c r="D51" s="110"/>
      <c r="E51" s="110"/>
      <c r="F51" s="111"/>
      <c r="G51" s="111"/>
    </row>
    <row r="52" spans="2:7" ht="51.75" customHeight="1" x14ac:dyDescent="0.25">
      <c r="B52" s="300" t="s">
        <v>1470</v>
      </c>
      <c r="C52" s="301"/>
      <c r="D52" s="301"/>
      <c r="E52" s="302"/>
      <c r="F52" s="303" t="s">
        <v>1455</v>
      </c>
      <c r="G52" s="304"/>
    </row>
    <row r="53" spans="2:7" x14ac:dyDescent="0.25">
      <c r="B53" s="305"/>
      <c r="C53" s="306"/>
      <c r="D53" s="306"/>
      <c r="E53" s="307"/>
      <c r="F53" s="314"/>
      <c r="G53" s="315"/>
    </row>
    <row r="54" spans="2:7" x14ac:dyDescent="0.25">
      <c r="B54" s="308"/>
      <c r="C54" s="309"/>
      <c r="D54" s="309"/>
      <c r="E54" s="310"/>
      <c r="F54" s="316"/>
      <c r="G54" s="317"/>
    </row>
    <row r="55" spans="2:7" x14ac:dyDescent="0.25">
      <c r="B55" s="308"/>
      <c r="C55" s="309"/>
      <c r="D55" s="309"/>
      <c r="E55" s="310"/>
      <c r="F55" s="316"/>
      <c r="G55" s="317"/>
    </row>
    <row r="56" spans="2:7" x14ac:dyDescent="0.25">
      <c r="B56" s="308"/>
      <c r="C56" s="309"/>
      <c r="D56" s="309"/>
      <c r="E56" s="310"/>
      <c r="F56" s="316"/>
      <c r="G56" s="317"/>
    </row>
    <row r="57" spans="2:7" x14ac:dyDescent="0.25">
      <c r="B57" s="308"/>
      <c r="C57" s="309"/>
      <c r="D57" s="309"/>
      <c r="E57" s="310"/>
      <c r="F57" s="316"/>
      <c r="G57" s="317"/>
    </row>
    <row r="58" spans="2:7" x14ac:dyDescent="0.25">
      <c r="B58" s="308"/>
      <c r="C58" s="309"/>
      <c r="D58" s="309"/>
      <c r="E58" s="310"/>
      <c r="F58" s="316"/>
      <c r="G58" s="317"/>
    </row>
    <row r="59" spans="2:7" x14ac:dyDescent="0.25">
      <c r="B59" s="308"/>
      <c r="C59" s="309"/>
      <c r="D59" s="309"/>
      <c r="E59" s="310"/>
      <c r="F59" s="316"/>
      <c r="G59" s="317"/>
    </row>
    <row r="60" spans="2:7" x14ac:dyDescent="0.25">
      <c r="B60" s="308"/>
      <c r="C60" s="309"/>
      <c r="D60" s="309"/>
      <c r="E60" s="310"/>
      <c r="F60" s="316"/>
      <c r="G60" s="317"/>
    </row>
    <row r="61" spans="2:7" x14ac:dyDescent="0.25">
      <c r="B61" s="308"/>
      <c r="C61" s="309"/>
      <c r="D61" s="309"/>
      <c r="E61" s="310"/>
      <c r="F61" s="316"/>
      <c r="G61" s="317"/>
    </row>
    <row r="62" spans="2:7" x14ac:dyDescent="0.25">
      <c r="B62" s="308"/>
      <c r="C62" s="309"/>
      <c r="D62" s="309"/>
      <c r="E62" s="310"/>
      <c r="F62" s="316"/>
      <c r="G62" s="317"/>
    </row>
    <row r="63" spans="2:7" x14ac:dyDescent="0.25">
      <c r="B63" s="308"/>
      <c r="C63" s="309"/>
      <c r="D63" s="309"/>
      <c r="E63" s="310"/>
      <c r="F63" s="316"/>
      <c r="G63" s="317"/>
    </row>
    <row r="64" spans="2:7" x14ac:dyDescent="0.25">
      <c r="B64" s="308"/>
      <c r="C64" s="309"/>
      <c r="D64" s="309"/>
      <c r="E64" s="310"/>
      <c r="F64" s="316"/>
      <c r="G64" s="317"/>
    </row>
    <row r="65" spans="2:7" x14ac:dyDescent="0.25">
      <c r="B65" s="311"/>
      <c r="C65" s="312"/>
      <c r="D65" s="312"/>
      <c r="E65" s="313"/>
      <c r="F65" s="318"/>
      <c r="G65" s="319"/>
    </row>
  </sheetData>
  <mergeCells count="18">
    <mergeCell ref="F38:G50"/>
    <mergeCell ref="B52:E52"/>
    <mergeCell ref="F52:G52"/>
    <mergeCell ref="B53:E65"/>
    <mergeCell ref="F53:G65"/>
    <mergeCell ref="B38:E50"/>
    <mergeCell ref="B2:G2"/>
    <mergeCell ref="B4:G4"/>
    <mergeCell ref="B6:E6"/>
    <mergeCell ref="F6:G6"/>
    <mergeCell ref="B7:E19"/>
    <mergeCell ref="F7:G19"/>
    <mergeCell ref="B22:E22"/>
    <mergeCell ref="F22:G22"/>
    <mergeCell ref="B23:E35"/>
    <mergeCell ref="F23:G35"/>
    <mergeCell ref="B37:E37"/>
    <mergeCell ref="F37:G37"/>
  </mergeCells>
  <pageMargins left="0.70866141732283472" right="0.70866141732283472" top="0.74803149606299213" bottom="0.74803149606299213"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30 avril 2025
Onglet Avancement
Page &amp;P de &amp;N</oddFooter>
  </headerFooter>
  <rowBreaks count="1" manualBreakCount="1">
    <brk id="35"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DC75D-B7C9-4F7D-90BF-5AEDF5B1ABD5}">
  <sheetPr codeName="Feuil4"/>
  <dimension ref="A1:O93"/>
  <sheetViews>
    <sheetView showGridLines="0" showRowColHeaders="0" zoomScaleNormal="100" zoomScaleSheetLayoutView="96" workbookViewId="0">
      <selection activeCell="G88" sqref="G88:I90"/>
    </sheetView>
  </sheetViews>
  <sheetFormatPr baseColWidth="10" defaultRowHeight="15" x14ac:dyDescent="0.25"/>
  <cols>
    <col min="1" max="1" width="3.140625" customWidth="1"/>
    <col min="2" max="2" width="30.28515625" customWidth="1"/>
    <col min="3" max="3" width="18.85546875" customWidth="1"/>
    <col min="4" max="4" width="12.42578125" customWidth="1"/>
    <col min="5" max="6" width="11.42578125" customWidth="1"/>
    <col min="9" max="9" width="11.42578125" customWidth="1"/>
    <col min="10" max="10" width="10.85546875" customWidth="1"/>
    <col min="11" max="12" width="0" hidden="1" customWidth="1"/>
    <col min="13" max="13" width="11.42578125" hidden="1" customWidth="1"/>
    <col min="14" max="15" width="0" hidden="1" customWidth="1"/>
  </cols>
  <sheetData>
    <row r="1" spans="2:15" ht="22.5" customHeight="1" x14ac:dyDescent="0.25">
      <c r="B1" s="242" t="s">
        <v>1517</v>
      </c>
      <c r="C1" s="243"/>
      <c r="D1" s="243"/>
      <c r="E1" s="243"/>
      <c r="F1" s="243"/>
      <c r="G1" s="243"/>
      <c r="H1" s="243"/>
      <c r="I1" s="244"/>
    </row>
    <row r="2" spans="2:15" ht="8.25" customHeight="1" x14ac:dyDescent="0.25">
      <c r="B2" s="18"/>
      <c r="C2" s="18"/>
      <c r="D2" s="18"/>
      <c r="E2" s="18"/>
      <c r="F2" s="18"/>
      <c r="G2" s="18"/>
      <c r="H2" s="18"/>
      <c r="I2" s="18"/>
    </row>
    <row r="3" spans="2:15" ht="29.25" customHeight="1" x14ac:dyDescent="0.25">
      <c r="B3" s="359" t="s">
        <v>1549</v>
      </c>
      <c r="C3" s="334"/>
      <c r="D3" s="334"/>
      <c r="E3" s="334"/>
      <c r="F3" s="334"/>
      <c r="G3" s="334"/>
      <c r="H3" s="334"/>
      <c r="I3" s="335"/>
    </row>
    <row r="4" spans="2:15" ht="29.25" customHeight="1" x14ac:dyDescent="0.25">
      <c r="B4" s="403" t="s">
        <v>1559</v>
      </c>
      <c r="C4" s="404"/>
      <c r="D4" s="404"/>
      <c r="E4" s="404"/>
      <c r="F4" s="404"/>
      <c r="G4" s="404"/>
      <c r="H4" s="404"/>
      <c r="I4" s="136"/>
      <c r="K4" s="138"/>
      <c r="L4" s="138"/>
    </row>
    <row r="5" spans="2:15" ht="29.25" customHeight="1" x14ac:dyDescent="0.25">
      <c r="B5" s="402" t="s">
        <v>1557</v>
      </c>
      <c r="C5" s="402"/>
      <c r="D5" s="402"/>
      <c r="E5" s="402"/>
      <c r="F5" s="402"/>
      <c r="G5" s="402"/>
      <c r="H5" s="402"/>
      <c r="I5" s="402"/>
      <c r="J5" s="139"/>
      <c r="K5" s="139"/>
      <c r="L5" s="139"/>
      <c r="M5" s="139"/>
    </row>
    <row r="6" spans="2:15" ht="168.75" customHeight="1" x14ac:dyDescent="0.25">
      <c r="B6" s="395"/>
      <c r="C6" s="395"/>
      <c r="D6" s="395"/>
      <c r="E6" s="395"/>
      <c r="F6" s="395"/>
      <c r="G6" s="395"/>
      <c r="H6" s="395"/>
      <c r="I6" s="395"/>
      <c r="J6" s="140"/>
      <c r="K6" s="140"/>
      <c r="L6" s="140"/>
      <c r="M6" s="140"/>
      <c r="N6" s="14"/>
    </row>
    <row r="7" spans="2:15" ht="27.75" customHeight="1" x14ac:dyDescent="0.25">
      <c r="B7" s="333" t="s">
        <v>1556</v>
      </c>
      <c r="C7" s="334"/>
      <c r="D7" s="334"/>
      <c r="E7" s="334"/>
      <c r="F7" s="334"/>
      <c r="G7" s="334"/>
      <c r="H7" s="334"/>
      <c r="I7" s="335"/>
      <c r="J7" s="118"/>
      <c r="K7" s="3"/>
    </row>
    <row r="8" spans="2:15" ht="165.75" customHeight="1" x14ac:dyDescent="0.25">
      <c r="B8" s="336"/>
      <c r="C8" s="337"/>
      <c r="D8" s="337"/>
      <c r="E8" s="337"/>
      <c r="F8" s="337"/>
      <c r="G8" s="337"/>
      <c r="H8" s="337"/>
      <c r="I8" s="338"/>
      <c r="J8" s="118"/>
      <c r="K8" s="3"/>
    </row>
    <row r="9" spans="2:15" ht="31.5" customHeight="1" x14ac:dyDescent="0.25">
      <c r="J9" s="23"/>
    </row>
    <row r="10" spans="2:15" ht="115.5" customHeight="1" x14ac:dyDescent="0.25">
      <c r="B10" s="333" t="s">
        <v>1558</v>
      </c>
      <c r="C10" s="334"/>
      <c r="D10" s="334"/>
      <c r="E10" s="334"/>
      <c r="F10" s="334"/>
      <c r="G10" s="334"/>
      <c r="H10" s="334"/>
      <c r="I10" s="335"/>
      <c r="J10" s="23"/>
    </row>
    <row r="11" spans="2:15" ht="200.25" customHeight="1" x14ac:dyDescent="0.25">
      <c r="B11" s="336"/>
      <c r="C11" s="337"/>
      <c r="D11" s="337"/>
      <c r="E11" s="337"/>
      <c r="F11" s="337"/>
      <c r="G11" s="337"/>
      <c r="H11" s="337"/>
      <c r="I11" s="338"/>
      <c r="J11" s="23"/>
    </row>
    <row r="12" spans="2:15" ht="31.5" customHeight="1" x14ac:dyDescent="0.25">
      <c r="J12" s="23"/>
    </row>
    <row r="13" spans="2:15" ht="31.5" customHeight="1" x14ac:dyDescent="0.25">
      <c r="J13" s="23"/>
    </row>
    <row r="14" spans="2:15" ht="28.5" customHeight="1" x14ac:dyDescent="0.25">
      <c r="B14" s="333" t="s">
        <v>1537</v>
      </c>
      <c r="C14" s="334"/>
      <c r="D14" s="334"/>
      <c r="E14" s="334"/>
      <c r="F14" s="334"/>
      <c r="G14" s="334"/>
      <c r="H14" s="334"/>
      <c r="I14" s="335"/>
      <c r="J14" s="23" t="str">
        <f>IF(SUM(O16:O25)&lt;&gt;10,"&lt;-- Mettre oui ou non dans le descriptif des retombées","")</f>
        <v>&lt;-- Mettre oui ou non dans le descriptif des retombées</v>
      </c>
    </row>
    <row r="15" spans="2:15" ht="28.5" customHeight="1" x14ac:dyDescent="0.25">
      <c r="B15" s="324" t="s">
        <v>1514</v>
      </c>
      <c r="C15" s="325"/>
      <c r="D15" s="325"/>
      <c r="E15" s="325"/>
      <c r="F15" s="325"/>
      <c r="G15" s="325"/>
      <c r="H15" s="325"/>
      <c r="I15" s="326"/>
      <c r="J15" s="23"/>
    </row>
    <row r="16" spans="2:15" ht="27.75" customHeight="1" x14ac:dyDescent="0.25">
      <c r="B16" s="107"/>
      <c r="C16" s="210" t="s">
        <v>1471</v>
      </c>
      <c r="D16" s="211"/>
      <c r="E16" s="211"/>
      <c r="F16" s="211"/>
      <c r="G16" s="211"/>
      <c r="H16" s="211"/>
      <c r="I16" s="211"/>
      <c r="J16" s="119"/>
      <c r="K16" s="3"/>
      <c r="N16">
        <f>IF(B16="oui",1,0)</f>
        <v>0</v>
      </c>
      <c r="O16">
        <f>IF(B16="",0,1)</f>
        <v>0</v>
      </c>
    </row>
    <row r="17" spans="1:15" ht="27.75" customHeight="1" x14ac:dyDescent="0.25">
      <c r="B17" s="107"/>
      <c r="C17" s="210" t="s">
        <v>1472</v>
      </c>
      <c r="D17" s="211"/>
      <c r="E17" s="211"/>
      <c r="F17" s="211"/>
      <c r="G17" s="211"/>
      <c r="H17" s="211"/>
      <c r="I17" s="211"/>
      <c r="J17" s="119"/>
      <c r="K17" s="3"/>
      <c r="N17">
        <f t="shared" ref="N17:N25" si="0">IF(B17="oui",1,0)</f>
        <v>0</v>
      </c>
      <c r="O17">
        <f t="shared" ref="O17:O25" si="1">IF(B17="",0,1)</f>
        <v>0</v>
      </c>
    </row>
    <row r="18" spans="1:15" ht="27.75" customHeight="1" x14ac:dyDescent="0.25">
      <c r="B18" s="107"/>
      <c r="C18" s="210" t="s">
        <v>1496</v>
      </c>
      <c r="D18" s="211"/>
      <c r="E18" s="211"/>
      <c r="F18" s="211"/>
      <c r="G18" s="211"/>
      <c r="H18" s="211"/>
      <c r="I18" s="211"/>
      <c r="J18" s="119"/>
      <c r="K18" s="3"/>
      <c r="L18" s="33"/>
      <c r="N18">
        <f t="shared" si="0"/>
        <v>0</v>
      </c>
      <c r="O18">
        <f t="shared" si="1"/>
        <v>0</v>
      </c>
    </row>
    <row r="19" spans="1:15" ht="27.75" customHeight="1" x14ac:dyDescent="0.25">
      <c r="B19" s="107"/>
      <c r="C19" s="210" t="s">
        <v>1490</v>
      </c>
      <c r="D19" s="211"/>
      <c r="E19" s="211"/>
      <c r="F19" s="211"/>
      <c r="G19" s="211"/>
      <c r="H19" s="211"/>
      <c r="I19" s="211"/>
      <c r="J19" s="119"/>
      <c r="K19" s="3"/>
      <c r="L19" s="33"/>
      <c r="N19">
        <f t="shared" si="0"/>
        <v>0</v>
      </c>
      <c r="O19">
        <f t="shared" si="1"/>
        <v>0</v>
      </c>
    </row>
    <row r="20" spans="1:15" ht="27.75" customHeight="1" x14ac:dyDescent="0.25">
      <c r="B20" s="107"/>
      <c r="C20" s="210" t="s">
        <v>1491</v>
      </c>
      <c r="D20" s="211"/>
      <c r="E20" s="211"/>
      <c r="F20" s="211"/>
      <c r="G20" s="211"/>
      <c r="H20" s="211"/>
      <c r="I20" s="211"/>
      <c r="J20" s="119"/>
      <c r="K20" s="3"/>
      <c r="L20" s="33"/>
      <c r="N20">
        <f t="shared" si="0"/>
        <v>0</v>
      </c>
      <c r="O20">
        <f t="shared" si="1"/>
        <v>0</v>
      </c>
    </row>
    <row r="21" spans="1:15" ht="27.75" customHeight="1" x14ac:dyDescent="0.25">
      <c r="B21" s="107"/>
      <c r="C21" s="210" t="s">
        <v>1474</v>
      </c>
      <c r="D21" s="211"/>
      <c r="E21" s="211"/>
      <c r="F21" s="211"/>
      <c r="G21" s="211"/>
      <c r="H21" s="211"/>
      <c r="I21" s="211"/>
      <c r="J21" s="119"/>
      <c r="K21" s="3"/>
      <c r="L21" s="33"/>
      <c r="N21">
        <f t="shared" si="0"/>
        <v>0</v>
      </c>
      <c r="O21">
        <f t="shared" si="1"/>
        <v>0</v>
      </c>
    </row>
    <row r="22" spans="1:15" ht="27.75" customHeight="1" x14ac:dyDescent="0.25">
      <c r="B22" s="107"/>
      <c r="C22" s="210" t="s">
        <v>1475</v>
      </c>
      <c r="D22" s="211"/>
      <c r="E22" s="211"/>
      <c r="F22" s="211"/>
      <c r="G22" s="211"/>
      <c r="H22" s="211"/>
      <c r="I22" s="211"/>
      <c r="J22" s="119"/>
      <c r="K22" s="3"/>
      <c r="L22" s="33"/>
      <c r="N22">
        <f t="shared" si="0"/>
        <v>0</v>
      </c>
      <c r="O22">
        <f t="shared" si="1"/>
        <v>0</v>
      </c>
    </row>
    <row r="23" spans="1:15" ht="27.75" customHeight="1" x14ac:dyDescent="0.25">
      <c r="B23" s="107"/>
      <c r="C23" s="210" t="s">
        <v>1476</v>
      </c>
      <c r="D23" s="211"/>
      <c r="E23" s="211"/>
      <c r="F23" s="211"/>
      <c r="G23" s="211"/>
      <c r="H23" s="211"/>
      <c r="I23" s="211"/>
      <c r="J23" s="119"/>
      <c r="K23" s="3"/>
      <c r="L23" s="33"/>
      <c r="N23">
        <f t="shared" si="0"/>
        <v>0</v>
      </c>
      <c r="O23">
        <f t="shared" si="1"/>
        <v>0</v>
      </c>
    </row>
    <row r="24" spans="1:15" ht="27.75" customHeight="1" x14ac:dyDescent="0.25">
      <c r="B24" s="107"/>
      <c r="C24" s="210" t="s">
        <v>1473</v>
      </c>
      <c r="D24" s="211"/>
      <c r="E24" s="211"/>
      <c r="F24" s="211"/>
      <c r="G24" s="211"/>
      <c r="H24" s="211"/>
      <c r="I24" s="211"/>
      <c r="J24" s="119"/>
      <c r="K24" s="3"/>
      <c r="N24">
        <f t="shared" si="0"/>
        <v>0</v>
      </c>
      <c r="O24">
        <f t="shared" si="1"/>
        <v>0</v>
      </c>
    </row>
    <row r="25" spans="1:15" ht="27.75" customHeight="1" x14ac:dyDescent="0.25">
      <c r="B25" s="107"/>
      <c r="C25" s="210" t="s">
        <v>1413</v>
      </c>
      <c r="D25" s="211"/>
      <c r="E25" s="211"/>
      <c r="F25" s="211"/>
      <c r="G25" s="211"/>
      <c r="H25" s="211"/>
      <c r="I25" s="211"/>
      <c r="J25" s="119"/>
      <c r="K25" s="3"/>
      <c r="N25">
        <f t="shared" si="0"/>
        <v>0</v>
      </c>
      <c r="O25">
        <f t="shared" si="1"/>
        <v>0</v>
      </c>
    </row>
    <row r="26" spans="1:15" ht="39" customHeight="1" x14ac:dyDescent="0.25">
      <c r="B26" s="359" t="s">
        <v>1489</v>
      </c>
      <c r="C26" s="393"/>
      <c r="D26" s="393"/>
      <c r="E26" s="393"/>
      <c r="F26" s="393"/>
      <c r="G26" s="393"/>
      <c r="H26" s="393"/>
      <c r="I26" s="394"/>
      <c r="J26" s="114"/>
    </row>
    <row r="27" spans="1:15" ht="131.25" customHeight="1" x14ac:dyDescent="0.25">
      <c r="B27" s="336"/>
      <c r="C27" s="337"/>
      <c r="D27" s="337"/>
      <c r="E27" s="337"/>
      <c r="F27" s="337"/>
      <c r="G27" s="337"/>
      <c r="H27" s="337"/>
      <c r="I27" s="338"/>
      <c r="J27" s="114"/>
    </row>
    <row r="28" spans="1:15" ht="15" customHeight="1" x14ac:dyDescent="0.25">
      <c r="A28" s="114"/>
      <c r="B28" s="114"/>
      <c r="C28" s="114"/>
      <c r="D28" s="114"/>
      <c r="E28" s="114"/>
      <c r="F28" s="114"/>
      <c r="G28" s="114"/>
      <c r="H28" s="114"/>
      <c r="I28" s="114"/>
      <c r="J28" s="114"/>
    </row>
    <row r="29" spans="1:15" ht="33.75" customHeight="1" thickBot="1" x14ac:dyDescent="0.3">
      <c r="B29" s="245" t="s">
        <v>1538</v>
      </c>
      <c r="C29" s="246"/>
      <c r="D29" s="188"/>
      <c r="E29" s="188"/>
      <c r="F29" s="188"/>
      <c r="G29" s="188"/>
      <c r="H29" s="188"/>
      <c r="I29" s="401"/>
      <c r="J29" s="114" t="str">
        <f>IF(AND(SUM(D31:I31)&gt;0,Description!$E$3&lt;&gt;"Volet 2 - Bois de qualité inférieure"),"&lt;-- Attention, videz les informations. Pour Volet 2 uniquement.","")</f>
        <v/>
      </c>
    </row>
    <row r="30" spans="1:15" ht="33.75" customHeight="1" thickTop="1" x14ac:dyDescent="0.25">
      <c r="B30" s="366" t="s">
        <v>1492</v>
      </c>
      <c r="C30" s="369" t="s">
        <v>1414</v>
      </c>
      <c r="D30" s="84" t="s">
        <v>1396</v>
      </c>
      <c r="E30" s="85" t="s">
        <v>1397</v>
      </c>
      <c r="F30" s="85" t="s">
        <v>1398</v>
      </c>
      <c r="G30" s="85" t="s">
        <v>1399</v>
      </c>
      <c r="H30" s="86" t="s">
        <v>1400</v>
      </c>
      <c r="I30" s="87" t="s">
        <v>1416</v>
      </c>
      <c r="J30" s="23"/>
    </row>
    <row r="31" spans="1:15" ht="33.75" customHeight="1" thickBot="1" x14ac:dyDescent="0.3">
      <c r="B31" s="367"/>
      <c r="C31" s="370"/>
      <c r="D31" s="68"/>
      <c r="E31" s="69"/>
      <c r="F31" s="69"/>
      <c r="G31" s="69"/>
      <c r="H31" s="70"/>
      <c r="I31" s="71"/>
      <c r="J31" s="23" t="str">
        <f>IF(AND(SUM(D34:G34)&gt;0,Description!$E$3&lt;&gt;"Volet 2 - Bois de qualité inférieure"),"&lt;--Attention, videz les informations. Pour Volet 2 uniquement.",IF(AND(D31&gt;0,SUM(D34:G34)=0,Description!$E$3="Volet 2 - Bois de qualité inférieure"),"&lt;-- Inscrire les proportions du SEPM.",IF(AND(D31=0,SUM(D34:G34)&gt;0),"&lt;-- Aucun volume en SEPM. Mettre son % à 0.",IF(AND(SUM(D34:G34)&gt;0,SUM(D34:G34)&lt;&gt;100),"&lt;-- La sommation des pourcentages en SEPM doit donner 100%.",""))))</f>
        <v/>
      </c>
    </row>
    <row r="32" spans="1:15" ht="33.75" customHeight="1" thickTop="1" x14ac:dyDescent="0.25">
      <c r="B32" s="367"/>
      <c r="C32" s="363" t="s">
        <v>1415</v>
      </c>
      <c r="D32" s="88" t="s">
        <v>1401</v>
      </c>
      <c r="E32" s="73"/>
      <c r="F32" s="73"/>
      <c r="G32" s="73"/>
      <c r="H32" s="88" t="s">
        <v>1397</v>
      </c>
      <c r="I32" s="75"/>
      <c r="J32" s="23" t="str">
        <f>IF(AND(SUM(H34:I34)&gt;0,Description!$E$3&lt;&gt;"Volet 2 - Bois de qualité inférieure"),"&lt;--Attention, videz les informations. Pour Volet 2 uniquement.",IF(AND(E31&gt;0,SUM(H34:I34)=0,Description!$E$3="Volet 2 - Bois de qualité inférieure"),"&lt;-- Inscrire les proportions du PiBR.",IF(AND(E31=0,SUM(H34:I34)&gt;0),"&lt;-- Aucun volume en PiBR. Mettre son % à 0.",IF(AND(SUM(H34:I34)&gt;0,SUM(H34:I34)&lt;&gt;100),"&lt;-- La sommation des pourcentages du PiBR doit donner 100%.",""))))</f>
        <v/>
      </c>
    </row>
    <row r="33" spans="2:10" ht="33.75" customHeight="1" x14ac:dyDescent="0.25">
      <c r="B33" s="367"/>
      <c r="C33" s="364"/>
      <c r="D33" s="79" t="s">
        <v>1402</v>
      </c>
      <c r="E33" s="80" t="s">
        <v>1403</v>
      </c>
      <c r="F33" s="81" t="s">
        <v>1404</v>
      </c>
      <c r="G33" s="82" t="s">
        <v>1405</v>
      </c>
      <c r="H33" s="79" t="s">
        <v>1406</v>
      </c>
      <c r="I33" s="83" t="s">
        <v>1407</v>
      </c>
      <c r="J33" s="23"/>
    </row>
    <row r="34" spans="2:10" ht="33.75" customHeight="1" thickBot="1" x14ac:dyDescent="0.3">
      <c r="B34" s="367"/>
      <c r="C34" s="364"/>
      <c r="D34" s="65"/>
      <c r="E34" s="66"/>
      <c r="F34" s="66"/>
      <c r="G34" s="67"/>
      <c r="H34" s="63"/>
      <c r="I34" s="64"/>
      <c r="J34" s="23"/>
    </row>
    <row r="35" spans="2:10" ht="33.75" customHeight="1" thickTop="1" x14ac:dyDescent="0.25">
      <c r="B35" s="367"/>
      <c r="C35" s="364"/>
      <c r="D35" s="372" t="s">
        <v>1421</v>
      </c>
      <c r="E35" s="373"/>
      <c r="F35" s="73"/>
      <c r="G35" s="73"/>
      <c r="H35" s="74"/>
      <c r="I35" s="75"/>
      <c r="J35" s="23" t="str">
        <f>IF(AND(SUM(D37:I37)&gt;0,Description!$E$3&lt;&gt;"Volet 2 - Bois de qualité inférieure"),"&lt;--Attention, videz les informations. Pour Volet 2 uniquement.",IF(AND(I31&gt;0,SUM(D37:I37)=0,Description!$E$3="Volet 2 - Bois de qualité inférieure"),"&lt;-- Inscrire les proportions des FD.",IF(AND(I31=0,SUM(D37:I37)&gt;0),"&lt;-- Aucun volume en FD. Mettre son % à 0.",IF(AND(SUM(D37:I37)&gt;0,SUM(D37:I37)&lt;&gt;100),"&lt;-- La sommation des pourcentages de FD doit donner 100%.",""))))</f>
        <v/>
      </c>
    </row>
    <row r="36" spans="2:10" ht="33.75" customHeight="1" x14ac:dyDescent="0.25">
      <c r="B36" s="367"/>
      <c r="C36" s="364"/>
      <c r="D36" s="76" t="s">
        <v>1408</v>
      </c>
      <c r="E36" s="77" t="s">
        <v>1409</v>
      </c>
      <c r="F36" s="77" t="s">
        <v>1410</v>
      </c>
      <c r="G36" s="77" t="s">
        <v>1411</v>
      </c>
      <c r="H36" s="77" t="s">
        <v>1412</v>
      </c>
      <c r="I36" s="78" t="s">
        <v>1413</v>
      </c>
      <c r="J36" s="23"/>
    </row>
    <row r="37" spans="2:10" ht="33.75" customHeight="1" thickBot="1" x14ac:dyDescent="0.3">
      <c r="B37" s="368"/>
      <c r="C37" s="365"/>
      <c r="D37" s="65"/>
      <c r="E37" s="66"/>
      <c r="F37" s="66"/>
      <c r="G37" s="66"/>
      <c r="H37" s="66"/>
      <c r="I37" s="67"/>
      <c r="J37" s="23" t="str">
        <f>IF(AND(SUM(D39:I39)&gt;0,Description!$E$3&lt;&gt;"Volet 2 - Bois de qualité inférieure"),"&lt;-- Attention, videz les informations. Pour Volet 2 uniquement.","")</f>
        <v/>
      </c>
    </row>
    <row r="38" spans="2:10" ht="33.75" customHeight="1" thickTop="1" x14ac:dyDescent="0.25">
      <c r="B38" s="369" t="s">
        <v>1560</v>
      </c>
      <c r="C38" s="369" t="s">
        <v>1414</v>
      </c>
      <c r="D38" s="84" t="s">
        <v>1396</v>
      </c>
      <c r="E38" s="85" t="s">
        <v>1397</v>
      </c>
      <c r="F38" s="85" t="s">
        <v>1398</v>
      </c>
      <c r="G38" s="85" t="s">
        <v>1399</v>
      </c>
      <c r="H38" s="86" t="s">
        <v>1400</v>
      </c>
      <c r="I38" s="87" t="s">
        <v>1561</v>
      </c>
      <c r="J38" s="23"/>
    </row>
    <row r="39" spans="2:10" ht="33.75" customHeight="1" thickBot="1" x14ac:dyDescent="0.3">
      <c r="B39" s="371"/>
      <c r="C39" s="370"/>
      <c r="D39" s="68"/>
      <c r="E39" s="69"/>
      <c r="F39" s="69"/>
      <c r="G39" s="69"/>
      <c r="H39" s="70"/>
      <c r="I39" s="71"/>
      <c r="J39" s="23" t="str">
        <f>IF(AND(SUM(D42:G42)&gt;0,Description!$E$3&lt;&gt;"Volet 2 - Bois de qualité inférieure"),"&lt;--Attention, videz les informations. Pour Volet 2 uniquement.",IF(AND(D39&gt;0,SUM(D42:G42)=0,Description!$E$3="Volet 2 - Bois de qualité inférieure"),"&lt;-- Inscrire les proportions du SEPM.",IF(AND(D39=0,SUM(D42:G42)&gt;0),"&lt;-- Aucun volume en SEPM. Mettre son % à 0.",IF(AND(SUM(D42:G42)&gt;0,SUM(D42:G42)&lt;&gt;100),"&lt;-- La sommation des pourcentages en SEPM doit donner 100%.",""))))</f>
        <v/>
      </c>
    </row>
    <row r="40" spans="2:10" ht="33.75" customHeight="1" thickTop="1" x14ac:dyDescent="0.25">
      <c r="B40" s="371"/>
      <c r="C40" s="363" t="s">
        <v>1415</v>
      </c>
      <c r="D40" s="88" t="s">
        <v>1401</v>
      </c>
      <c r="E40" s="89"/>
      <c r="F40" s="89"/>
      <c r="G40" s="89"/>
      <c r="H40" s="88" t="s">
        <v>1397</v>
      </c>
      <c r="I40" s="90"/>
      <c r="J40" s="23" t="str">
        <f>IF(AND(SUM(H42:I42)&gt;0,Description!$E$3&lt;&gt;"Volet 2 - Bois de qualité inférieure"),"&lt;--Attention, videz les informations. Pour Volet 2 uniquement.",IF(AND(E39&gt;0,SUM(H42:I42)=0,Description!$E$3="Volet 2 - Bois de qualité inférieure"),"&lt;-- Inscrire les proportions du PiBR.",IF(AND(E39=0,SUM(H42:I42)&gt;0),"&lt;-- Aucun volume en PiBR. Mettre son % à 0.",IF(AND(SUM(H42:I42)&gt;0,SUM(H42:I42)&lt;&gt;100),"&lt;-- La sommation des pourcentages du PiBR doit donner 100%.",""))))</f>
        <v/>
      </c>
    </row>
    <row r="41" spans="2:10" ht="33.75" customHeight="1" x14ac:dyDescent="0.25">
      <c r="B41" s="371"/>
      <c r="C41" s="364"/>
      <c r="D41" s="79" t="s">
        <v>1402</v>
      </c>
      <c r="E41" s="80" t="s">
        <v>1403</v>
      </c>
      <c r="F41" s="81" t="s">
        <v>1404</v>
      </c>
      <c r="G41" s="82" t="s">
        <v>1405</v>
      </c>
      <c r="H41" s="79" t="s">
        <v>1406</v>
      </c>
      <c r="I41" s="83" t="s">
        <v>1407</v>
      </c>
      <c r="J41" s="23"/>
    </row>
    <row r="42" spans="2:10" ht="33.75" customHeight="1" thickBot="1" x14ac:dyDescent="0.3">
      <c r="B42" s="371"/>
      <c r="C42" s="364"/>
      <c r="D42" s="65"/>
      <c r="E42" s="66"/>
      <c r="F42" s="66"/>
      <c r="G42" s="67"/>
      <c r="H42" s="63"/>
      <c r="I42" s="64"/>
      <c r="J42" s="23"/>
    </row>
    <row r="43" spans="2:10" ht="33.75" customHeight="1" thickTop="1" x14ac:dyDescent="0.25">
      <c r="B43" s="371"/>
      <c r="C43" s="364"/>
      <c r="D43" s="372" t="s">
        <v>1421</v>
      </c>
      <c r="E43" s="373"/>
      <c r="F43" s="89"/>
      <c r="G43" s="89"/>
      <c r="H43" s="91"/>
      <c r="I43" s="90"/>
      <c r="J43" s="23" t="str">
        <f>IF(AND(SUM(D45:I45)&gt;0,Description!$E$3&lt;&gt;"Volet 2 - Bois de qualité inférieure"),"&lt;--Attention, videz les informations. Pour Volet 2 uniquement.",IF(AND(I39&gt;0,SUM(D45:I45)=0,Description!$E$3="Volet 2 - Bois de qualité inférieure"),"&lt;-- Inscrire les proportions des FD.",IF(AND(I39=0,SUM(D45:I45)&gt;0),"&lt;-- Aucun volume en FD. Mettre son % à 0.",IF(AND(SUM(D45:I45)&gt;0,SUM(D45:I45)&lt;&gt;100),"&lt;-- La sommation des pourcentages de FD doit donner 100%.",""))))</f>
        <v/>
      </c>
    </row>
    <row r="44" spans="2:10" ht="33.75" x14ac:dyDescent="0.25">
      <c r="B44" s="371"/>
      <c r="C44" s="364"/>
      <c r="D44" s="76" t="s">
        <v>1408</v>
      </c>
      <c r="E44" s="77" t="s">
        <v>1409</v>
      </c>
      <c r="F44" s="77" t="s">
        <v>1410</v>
      </c>
      <c r="G44" s="77" t="s">
        <v>1411</v>
      </c>
      <c r="H44" s="77" t="s">
        <v>1412</v>
      </c>
      <c r="I44" s="78" t="s">
        <v>1413</v>
      </c>
      <c r="J44" s="23"/>
    </row>
    <row r="45" spans="2:10" ht="46.5" customHeight="1" thickBot="1" x14ac:dyDescent="0.3">
      <c r="B45" s="370"/>
      <c r="C45" s="365"/>
      <c r="D45" s="65"/>
      <c r="E45" s="66"/>
      <c r="F45" s="66"/>
      <c r="G45" s="66"/>
      <c r="H45" s="66"/>
      <c r="I45" s="67"/>
      <c r="J45" s="23" t="str">
        <f>IF(AND(SUM(D48:I48)&gt;0,Description!$E$3&lt;&gt;"Volet 2 - Bois de qualité inférieure"),"&lt;-- Attention, videz les informations. Pour Volet 2 uniquement.","")</f>
        <v/>
      </c>
    </row>
    <row r="46" spans="2:10" s="102" customFormat="1" ht="21" customHeight="1" thickTop="1" x14ac:dyDescent="0.25">
      <c r="B46" s="124"/>
      <c r="C46" s="124"/>
      <c r="D46" s="125"/>
      <c r="E46" s="125"/>
      <c r="F46" s="125"/>
      <c r="G46" s="125"/>
      <c r="H46" s="125"/>
      <c r="I46" s="125"/>
      <c r="J46" s="126"/>
    </row>
    <row r="47" spans="2:10" ht="28.5" customHeight="1" x14ac:dyDescent="0.25">
      <c r="B47" s="400" t="s">
        <v>1539</v>
      </c>
      <c r="C47" s="246"/>
      <c r="D47" s="188"/>
      <c r="E47" s="188"/>
      <c r="F47" s="188"/>
      <c r="G47" s="188"/>
      <c r="H47" s="188"/>
      <c r="I47" s="401"/>
      <c r="J47" s="23"/>
    </row>
    <row r="48" spans="2:10" ht="39.75" customHeight="1" x14ac:dyDescent="0.25">
      <c r="B48" s="339" t="s">
        <v>1562</v>
      </c>
      <c r="C48" s="340"/>
      <c r="D48" s="341"/>
      <c r="E48" s="360" t="s">
        <v>1456</v>
      </c>
      <c r="F48" s="361"/>
      <c r="G48" s="361"/>
      <c r="H48" s="361"/>
      <c r="I48" s="362"/>
      <c r="J48" s="3"/>
    </row>
    <row r="49" spans="2:13" ht="22.5" customHeight="1" x14ac:dyDescent="0.25">
      <c r="B49" s="333" t="s">
        <v>1488</v>
      </c>
      <c r="C49" s="334"/>
      <c r="D49" s="335"/>
      <c r="E49" s="323" t="s">
        <v>1333</v>
      </c>
      <c r="F49" s="234"/>
      <c r="G49" s="224"/>
      <c r="H49" s="224"/>
      <c r="I49" s="225"/>
      <c r="M49">
        <f>IF(G49="",0,1)</f>
        <v>0</v>
      </c>
    </row>
    <row r="50" spans="2:13" ht="22.5" customHeight="1" x14ac:dyDescent="0.25">
      <c r="B50" s="345"/>
      <c r="C50" s="346"/>
      <c r="D50" s="347"/>
      <c r="E50" s="323" t="s">
        <v>1334</v>
      </c>
      <c r="F50" s="234"/>
      <c r="G50" s="234"/>
      <c r="H50" s="351"/>
      <c r="I50" s="352"/>
      <c r="J50" s="3" t="str">
        <f>IF(AND(ISNUMBER(H50)=FALSE,H50&lt;&gt;""),"&lt;-- Vous devez saisir une valeur numérique.","")</f>
        <v/>
      </c>
      <c r="M50">
        <f t="shared" ref="M50:M56" si="2">IF(H50="",0,1)</f>
        <v>0</v>
      </c>
    </row>
    <row r="51" spans="2:13" ht="22.5" customHeight="1" x14ac:dyDescent="0.25">
      <c r="B51" s="348"/>
      <c r="C51" s="349"/>
      <c r="D51" s="350"/>
      <c r="E51" s="329" t="s">
        <v>1374</v>
      </c>
      <c r="F51" s="330"/>
      <c r="G51" s="330"/>
      <c r="H51" s="353"/>
      <c r="I51" s="354"/>
      <c r="J51" s="3" t="str">
        <f>IF(AND(H50&lt;&gt;"",H51=""),"&lt;-- Mettre l'unité de mesure relative à votre capacité de production","")</f>
        <v/>
      </c>
      <c r="M51">
        <f t="shared" si="2"/>
        <v>0</v>
      </c>
    </row>
    <row r="52" spans="2:13" ht="22.5" customHeight="1" x14ac:dyDescent="0.25">
      <c r="B52" s="131"/>
      <c r="C52" s="129"/>
      <c r="D52" s="130"/>
      <c r="E52" s="357" t="s">
        <v>1515</v>
      </c>
      <c r="F52" s="358"/>
      <c r="G52" s="358"/>
      <c r="H52" s="132"/>
      <c r="I52" s="133"/>
      <c r="J52" s="3"/>
    </row>
    <row r="53" spans="2:13" ht="22.5" customHeight="1" x14ac:dyDescent="0.25">
      <c r="B53" s="345" t="s">
        <v>1449</v>
      </c>
      <c r="C53" s="346"/>
      <c r="D53" s="347"/>
      <c r="E53" s="331" t="s">
        <v>1516</v>
      </c>
      <c r="F53" s="332"/>
      <c r="G53" s="332"/>
      <c r="H53" s="351"/>
      <c r="I53" s="352"/>
      <c r="J53" s="3" t="str">
        <f>IF(AND(ISNUMBER(H53)=FALSE,H53&lt;&gt;""),"&lt;-- Vous devez saisir une valeur numérique.","")</f>
        <v/>
      </c>
      <c r="M53">
        <f t="shared" si="2"/>
        <v>0</v>
      </c>
    </row>
    <row r="54" spans="2:13" ht="22.5" customHeight="1" x14ac:dyDescent="0.25">
      <c r="B54" s="345"/>
      <c r="C54" s="346"/>
      <c r="D54" s="347"/>
      <c r="E54" s="331" t="s">
        <v>1518</v>
      </c>
      <c r="F54" s="332"/>
      <c r="G54" s="332"/>
      <c r="H54" s="351"/>
      <c r="I54" s="352"/>
      <c r="J54" s="3" t="str">
        <f>IF(AND(ISNUMBER(H54)=FALSE,H54&lt;&gt;""),"&lt;-- Vous devez saisir une valeur numérique.","")</f>
        <v/>
      </c>
      <c r="M54">
        <f t="shared" si="2"/>
        <v>0</v>
      </c>
    </row>
    <row r="55" spans="2:13" ht="22.5" customHeight="1" x14ac:dyDescent="0.25">
      <c r="B55" s="345"/>
      <c r="C55" s="346"/>
      <c r="D55" s="347"/>
      <c r="E55" s="331" t="s">
        <v>1335</v>
      </c>
      <c r="F55" s="332"/>
      <c r="G55" s="332"/>
      <c r="H55" s="351"/>
      <c r="I55" s="352"/>
      <c r="J55" s="3" t="str">
        <f>IF(AND(ISNUMBER(H55)=FALSE,H55&lt;&gt;""),"&lt;-- Vous devez saisir une valeur numérique.","")</f>
        <v/>
      </c>
      <c r="M55">
        <f t="shared" si="2"/>
        <v>0</v>
      </c>
    </row>
    <row r="56" spans="2:13" ht="22.5" customHeight="1" x14ac:dyDescent="0.25">
      <c r="B56" s="348"/>
      <c r="C56" s="349"/>
      <c r="D56" s="350"/>
      <c r="E56" s="331" t="s">
        <v>1336</v>
      </c>
      <c r="F56" s="332"/>
      <c r="G56" s="332"/>
      <c r="H56" s="355" t="str">
        <f>IF(H55=0,"",(H53+H54)/H55)</f>
        <v/>
      </c>
      <c r="I56" s="356"/>
      <c r="J56" s="3" t="str">
        <f>IF(AND(SUM(M53:M55)&gt;0,SUM(M53:M55)&lt;3),"&lt;-- Vous devez inscrire une valeur dans les 3 indicateurs précédents.","")</f>
        <v/>
      </c>
      <c r="M56">
        <f t="shared" si="2"/>
        <v>0</v>
      </c>
    </row>
    <row r="57" spans="2:13" ht="22.5" customHeight="1" x14ac:dyDescent="0.25">
      <c r="B57" s="359" t="s">
        <v>1418</v>
      </c>
      <c r="C57" s="334"/>
      <c r="D57" s="335"/>
      <c r="E57" s="327" t="s">
        <v>1333</v>
      </c>
      <c r="F57" s="328"/>
      <c r="G57" s="256"/>
      <c r="H57" s="256"/>
      <c r="I57" s="257"/>
      <c r="M57">
        <f>IF(G57="",0,1)</f>
        <v>0</v>
      </c>
    </row>
    <row r="58" spans="2:13" ht="22.5" customHeight="1" x14ac:dyDescent="0.25">
      <c r="B58" s="348"/>
      <c r="C58" s="349"/>
      <c r="D58" s="350"/>
      <c r="E58" s="327" t="s">
        <v>1338</v>
      </c>
      <c r="F58" s="328"/>
      <c r="G58" s="328"/>
      <c r="H58" s="351"/>
      <c r="I58" s="352"/>
      <c r="J58" s="3" t="str">
        <f>IF(AND(ISNUMBER(H58)=FALSE,H58&lt;&gt;""),"&lt;-- Vous devez saisir une valeur numérique.","")</f>
        <v/>
      </c>
      <c r="M58">
        <f>IF(H58="",0,1)</f>
        <v>0</v>
      </c>
    </row>
    <row r="59" spans="2:13" ht="11.45" customHeight="1" x14ac:dyDescent="0.25"/>
    <row r="60" spans="2:13" ht="25.5" customHeight="1" x14ac:dyDescent="0.25">
      <c r="B60" s="339" t="s">
        <v>1530</v>
      </c>
      <c r="C60" s="340"/>
      <c r="D60" s="341"/>
      <c r="E60" s="342" t="s">
        <v>1533</v>
      </c>
      <c r="F60" s="343"/>
      <c r="G60" s="343"/>
      <c r="H60" s="343"/>
      <c r="I60" s="344"/>
    </row>
    <row r="61" spans="2:13" ht="22.5" customHeight="1" x14ac:dyDescent="0.25">
      <c r="B61" s="333" t="s">
        <v>1488</v>
      </c>
      <c r="C61" s="334"/>
      <c r="D61" s="335"/>
      <c r="E61" s="323" t="s">
        <v>1333</v>
      </c>
      <c r="F61" s="234"/>
      <c r="G61" s="224"/>
      <c r="H61" s="224"/>
      <c r="I61" s="225"/>
      <c r="M61">
        <f>IF(G61="",0,1)</f>
        <v>0</v>
      </c>
    </row>
    <row r="62" spans="2:13" ht="22.5" customHeight="1" x14ac:dyDescent="0.25">
      <c r="B62" s="345"/>
      <c r="C62" s="346"/>
      <c r="D62" s="347"/>
      <c r="E62" s="323" t="s">
        <v>1334</v>
      </c>
      <c r="F62" s="234"/>
      <c r="G62" s="234"/>
      <c r="H62" s="351"/>
      <c r="I62" s="352"/>
      <c r="J62" s="3" t="str">
        <f>IF(AND(ISNUMBER(H62)=FALSE,H62&lt;&gt;""),"&lt;-- Vous devez saisir une valeur numérique.","")</f>
        <v/>
      </c>
      <c r="M62">
        <f t="shared" ref="M62:M68" si="3">IF(H62="",0,1)</f>
        <v>0</v>
      </c>
    </row>
    <row r="63" spans="2:13" ht="22.5" customHeight="1" x14ac:dyDescent="0.25">
      <c r="B63" s="348"/>
      <c r="C63" s="349"/>
      <c r="D63" s="350"/>
      <c r="E63" s="329" t="s">
        <v>1374</v>
      </c>
      <c r="F63" s="330"/>
      <c r="G63" s="330"/>
      <c r="H63" s="353"/>
      <c r="I63" s="354"/>
      <c r="J63" s="3" t="str">
        <f>IF(AND(H62&lt;&gt;"",H63=""),"&lt;-- Mettre l'unité de mesure relative à votre capacité de production","")</f>
        <v/>
      </c>
      <c r="M63">
        <f t="shared" si="3"/>
        <v>0</v>
      </c>
    </row>
    <row r="64" spans="2:13" ht="22.5" customHeight="1" x14ac:dyDescent="0.25">
      <c r="B64" s="333" t="s">
        <v>1449</v>
      </c>
      <c r="C64" s="334"/>
      <c r="D64" s="335"/>
      <c r="E64" s="331" t="s">
        <v>1541</v>
      </c>
      <c r="F64" s="332"/>
      <c r="G64" s="332"/>
      <c r="H64" s="351"/>
      <c r="I64" s="352"/>
      <c r="J64" s="3" t="str">
        <f>IF(AND(ISNUMBER(H64)=FALSE,H64&lt;&gt;""),"&lt;-- Vous devez saisir une valeur numérique.",IF(AND(H64&lt;&gt;"",OR(H64&lt;1900,H64&gt;2100)),"&lt;-- Inscrire une année plausible.",""))</f>
        <v/>
      </c>
      <c r="M64">
        <f t="shared" si="3"/>
        <v>0</v>
      </c>
    </row>
    <row r="65" spans="2:13" ht="22.5" customHeight="1" x14ac:dyDescent="0.25">
      <c r="B65" s="345"/>
      <c r="C65" s="346"/>
      <c r="D65" s="347"/>
      <c r="E65" s="331" t="s">
        <v>1540</v>
      </c>
      <c r="F65" s="332"/>
      <c r="G65" s="332"/>
      <c r="H65" s="351"/>
      <c r="I65" s="352"/>
      <c r="J65" s="3" t="str">
        <f>IF(AND(ISNUMBER(H65)=FALSE,H65&lt;&gt;""),"&lt;-- Vous devez saisir une valeur numérique.","")</f>
        <v/>
      </c>
      <c r="M65">
        <f t="shared" si="3"/>
        <v>0</v>
      </c>
    </row>
    <row r="66" spans="2:13" ht="22.5" customHeight="1" x14ac:dyDescent="0.25">
      <c r="B66" s="345"/>
      <c r="C66" s="346"/>
      <c r="D66" s="347"/>
      <c r="E66" s="331" t="s">
        <v>1389</v>
      </c>
      <c r="F66" s="332"/>
      <c r="G66" s="332"/>
      <c r="H66" s="351"/>
      <c r="I66" s="352"/>
      <c r="J66" s="3" t="str">
        <f>IF(AND(ISNUMBER(H66)=FALSE,H66&lt;&gt;""),"&lt;-- Vous devez saisir une valeur numérique.","")</f>
        <v/>
      </c>
      <c r="M66">
        <f t="shared" si="3"/>
        <v>0</v>
      </c>
    </row>
    <row r="67" spans="2:13" ht="22.5" customHeight="1" x14ac:dyDescent="0.25">
      <c r="B67" s="345"/>
      <c r="C67" s="346"/>
      <c r="D67" s="347"/>
      <c r="E67" s="331" t="s">
        <v>1335</v>
      </c>
      <c r="F67" s="332"/>
      <c r="G67" s="332"/>
      <c r="H67" s="351"/>
      <c r="I67" s="352"/>
      <c r="J67" s="3" t="str">
        <f>IF(AND(ISNUMBER(H67)=FALSE,H67&lt;&gt;""),"&lt;-- Vous devez saisir une valeur numérique.","")</f>
        <v/>
      </c>
      <c r="M67">
        <f t="shared" si="3"/>
        <v>0</v>
      </c>
    </row>
    <row r="68" spans="2:13" ht="22.5" customHeight="1" x14ac:dyDescent="0.25">
      <c r="B68" s="348"/>
      <c r="C68" s="349"/>
      <c r="D68" s="350"/>
      <c r="E68" s="331" t="s">
        <v>1336</v>
      </c>
      <c r="F68" s="332"/>
      <c r="G68" s="332"/>
      <c r="H68" s="355" t="str">
        <f>IF(H67=0,"",(H65+H66)/H67)</f>
        <v/>
      </c>
      <c r="I68" s="356"/>
      <c r="J68" s="3" t="str">
        <f>IF(AND(SUM(M65:M67)&gt;0,SUM(M65:M67)&lt;3),"&lt;-- Vous devez inscrire une valeur dans les 3 indicateurs précédents.","")</f>
        <v/>
      </c>
      <c r="M68">
        <f t="shared" si="3"/>
        <v>0</v>
      </c>
    </row>
    <row r="69" spans="2:13" ht="22.5" customHeight="1" x14ac:dyDescent="0.25">
      <c r="B69" s="359" t="s">
        <v>1418</v>
      </c>
      <c r="C69" s="334"/>
      <c r="D69" s="335"/>
      <c r="E69" s="327" t="s">
        <v>1333</v>
      </c>
      <c r="F69" s="328"/>
      <c r="G69" s="398" t="str">
        <f>IF(G57="","",G57)</f>
        <v/>
      </c>
      <c r="H69" s="398"/>
      <c r="I69" s="399"/>
      <c r="M69">
        <f>IF(G69="",0,1)</f>
        <v>0</v>
      </c>
    </row>
    <row r="70" spans="2:13" ht="22.5" customHeight="1" x14ac:dyDescent="0.25">
      <c r="B70" s="348"/>
      <c r="C70" s="349"/>
      <c r="D70" s="350"/>
      <c r="E70" s="327" t="s">
        <v>1495</v>
      </c>
      <c r="F70" s="328"/>
      <c r="G70" s="328"/>
      <c r="H70" s="351"/>
      <c r="I70" s="352"/>
      <c r="J70" s="3" t="str">
        <f>IF(AND(ISNUMBER(H70)=FALSE,H70&lt;&gt;""),"&lt;-- Vous devez saisir une valeur numérique.","")</f>
        <v/>
      </c>
      <c r="M70">
        <f>IF(H70="",0,1)</f>
        <v>0</v>
      </c>
    </row>
    <row r="71" spans="2:13" ht="11.45" customHeight="1" x14ac:dyDescent="0.25"/>
    <row r="72" spans="2:13" ht="44.25" customHeight="1" x14ac:dyDescent="0.25">
      <c r="B72" s="339" t="s">
        <v>1531</v>
      </c>
      <c r="C72" s="340"/>
      <c r="D72" s="341"/>
      <c r="E72" s="342" t="s">
        <v>1532</v>
      </c>
      <c r="F72" s="343"/>
      <c r="G72" s="343"/>
      <c r="H72" s="343"/>
      <c r="I72" s="344"/>
    </row>
    <row r="73" spans="2:13" ht="22.5" customHeight="1" x14ac:dyDescent="0.25">
      <c r="B73" s="333" t="s">
        <v>1488</v>
      </c>
      <c r="C73" s="334"/>
      <c r="D73" s="335"/>
      <c r="E73" s="323" t="s">
        <v>1333</v>
      </c>
      <c r="F73" s="234"/>
      <c r="G73" s="224"/>
      <c r="H73" s="224"/>
      <c r="I73" s="225"/>
      <c r="M73">
        <f>IF(G73="",0,1)</f>
        <v>0</v>
      </c>
    </row>
    <row r="74" spans="2:13" ht="22.5" customHeight="1" x14ac:dyDescent="0.25">
      <c r="B74" s="345"/>
      <c r="C74" s="346"/>
      <c r="D74" s="347"/>
      <c r="E74" s="323" t="s">
        <v>1334</v>
      </c>
      <c r="F74" s="234"/>
      <c r="G74" s="234"/>
      <c r="H74" s="351"/>
      <c r="I74" s="352"/>
      <c r="J74" s="3" t="str">
        <f>IF(AND(ISNUMBER(H74)=FALSE,H74&lt;&gt;""),"&lt;-- Vous devez saisir une valeur numérique.","")</f>
        <v/>
      </c>
      <c r="M74">
        <f t="shared" ref="M74:M80" si="4">IF(H74="",0,1)</f>
        <v>0</v>
      </c>
    </row>
    <row r="75" spans="2:13" ht="22.5" customHeight="1" x14ac:dyDescent="0.25">
      <c r="B75" s="348"/>
      <c r="C75" s="349"/>
      <c r="D75" s="350"/>
      <c r="E75" s="329" t="s">
        <v>1374</v>
      </c>
      <c r="F75" s="330"/>
      <c r="G75" s="330"/>
      <c r="H75" s="353"/>
      <c r="I75" s="354"/>
      <c r="J75" s="3" t="str">
        <f>IF(AND(H74&lt;&gt;"",H75=""),"&lt;-- Mettre l'unité de mesure relative à votre capacité de production","")</f>
        <v/>
      </c>
      <c r="M75">
        <f t="shared" si="4"/>
        <v>0</v>
      </c>
    </row>
    <row r="76" spans="2:13" ht="22.5" customHeight="1" x14ac:dyDescent="0.25">
      <c r="B76" s="333" t="s">
        <v>1449</v>
      </c>
      <c r="C76" s="334"/>
      <c r="D76" s="335"/>
      <c r="E76" s="331" t="s">
        <v>1542</v>
      </c>
      <c r="F76" s="332"/>
      <c r="G76" s="332"/>
      <c r="H76" s="351"/>
      <c r="I76" s="352"/>
      <c r="J76" s="3" t="str">
        <f>IF(AND(ISNUMBER(H76)=FALSE,H76&lt;&gt;""),"&lt;-- Vous devez saisir une valeur numérique.",IF(AND(H76&lt;&gt;"",OR(H76&lt;1900,H76&gt;2100)),"&lt;-- Inscrire une année plausible.",""))</f>
        <v/>
      </c>
      <c r="M76">
        <f t="shared" si="4"/>
        <v>0</v>
      </c>
    </row>
    <row r="77" spans="2:13" ht="22.5" customHeight="1" x14ac:dyDescent="0.25">
      <c r="B77" s="345"/>
      <c r="C77" s="346"/>
      <c r="D77" s="347"/>
      <c r="E77" s="331" t="s">
        <v>1337</v>
      </c>
      <c r="F77" s="332"/>
      <c r="G77" s="332"/>
      <c r="H77" s="351"/>
      <c r="I77" s="352"/>
      <c r="J77" s="3" t="str">
        <f>IF(AND(ISNUMBER(H77)=FALSE,H77&lt;&gt;""),"&lt;-- Vous devez saisir une valeur numérique.","")</f>
        <v/>
      </c>
      <c r="M77">
        <f t="shared" si="4"/>
        <v>0</v>
      </c>
    </row>
    <row r="78" spans="2:13" ht="22.5" customHeight="1" x14ac:dyDescent="0.25">
      <c r="B78" s="345"/>
      <c r="C78" s="346"/>
      <c r="D78" s="347"/>
      <c r="E78" s="331" t="s">
        <v>1389</v>
      </c>
      <c r="F78" s="332"/>
      <c r="G78" s="332"/>
      <c r="H78" s="351"/>
      <c r="I78" s="352"/>
      <c r="J78" s="3" t="str">
        <f>IF(AND(ISNUMBER(H78)=FALSE,H78&lt;&gt;""),"&lt;-- Vous devez saisir une valeur numérique.","")</f>
        <v/>
      </c>
      <c r="M78">
        <f t="shared" si="4"/>
        <v>0</v>
      </c>
    </row>
    <row r="79" spans="2:13" ht="22.5" customHeight="1" x14ac:dyDescent="0.25">
      <c r="B79" s="345"/>
      <c r="C79" s="346"/>
      <c r="D79" s="347"/>
      <c r="E79" s="331" t="s">
        <v>1335</v>
      </c>
      <c r="F79" s="332"/>
      <c r="G79" s="332"/>
      <c r="H79" s="351"/>
      <c r="I79" s="352"/>
      <c r="J79" s="3" t="str">
        <f>IF(AND(ISNUMBER(H79)=FALSE,H79&lt;&gt;""),"&lt;-- Vous devez saisir une valeur numérique.","")</f>
        <v/>
      </c>
      <c r="M79">
        <f t="shared" si="4"/>
        <v>0</v>
      </c>
    </row>
    <row r="80" spans="2:13" ht="22.5" customHeight="1" x14ac:dyDescent="0.25">
      <c r="B80" s="348"/>
      <c r="C80" s="349"/>
      <c r="D80" s="350"/>
      <c r="E80" s="331" t="s">
        <v>1336</v>
      </c>
      <c r="F80" s="332"/>
      <c r="G80" s="332"/>
      <c r="H80" s="385" t="str">
        <f>IF(H79=0,"",(H77+H78)/H79)</f>
        <v/>
      </c>
      <c r="I80" s="386"/>
      <c r="J80" s="3" t="str">
        <f>IF(AND(SUM(M77:M79)&gt;0,SUM(M77:M79)&lt;3),"&lt;-- Vous devez inscrire une valeur dans les 3 indicateurs précédents.","")</f>
        <v/>
      </c>
      <c r="M80">
        <f t="shared" si="4"/>
        <v>0</v>
      </c>
    </row>
    <row r="81" spans="2:13" ht="22.5" customHeight="1" x14ac:dyDescent="0.25">
      <c r="B81" s="359" t="s">
        <v>1418</v>
      </c>
      <c r="C81" s="334"/>
      <c r="D81" s="335"/>
      <c r="E81" s="327" t="s">
        <v>1333</v>
      </c>
      <c r="F81" s="328"/>
      <c r="G81" s="378" t="str">
        <f>IF(G57="","",G57)</f>
        <v/>
      </c>
      <c r="H81" s="378"/>
      <c r="I81" s="379"/>
      <c r="M81">
        <f>IF(G81="",0,1)</f>
        <v>0</v>
      </c>
    </row>
    <row r="82" spans="2:13" ht="22.5" customHeight="1" x14ac:dyDescent="0.25">
      <c r="B82" s="348"/>
      <c r="C82" s="349"/>
      <c r="D82" s="350"/>
      <c r="E82" s="380" t="s">
        <v>1534</v>
      </c>
      <c r="F82" s="381"/>
      <c r="G82" s="381"/>
      <c r="H82" s="351"/>
      <c r="I82" s="352"/>
      <c r="J82" s="3" t="str">
        <f>IF(AND(ISNUMBER(H82)=FALSE,H82&lt;&gt;""),"&lt;-- Vous devez saisir une valeur numérique.","")</f>
        <v/>
      </c>
      <c r="M82">
        <f>IF(H82="",0,1)</f>
        <v>0</v>
      </c>
    </row>
    <row r="83" spans="2:13" s="102" customFormat="1" ht="11.45" customHeight="1" x14ac:dyDescent="0.25">
      <c r="B83" s="153"/>
      <c r="C83" s="153"/>
      <c r="D83" s="153"/>
      <c r="E83" s="154"/>
      <c r="F83" s="154"/>
      <c r="G83" s="154"/>
      <c r="H83" s="155"/>
      <c r="I83" s="155"/>
    </row>
    <row r="84" spans="2:13" x14ac:dyDescent="0.25">
      <c r="B84" s="387" t="s">
        <v>1468</v>
      </c>
      <c r="C84" s="388"/>
      <c r="D84" s="388"/>
      <c r="E84" s="388"/>
      <c r="F84" s="389"/>
      <c r="G84" s="382" t="s">
        <v>1467</v>
      </c>
      <c r="H84" s="383"/>
      <c r="I84" s="384"/>
    </row>
    <row r="85" spans="2:13" ht="10.5" customHeight="1" x14ac:dyDescent="0.25">
      <c r="B85" s="390" t="s">
        <v>1519</v>
      </c>
      <c r="C85" s="391"/>
      <c r="D85" s="391"/>
      <c r="E85" s="391"/>
      <c r="F85" s="392"/>
      <c r="G85" s="374" t="str">
        <f>IF(H50=0,"",((H74-H50)/H50)* 100)</f>
        <v/>
      </c>
      <c r="H85" s="374"/>
      <c r="I85" s="375"/>
    </row>
    <row r="86" spans="2:13" ht="12" customHeight="1" x14ac:dyDescent="0.25">
      <c r="B86" s="390"/>
      <c r="C86" s="391"/>
      <c r="D86" s="391"/>
      <c r="E86" s="391"/>
      <c r="F86" s="392"/>
      <c r="G86" s="396"/>
      <c r="H86" s="396"/>
      <c r="I86" s="397"/>
    </row>
    <row r="87" spans="2:13" ht="6.75" customHeight="1" x14ac:dyDescent="0.25">
      <c r="B87" s="390"/>
      <c r="C87" s="391"/>
      <c r="D87" s="391"/>
      <c r="E87" s="391"/>
      <c r="F87" s="392"/>
      <c r="G87" s="376"/>
      <c r="H87" s="376"/>
      <c r="I87" s="377"/>
    </row>
    <row r="88" spans="2:13" ht="9.75" customHeight="1" x14ac:dyDescent="0.25">
      <c r="B88" s="390" t="s">
        <v>1520</v>
      </c>
      <c r="C88" s="391"/>
      <c r="D88" s="391"/>
      <c r="E88" s="391"/>
      <c r="F88" s="392"/>
      <c r="G88" s="374" t="str">
        <f>IF(OR(H80="",H56=0),"",((H80-H56)/H56)*100)</f>
        <v/>
      </c>
      <c r="H88" s="374"/>
      <c r="I88" s="375"/>
    </row>
    <row r="89" spans="2:13" ht="11.25" customHeight="1" x14ac:dyDescent="0.25">
      <c r="B89" s="390"/>
      <c r="C89" s="391"/>
      <c r="D89" s="391"/>
      <c r="E89" s="391"/>
      <c r="F89" s="392"/>
      <c r="G89" s="396"/>
      <c r="H89" s="396"/>
      <c r="I89" s="397"/>
    </row>
    <row r="90" spans="2:13" ht="10.5" customHeight="1" x14ac:dyDescent="0.25">
      <c r="B90" s="390"/>
      <c r="C90" s="391"/>
      <c r="D90" s="391"/>
      <c r="E90" s="391"/>
      <c r="F90" s="392"/>
      <c r="G90" s="376"/>
      <c r="H90" s="376"/>
      <c r="I90" s="377"/>
    </row>
    <row r="91" spans="2:13" ht="12" hidden="1" customHeight="1" x14ac:dyDescent="0.25">
      <c r="B91" s="390"/>
      <c r="C91" s="391"/>
      <c r="D91" s="391"/>
      <c r="E91" s="391"/>
      <c r="F91" s="392"/>
      <c r="G91" s="13"/>
      <c r="H91" s="13"/>
      <c r="I91" s="39"/>
    </row>
    <row r="92" spans="2:13" ht="15" customHeight="1" x14ac:dyDescent="0.25">
      <c r="B92" s="390" t="s">
        <v>1464</v>
      </c>
      <c r="C92" s="391"/>
      <c r="D92" s="391"/>
      <c r="E92" s="391"/>
      <c r="F92" s="392"/>
      <c r="G92" s="374" t="str">
        <f>IF(OR(H82="",H58=0),"",((H82-H58)/H58)*100)</f>
        <v/>
      </c>
      <c r="H92" s="374"/>
      <c r="I92" s="375"/>
    </row>
    <row r="93" spans="2:13" ht="18" customHeight="1" x14ac:dyDescent="0.25">
      <c r="B93" s="390"/>
      <c r="C93" s="391"/>
      <c r="D93" s="391"/>
      <c r="E93" s="391"/>
      <c r="F93" s="392"/>
      <c r="G93" s="376"/>
      <c r="H93" s="376"/>
      <c r="I93" s="377"/>
    </row>
  </sheetData>
  <mergeCells count="115">
    <mergeCell ref="B5:I5"/>
    <mergeCell ref="B4:H4"/>
    <mergeCell ref="B88:F91"/>
    <mergeCell ref="B92:F93"/>
    <mergeCell ref="C16:I16"/>
    <mergeCell ref="C17:I17"/>
    <mergeCell ref="C18:I18"/>
    <mergeCell ref="C19:I19"/>
    <mergeCell ref="C20:I20"/>
    <mergeCell ref="C21:I21"/>
    <mergeCell ref="C22:I22"/>
    <mergeCell ref="C23:I23"/>
    <mergeCell ref="G85:I87"/>
    <mergeCell ref="B76:D80"/>
    <mergeCell ref="E76:G76"/>
    <mergeCell ref="H76:I76"/>
    <mergeCell ref="E77:G77"/>
    <mergeCell ref="H77:I77"/>
    <mergeCell ref="E78:G78"/>
    <mergeCell ref="H78:I78"/>
    <mergeCell ref="E79:G79"/>
    <mergeCell ref="H79:I79"/>
    <mergeCell ref="H54:I54"/>
    <mergeCell ref="B29:I29"/>
    <mergeCell ref="B26:I26"/>
    <mergeCell ref="B27:I27"/>
    <mergeCell ref="C25:I25"/>
    <mergeCell ref="E56:G56"/>
    <mergeCell ref="B6:I6"/>
    <mergeCell ref="G88:I90"/>
    <mergeCell ref="B69:D70"/>
    <mergeCell ref="E69:F69"/>
    <mergeCell ref="G69:I69"/>
    <mergeCell ref="E70:G70"/>
    <mergeCell ref="H70:I70"/>
    <mergeCell ref="E68:G68"/>
    <mergeCell ref="H68:I68"/>
    <mergeCell ref="H65:I65"/>
    <mergeCell ref="E66:G66"/>
    <mergeCell ref="H66:I66"/>
    <mergeCell ref="E67:G67"/>
    <mergeCell ref="H67:I67"/>
    <mergeCell ref="B64:D68"/>
    <mergeCell ref="E64:G64"/>
    <mergeCell ref="H64:I64"/>
    <mergeCell ref="B47:I47"/>
    <mergeCell ref="H51:I51"/>
    <mergeCell ref="D35:E35"/>
    <mergeCell ref="B57:D58"/>
    <mergeCell ref="G92:I93"/>
    <mergeCell ref="B81:D82"/>
    <mergeCell ref="E81:F81"/>
    <mergeCell ref="G81:I81"/>
    <mergeCell ref="E82:G82"/>
    <mergeCell ref="H82:I82"/>
    <mergeCell ref="G84:I84"/>
    <mergeCell ref="H74:I74"/>
    <mergeCell ref="E75:G75"/>
    <mergeCell ref="H75:I75"/>
    <mergeCell ref="E80:G80"/>
    <mergeCell ref="H80:I80"/>
    <mergeCell ref="B84:F84"/>
    <mergeCell ref="B85:F87"/>
    <mergeCell ref="B73:D75"/>
    <mergeCell ref="E73:F73"/>
    <mergeCell ref="G73:I73"/>
    <mergeCell ref="E74:G74"/>
    <mergeCell ref="H55:I55"/>
    <mergeCell ref="E54:G54"/>
    <mergeCell ref="E52:G52"/>
    <mergeCell ref="H53:I53"/>
    <mergeCell ref="B1:I1"/>
    <mergeCell ref="B3:I3"/>
    <mergeCell ref="B72:D72"/>
    <mergeCell ref="E72:I72"/>
    <mergeCell ref="B7:I7"/>
    <mergeCell ref="B8:I8"/>
    <mergeCell ref="B49:D51"/>
    <mergeCell ref="G49:I49"/>
    <mergeCell ref="E50:G50"/>
    <mergeCell ref="H50:I50"/>
    <mergeCell ref="B14:I14"/>
    <mergeCell ref="E48:I48"/>
    <mergeCell ref="B48:D48"/>
    <mergeCell ref="C32:C37"/>
    <mergeCell ref="B30:B37"/>
    <mergeCell ref="C30:C31"/>
    <mergeCell ref="B38:B45"/>
    <mergeCell ref="C38:C39"/>
    <mergeCell ref="C40:C45"/>
    <mergeCell ref="D43:E43"/>
    <mergeCell ref="E49:F49"/>
    <mergeCell ref="B15:I15"/>
    <mergeCell ref="E57:F57"/>
    <mergeCell ref="E51:G51"/>
    <mergeCell ref="E65:G65"/>
    <mergeCell ref="B10:I10"/>
    <mergeCell ref="B11:I11"/>
    <mergeCell ref="B60:D60"/>
    <mergeCell ref="E60:I60"/>
    <mergeCell ref="B61:D63"/>
    <mergeCell ref="E61:F61"/>
    <mergeCell ref="G61:I61"/>
    <mergeCell ref="E62:G62"/>
    <mergeCell ref="H62:I62"/>
    <mergeCell ref="E63:G63"/>
    <mergeCell ref="H63:I63"/>
    <mergeCell ref="C24:I24"/>
    <mergeCell ref="G57:I57"/>
    <mergeCell ref="H56:I56"/>
    <mergeCell ref="H58:I58"/>
    <mergeCell ref="B53:D56"/>
    <mergeCell ref="E55:G55"/>
    <mergeCell ref="E53:G53"/>
    <mergeCell ref="E58:G58"/>
  </mergeCells>
  <conditionalFormatting sqref="B16:B25">
    <cfRule type="expression" dxfId="62" priority="1">
      <formula>B16=""</formula>
    </cfRule>
  </conditionalFormatting>
  <conditionalFormatting sqref="B8:I8">
    <cfRule type="expression" dxfId="61" priority="3">
      <formula>B8=""</formula>
    </cfRule>
  </conditionalFormatting>
  <conditionalFormatting sqref="B11:I11">
    <cfRule type="expression" dxfId="60" priority="2">
      <formula>B11=""</formula>
    </cfRule>
  </conditionalFormatting>
  <conditionalFormatting sqref="D42:G42">
    <cfRule type="expression" dxfId="58" priority="87" stopIfTrue="1">
      <formula>AND($D$39&lt;&gt;"",SUM($D$42:$G$42)=0)</formula>
    </cfRule>
  </conditionalFormatting>
  <conditionalFormatting sqref="D45:I46">
    <cfRule type="expression" dxfId="54" priority="88" stopIfTrue="1">
      <formula>AND($I$39&lt;&gt;"",SUM($D$45:$I$45)=0)</formula>
    </cfRule>
  </conditionalFormatting>
  <conditionalFormatting sqref="G49">
    <cfRule type="expression" dxfId="53" priority="297">
      <formula>AND(#REF!="A1",M49=0,(M49+M50+M51)&lt;&gt;3,SUM(M53:M58)=0)</formula>
    </cfRule>
  </conditionalFormatting>
  <conditionalFormatting sqref="G57">
    <cfRule type="expression" dxfId="52" priority="301">
      <formula>AND(#REF!="A1",M57=0,(M57+M58)&lt;&gt;2,SUM(M49:M56)=0)</formula>
    </cfRule>
  </conditionalFormatting>
  <conditionalFormatting sqref="G61">
    <cfRule type="expression" dxfId="51" priority="262">
      <formula>AND(#REF!="A1",M59=0,(M59+M60+M61)&lt;&gt;3,SUM(M62:M68)=0)</formula>
    </cfRule>
  </conditionalFormatting>
  <conditionalFormatting sqref="G69">
    <cfRule type="expression" dxfId="50" priority="276">
      <formula>AND(#REF!="A1",M67=0,(M67+M68)&lt;&gt;2,SUM(M59:M66)=0)</formula>
    </cfRule>
  </conditionalFormatting>
  <conditionalFormatting sqref="G73:H73">
    <cfRule type="expression" dxfId="49" priority="73">
      <formula>AND(M70="A1",M71=0,(M71+M72+M73)&lt;&gt;3,SUM(M74:M80)=0)</formula>
    </cfRule>
  </conditionalFormatting>
  <conditionalFormatting sqref="H49">
    <cfRule type="expression" dxfId="48" priority="311">
      <formula>AND(#REF!="A1",#REF!=0,(#REF!+N48+N49)&lt;&gt;3,SUM(N50:N56)=0)</formula>
    </cfRule>
  </conditionalFormatting>
  <conditionalFormatting sqref="H50">
    <cfRule type="expression" dxfId="47" priority="298">
      <formula>AND(#REF!="A1",M50=0,(M49+M50+M51)&lt;&gt;3,SUM(M53:M58)=0)</formula>
    </cfRule>
  </conditionalFormatting>
  <conditionalFormatting sqref="H51:H52">
    <cfRule type="expression" dxfId="46" priority="299">
      <formula>AND(#REF!="A1",M51=0,(M49+M50+M51)&lt;&gt;3,SUM(M53:M58)=0)</formula>
    </cfRule>
  </conditionalFormatting>
  <conditionalFormatting sqref="H53">
    <cfRule type="expression" dxfId="45" priority="303">
      <formula>AND(#REF!="A1",M53=0,(#REF!+M53+M54)&lt;&gt;3,SUM(M55:M61)=0)</formula>
    </cfRule>
  </conditionalFormatting>
  <conditionalFormatting sqref="H54">
    <cfRule type="expression" dxfId="44" priority="42">
      <formula>AND(#REF!="A1",M54=0,(M53+M54+M55)&lt;&gt;3,SUM(M56:M62)=0)</formula>
    </cfRule>
  </conditionalFormatting>
  <conditionalFormatting sqref="H55">
    <cfRule type="expression" dxfId="43" priority="40">
      <formula>AND(#REF!="A1",M55=0,(M54+M55+M56)&lt;&gt;3,SUM(M57:M63)=0)</formula>
    </cfRule>
  </conditionalFormatting>
  <conditionalFormatting sqref="H56">
    <cfRule type="expression" dxfId="42" priority="300">
      <formula>AND(#REF!="A1",M56=0,(M49+M50+M51+M57+M58)=0,SUM(M53:M56)&lt;&gt;5)</formula>
    </cfRule>
  </conditionalFormatting>
  <conditionalFormatting sqref="H57">
    <cfRule type="expression" dxfId="41" priority="316">
      <formula>AND(#REF!="A1",N55=0,(N55+N56)&lt;&gt;2,SUM(N48:N54)=0)</formula>
    </cfRule>
  </conditionalFormatting>
  <conditionalFormatting sqref="H58">
    <cfRule type="expression" dxfId="40" priority="38">
      <formula>AND(#REF!="A1",M58=0,(M57+M58+M59)&lt;&gt;3,SUM(M60:M66)=0)</formula>
    </cfRule>
  </conditionalFormatting>
  <conditionalFormatting sqref="H61">
    <cfRule type="expression" dxfId="39" priority="84">
      <formula>AND(N58="A1",N59=0,(N59+N60+N61)&lt;&gt;3,SUM(N62:N68)=0)</formula>
    </cfRule>
  </conditionalFormatting>
  <conditionalFormatting sqref="H62">
    <cfRule type="expression" dxfId="38" priority="35">
      <formula>AND(#REF!="A1",M62=0,(M61+M62+M63)&lt;&gt;3,SUM(M64:M70)=0)</formula>
    </cfRule>
  </conditionalFormatting>
  <conditionalFormatting sqref="H63">
    <cfRule type="expression" dxfId="37" priority="36">
      <formula>AND(#REF!="A1",M63=0,(M61+M62+M63)&lt;&gt;3,SUM(M64:M70)=0)</formula>
    </cfRule>
  </conditionalFormatting>
  <conditionalFormatting sqref="H64:H67">
    <cfRule type="expression" dxfId="36" priority="26">
      <formula>AND(#REF!="A1",M64=0,(M63+M64+M65)&lt;&gt;3,SUM(M66:M72)=0)</formula>
    </cfRule>
  </conditionalFormatting>
  <conditionalFormatting sqref="H69 G81:H81">
    <cfRule type="expression" dxfId="35" priority="76">
      <formula>AND(M58="A1",M67=0,(M67+M68)&lt;&gt;2,SUM(M59:M66)=0)</formula>
    </cfRule>
  </conditionalFormatting>
  <conditionalFormatting sqref="H70">
    <cfRule type="expression" dxfId="34" priority="24">
      <formula>AND(#REF!="A1",M70=0,(M69+M70+M71)&lt;&gt;3,SUM(M72:M78)=0)</formula>
    </cfRule>
  </conditionalFormatting>
  <conditionalFormatting sqref="H74">
    <cfRule type="expression" dxfId="33" priority="19">
      <formula>AND(#REF!="A1",M74=0,(M73+M74+M75)&lt;&gt;3,SUM(M76:M82)=0)</formula>
    </cfRule>
  </conditionalFormatting>
  <conditionalFormatting sqref="H75">
    <cfRule type="expression" dxfId="32" priority="20">
      <formula>AND(#REF!="A1",M75=0,(M73+M74+M75)&lt;&gt;3,SUM(M76:M82)=0)</formula>
    </cfRule>
  </conditionalFormatting>
  <conditionalFormatting sqref="H76:H79">
    <cfRule type="expression" dxfId="31" priority="10">
      <formula>AND(#REF!="A1",M76=0,(M75+M76+M77)&lt;&gt;3,SUM(M78:M84)=0)</formula>
    </cfRule>
  </conditionalFormatting>
  <conditionalFormatting sqref="H82">
    <cfRule type="expression" dxfId="30" priority="22">
      <formula>AND(#REF!="A1",M82=0,(M81+M82+M83)&lt;&gt;3,SUM(M84:M90)=0)</formula>
    </cfRule>
  </conditionalFormatting>
  <conditionalFormatting sqref="H42:I42">
    <cfRule type="expression" dxfId="28" priority="86" stopIfTrue="1">
      <formula>AND($E$39&lt;&gt;"",SUM($H$42:$I$42)=0)</formula>
    </cfRule>
  </conditionalFormatting>
  <conditionalFormatting sqref="H68:I68">
    <cfRule type="expression" dxfId="27" priority="63">
      <formula>AND(#REF!="A1",M66=0,(M59+M60+M61+M67+M68)=0,SUM(M62:M66)&lt;&gt;5)</formula>
    </cfRule>
  </conditionalFormatting>
  <conditionalFormatting sqref="H80:I80">
    <cfRule type="expression" dxfId="26" priority="62">
      <formula>AND(#REF!="A1",M78=0,(M71+M72+M73+M79+M80)=0,SUM(M74:M78)&lt;&gt;5)</formula>
    </cfRule>
  </conditionalFormatting>
  <conditionalFormatting sqref="H83:I83">
    <cfRule type="expression" dxfId="25" priority="65">
      <formula>AND(M71="A1",M81=0,(M80+M81)&lt;&gt;2,SUM(M72:M79)=0)</formula>
    </cfRule>
  </conditionalFormatting>
  <conditionalFormatting sqref="I4">
    <cfRule type="expression" dxfId="24" priority="4">
      <formula>I4=""</formula>
    </cfRule>
  </conditionalFormatting>
  <conditionalFormatting sqref="I49">
    <cfRule type="expression" dxfId="23" priority="326">
      <formula>AND(#REF!="A1",#REF!=0,(#REF!+#REF!+#REF!)&lt;&gt;3,SUM(#REF!)=0)</formula>
    </cfRule>
  </conditionalFormatting>
  <conditionalFormatting sqref="I50">
    <cfRule type="expression" dxfId="22" priority="312">
      <formula>AND(#REF!="A1",N48=0,(#REF!+N48+N49)&lt;&gt;3,SUM(N50:N56)=0)</formula>
    </cfRule>
  </conditionalFormatting>
  <conditionalFormatting sqref="I51">
    <cfRule type="expression" dxfId="21" priority="313">
      <formula>AND(#REF!="A1",N49=0,(#REF!+N48+N49)&lt;&gt;3,SUM(N50:N56)=0)</formula>
    </cfRule>
  </conditionalFormatting>
  <conditionalFormatting sqref="I52">
    <cfRule type="expression" dxfId="20" priority="314">
      <formula>AND(#REF!="A1",N50=0,(#REF!+#REF!+N50)&lt;&gt;3,SUM(N51:N57)=0)</formula>
    </cfRule>
  </conditionalFormatting>
  <conditionalFormatting sqref="I53">
    <cfRule type="expression" dxfId="19" priority="302">
      <formula>AND(#REF!="A1",N51=0,(N50+N51+#REF!)&lt;&gt;3,SUM(N53:N59)=0)</formula>
    </cfRule>
  </conditionalFormatting>
  <conditionalFormatting sqref="I54">
    <cfRule type="expression" dxfId="18" priority="304">
      <formula>AND(#REF!="A1",#REF!=0,(N51+#REF!+N53)&lt;&gt;3,SUM(N54:N60)=0)</formula>
    </cfRule>
  </conditionalFormatting>
  <conditionalFormatting sqref="I55">
    <cfRule type="expression" dxfId="17" priority="305">
      <formula>AND(#REF!="A1",N53=0,(#REF!+N53+N54)&lt;&gt;3,SUM(N55:N61)=0)</formula>
    </cfRule>
  </conditionalFormatting>
  <conditionalFormatting sqref="I56">
    <cfRule type="expression" dxfId="16" priority="315">
      <formula>AND(#REF!="A1",N54=0,(#REF!+N48+N49+N55+N56)=0,SUM(N50:N54)&lt;&gt;5)</formula>
    </cfRule>
  </conditionalFormatting>
  <conditionalFormatting sqref="I57">
    <cfRule type="expression" dxfId="15" priority="328">
      <formula>AND(#REF!="A1",#REF!=0,(#REF!+#REF!)&lt;&gt;2,SUM(#REF!)=0)</formula>
    </cfRule>
  </conditionalFormatting>
  <conditionalFormatting sqref="I58">
    <cfRule type="expression" dxfId="14" priority="37">
      <formula>AND(#REF!="A1",N56=0,(N55+N56+N57)&lt;&gt;3,SUM(N58:N64)=0)</formula>
    </cfRule>
  </conditionalFormatting>
  <conditionalFormatting sqref="I61">
    <cfRule type="expression" dxfId="13" priority="318">
      <formula>AND(#REF!="A1",#REF!=0,(#REF!+#REF!+#REF!)&lt;&gt;3,SUM(#REF!)=0)</formula>
    </cfRule>
  </conditionalFormatting>
  <conditionalFormatting sqref="I62">
    <cfRule type="expression" dxfId="12" priority="33">
      <formula>AND(#REF!="A1",N60=0,(N59+N60+N61)&lt;&gt;3,SUM(N62:N68)=0)</formula>
    </cfRule>
  </conditionalFormatting>
  <conditionalFormatting sqref="I63">
    <cfRule type="expression" dxfId="11" priority="34">
      <formula>AND(#REF!="A1",N61=0,(N59+N60+N61)&lt;&gt;3,SUM(N62:N68)=0)</formula>
    </cfRule>
  </conditionalFormatting>
  <conditionalFormatting sqref="I64:I67">
    <cfRule type="expression" dxfId="10" priority="25">
      <formula>AND(#REF!="A1",N62=0,(N61+N62+N63)&lt;&gt;3,SUM(N64:N70)=0)</formula>
    </cfRule>
  </conditionalFormatting>
  <conditionalFormatting sqref="I69 I81">
    <cfRule type="expression" dxfId="9" priority="320">
      <formula>AND(#REF!="A1",#REF!=0,(#REF!+#REF!)&lt;&gt;2,SUM(#REF!)=0)</formula>
    </cfRule>
  </conditionalFormatting>
  <conditionalFormatting sqref="I70">
    <cfRule type="expression" dxfId="8" priority="23">
      <formula>AND(#REF!="A1",N68=0,(N67+N68+N69)&lt;&gt;3,SUM(N70:N76)=0)</formula>
    </cfRule>
  </conditionalFormatting>
  <conditionalFormatting sqref="I73">
    <cfRule type="expression" dxfId="7" priority="322">
      <formula>AND(#REF!="A1",#REF!=0,(#REF!+#REF!+#REF!)&lt;&gt;3,SUM(#REF!)=0)</formula>
    </cfRule>
  </conditionalFormatting>
  <conditionalFormatting sqref="I74">
    <cfRule type="expression" dxfId="6" priority="17">
      <formula>AND(#REF!="A1",N72=0,(N71+N72+N73)&lt;&gt;3,SUM(N74:N80)=0)</formula>
    </cfRule>
  </conditionalFormatting>
  <conditionalFormatting sqref="I75">
    <cfRule type="expression" dxfId="5" priority="18">
      <formula>AND(#REF!="A1",N73=0,(N71+N72+N73)&lt;&gt;3,SUM(N74:N80)=0)</formula>
    </cfRule>
  </conditionalFormatting>
  <conditionalFormatting sqref="I76:I79">
    <cfRule type="expression" dxfId="4" priority="9">
      <formula>AND(#REF!="A1",N74=0,(N73+N74+N75)&lt;&gt;3,SUM(N76:N82)=0)</formula>
    </cfRule>
  </conditionalFormatting>
  <conditionalFormatting sqref="I82">
    <cfRule type="expression" dxfId="3" priority="21">
      <formula>AND(#REF!="A1",N80=0,(N79+N80+N81)&lt;&gt;3,SUM(N82:N88)=0)</formula>
    </cfRule>
  </conditionalFormatting>
  <dataValidations count="3">
    <dataValidation type="decimal" allowBlank="1" showInputMessage="1" showErrorMessage="1" error="Seule une valeur comprise entre 0 et 100 est acceptée!" sqref="D42:I42 D34:I34 D37:I37 D45:I46" xr:uid="{46A67ACA-F59F-407E-A2B2-749897F06605}">
      <formula1>0</formula1>
      <formula2>100</formula2>
    </dataValidation>
    <dataValidation type="decimal" operator="greaterThanOrEqual" allowBlank="1" showInputMessage="1" showErrorMessage="1" error="Inscrire une valeur supérieure ou égale à 0." sqref="D39:I39 D31:I31" xr:uid="{E2CC18F2-A008-464D-87CE-12C9B96C408C}">
      <formula1>0</formula1>
    </dataValidation>
    <dataValidation type="whole" operator="greaterThan" allowBlank="1" showInputMessage="1" showErrorMessage="1" error="Entrez une valeur numérique." sqref="H50:I50 H58:I58 H62:I62 H64:I67 H70:I70 H82:I82 H74:I74 H76:I79 H53:I55" xr:uid="{5783C0B1-B307-4742-9723-EE31635999C6}">
      <formula1>0</formula1>
    </dataValidation>
  </dataValidations>
  <pageMargins left="0.55118110236220474" right="0.43307086614173229" top="0.59055118110236227" bottom="0.70866141732283472" header="0.31496062992125984" footer="0.31496062992125984"/>
  <pageSetup scale="74" orientation="portrait" r:id="rId1"/>
  <headerFooter>
    <oddFooter>&amp;L&amp;"Arial Narrow,Gras"&amp;9Direction générale de l’approvisionnement en bois et du développement économique
Ministère des Ressources naturelles et des Forêts&amp;R&amp;"Arial Narrow,Gras"&amp;9Version du 30 avril 2025
Onglet Retombées
Page &amp;P de &amp;N</oddFooter>
  </headerFooter>
  <rowBreaks count="3" manualBreakCount="3">
    <brk id="13" min="1" max="8" man="1"/>
    <brk id="28" min="1" max="8" man="1"/>
    <brk id="46" min="1" max="8" man="1"/>
  </rowBreaks>
  <legacyDrawing r:id="rId2"/>
  <extLst>
    <ext xmlns:x14="http://schemas.microsoft.com/office/spreadsheetml/2009/9/main" uri="{78C0D931-6437-407d-A8EE-F0AAD7539E65}">
      <x14:conditionalFormattings>
        <x14:conditionalFormatting xmlns:xm="http://schemas.microsoft.com/office/excel/2006/main">
          <x14:cfRule type="expression" priority="96" stopIfTrue="1" id="{00000000-000E-0000-0300-00000C000000}">
            <xm:f>AND($D$31&lt;&gt;"",SUM($D$34:$G$34)=0,Description!$E$3="Volet 2 - Bois de qualité inférieure")</xm:f>
            <x14:dxf>
              <fill>
                <patternFill>
                  <bgColor rgb="FFFFFF66"/>
                </patternFill>
              </fill>
            </x14:dxf>
          </x14:cfRule>
          <xm:sqref>D34:G34</xm:sqref>
        </x14:conditionalFormatting>
        <x14:conditionalFormatting xmlns:xm="http://schemas.microsoft.com/office/excel/2006/main">
          <x14:cfRule type="expression" priority="94" id="{7700BB46-C70A-41FA-8AEC-840D0B63CA01}">
            <xm:f>AND(Description!$E$3="Volet 2 - Bois de qualité inférieure",SUM($D$31:$I$31)=0)</xm:f>
            <x14:dxf>
              <fill>
                <patternFill>
                  <bgColor rgb="FFFFFF66"/>
                </patternFill>
              </fill>
            </x14:dxf>
          </x14:cfRule>
          <xm:sqref>D31:I31</xm:sqref>
        </x14:conditionalFormatting>
        <x14:conditionalFormatting xmlns:xm="http://schemas.microsoft.com/office/excel/2006/main">
          <x14:cfRule type="expression" priority="98" stopIfTrue="1" id="{00000000-000E-0000-0300-00000E000000}">
            <xm:f>AND($I$31&lt;&gt;"",SUM($D$37:$I$37)=0,Description!$E$3="Volet 2 - Bois de qualité inférieure")</xm:f>
            <x14:dxf>
              <fill>
                <patternFill>
                  <bgColor rgb="FFFFFF66"/>
                </patternFill>
              </fill>
            </x14:dxf>
          </x14:cfRule>
          <xm:sqref>D37:I37</xm:sqref>
        </x14:conditionalFormatting>
        <x14:conditionalFormatting xmlns:xm="http://schemas.microsoft.com/office/excel/2006/main">
          <x14:cfRule type="expression" priority="85" id="{D8E2D56B-7BD8-4804-86BF-ADAA78706148}">
            <xm:f>AND(Description!$E$3="Volet 2 - Bois de qualité inférieure",SUM($D$39:$I$39)=0)</xm:f>
            <x14:dxf>
              <fill>
                <patternFill>
                  <bgColor rgb="FFFFFF66"/>
                </patternFill>
              </fill>
            </x14:dxf>
          </x14:cfRule>
          <xm:sqref>D39:I39</xm:sqref>
        </x14:conditionalFormatting>
        <x14:conditionalFormatting xmlns:xm="http://schemas.microsoft.com/office/excel/2006/main">
          <x14:cfRule type="expression" priority="95" stopIfTrue="1" id="{00000000-000E-0000-0300-00000B000000}">
            <xm:f>AND($E$31&lt;&gt;"",SUM($H$34:$I$34)=0,Description!$E$3="Volet 2 - Bois de qualité inférieure")</xm:f>
            <x14:dxf>
              <fill>
                <patternFill>
                  <bgColor rgb="FFFFFF66"/>
                </patternFill>
              </fill>
            </x14:dxf>
          </x14:cfRule>
          <xm:sqref>H34:I34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Valeurs acceptées: Oui, Non ou Partiellement." xr:uid="{11CF8977-E5C5-4E77-84E8-F1F59DD68A55}">
          <x14:formula1>
            <xm:f>Liste!$AL$2:$AL$4</xm:f>
          </x14:formula1>
          <xm:sqref>I4</xm:sqref>
        </x14:dataValidation>
        <x14:dataValidation type="list" allowBlank="1" showInputMessage="1" showErrorMessage="1" error="Mettre oui ou non uniquement." xr:uid="{D18FFA2C-916B-4552-8760-DFB2A390FC1B}">
          <x14:formula1>
            <xm:f>Liste!$AE$2:$AE$3</xm:f>
          </x14:formula1>
          <xm:sqref>B16:B25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51B3-2311-4D70-AB07-E1B64956E3C3}">
  <sheetPr codeName="Feuil8"/>
  <dimension ref="B1:S16"/>
  <sheetViews>
    <sheetView showGridLines="0" showRowColHeaders="0" zoomScaleNormal="100" workbookViewId="0">
      <selection activeCell="K1" sqref="K1"/>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 min="19" max="19" width="11.42578125" hidden="1" customWidth="1"/>
  </cols>
  <sheetData>
    <row r="1" spans="2:19" ht="25.5" customHeight="1" x14ac:dyDescent="0.25">
      <c r="B1" s="242" t="s">
        <v>1355</v>
      </c>
      <c r="C1" s="243"/>
      <c r="D1" s="243"/>
      <c r="E1" s="243"/>
      <c r="F1" s="243"/>
      <c r="G1" s="243"/>
      <c r="H1" s="243"/>
      <c r="I1" s="243"/>
      <c r="J1" s="244"/>
      <c r="K1" s="3" t="str">
        <f>IF(SUM(S4:S12)&lt;&gt;0,"&lt;-- Vous devez indiquer «Oui», «Non» ou «s.o.» sur l'ensemble des lignes","")</f>
        <v>&lt;-- Vous devez indiquer «Oui», «Non» ou «s.o.» sur l'ensemble des lignes</v>
      </c>
    </row>
    <row r="2" spans="2:19" ht="8.25" customHeight="1" x14ac:dyDescent="0.25">
      <c r="B2" s="18"/>
      <c r="C2" s="26"/>
      <c r="D2" s="18"/>
      <c r="E2" s="18"/>
      <c r="F2" s="18"/>
      <c r="G2" s="18"/>
      <c r="H2" s="18"/>
      <c r="I2" s="18"/>
      <c r="J2" s="18"/>
    </row>
    <row r="3" spans="2:19" s="28" customFormat="1" ht="25.5" customHeight="1" x14ac:dyDescent="0.25">
      <c r="B3" s="416" t="s">
        <v>1359</v>
      </c>
      <c r="C3" s="249"/>
      <c r="D3" s="249"/>
      <c r="E3" s="249"/>
      <c r="F3" s="249"/>
      <c r="G3" s="249"/>
      <c r="H3" s="249"/>
      <c r="I3" s="249"/>
      <c r="J3" s="417"/>
      <c r="S3" s="28" t="s">
        <v>1361</v>
      </c>
    </row>
    <row r="4" spans="2:19" ht="27.75" customHeight="1" x14ac:dyDescent="0.25">
      <c r="B4" s="59"/>
      <c r="C4" s="421" t="s">
        <v>1457</v>
      </c>
      <c r="D4" s="378"/>
      <c r="E4" s="378"/>
      <c r="F4" s="378"/>
      <c r="G4" s="378"/>
      <c r="H4" s="378"/>
      <c r="I4" s="378"/>
      <c r="J4" s="379"/>
      <c r="K4" s="3"/>
      <c r="S4">
        <f>IF(B4&lt;&gt;"",0,1)</f>
        <v>1</v>
      </c>
    </row>
    <row r="5" spans="2:19" ht="27.75" customHeight="1" x14ac:dyDescent="0.25">
      <c r="B5" s="59"/>
      <c r="C5" s="418" t="s">
        <v>1442</v>
      </c>
      <c r="D5" s="419"/>
      <c r="E5" s="419"/>
      <c r="F5" s="419"/>
      <c r="G5" s="419"/>
      <c r="H5" s="419"/>
      <c r="I5" s="419"/>
      <c r="J5" s="420"/>
      <c r="K5" s="3"/>
      <c r="S5">
        <f t="shared" ref="S5:S8" si="0">IF(B5&lt;&gt;"",0,1)</f>
        <v>1</v>
      </c>
    </row>
    <row r="6" spans="2:19" ht="27.75" customHeight="1" x14ac:dyDescent="0.25">
      <c r="B6" s="59"/>
      <c r="C6" s="418" t="s">
        <v>1440</v>
      </c>
      <c r="D6" s="419"/>
      <c r="E6" s="419"/>
      <c r="F6" s="419"/>
      <c r="G6" s="419"/>
      <c r="H6" s="419"/>
      <c r="I6" s="419"/>
      <c r="J6" s="420"/>
      <c r="K6" s="3"/>
      <c r="L6" s="33"/>
      <c r="S6">
        <f t="shared" si="0"/>
        <v>1</v>
      </c>
    </row>
    <row r="7" spans="2:19" ht="27.75" customHeight="1" x14ac:dyDescent="0.25">
      <c r="B7" s="107"/>
      <c r="C7" s="422" t="s">
        <v>1466</v>
      </c>
      <c r="D7" s="423"/>
      <c r="E7" s="423"/>
      <c r="F7" s="423"/>
      <c r="G7" s="423"/>
      <c r="H7" s="423"/>
      <c r="I7" s="423"/>
      <c r="J7" s="424"/>
      <c r="K7" s="3"/>
      <c r="L7" s="33"/>
      <c r="S7">
        <f t="shared" si="0"/>
        <v>1</v>
      </c>
    </row>
    <row r="8" spans="2:19" ht="27.75" customHeight="1" x14ac:dyDescent="0.25">
      <c r="B8" s="59"/>
      <c r="C8" s="418" t="s">
        <v>1513</v>
      </c>
      <c r="D8" s="419"/>
      <c r="E8" s="419"/>
      <c r="F8" s="419"/>
      <c r="G8" s="419"/>
      <c r="H8" s="419"/>
      <c r="I8" s="419"/>
      <c r="J8" s="420"/>
      <c r="K8" s="3"/>
      <c r="S8">
        <f t="shared" si="0"/>
        <v>1</v>
      </c>
    </row>
    <row r="9" spans="2:19" ht="8.25" customHeight="1" x14ac:dyDescent="0.25"/>
    <row r="10" spans="2:19" ht="8.25" customHeight="1" x14ac:dyDescent="0.25"/>
    <row r="11" spans="2:19" ht="25.5" customHeight="1" x14ac:dyDescent="0.25">
      <c r="B11" s="425" t="s">
        <v>1465</v>
      </c>
      <c r="C11" s="426"/>
      <c r="D11" s="426"/>
      <c r="E11" s="426"/>
      <c r="F11" s="426"/>
      <c r="G11" s="426"/>
      <c r="H11" s="426"/>
      <c r="I11" s="426"/>
      <c r="J11" s="427"/>
    </row>
    <row r="12" spans="2:19" ht="20.25" customHeight="1" x14ac:dyDescent="0.25">
      <c r="B12" s="408" t="s">
        <v>1512</v>
      </c>
      <c r="C12" s="409"/>
      <c r="D12" s="409"/>
      <c r="E12" s="409"/>
      <c r="F12" s="409"/>
      <c r="G12" s="409"/>
      <c r="H12" s="428"/>
      <c r="I12" s="192"/>
      <c r="J12" s="193"/>
      <c r="K12" s="109"/>
      <c r="S12">
        <f t="shared" ref="S12" si="1">IF(B12&lt;&gt;"",0,1)</f>
        <v>0</v>
      </c>
    </row>
    <row r="13" spans="2:19" ht="20.25" customHeight="1" x14ac:dyDescent="0.25">
      <c r="B13" s="408" t="s">
        <v>1511</v>
      </c>
      <c r="C13" s="409"/>
      <c r="D13" s="409"/>
      <c r="E13" s="405"/>
      <c r="F13" s="406"/>
      <c r="G13" s="406"/>
      <c r="H13" s="406"/>
      <c r="I13" s="406"/>
      <c r="J13" s="407"/>
      <c r="K13" s="109"/>
    </row>
    <row r="15" spans="2:19" ht="25.5" customHeight="1" x14ac:dyDescent="0.25">
      <c r="B15" s="413" t="s">
        <v>1458</v>
      </c>
      <c r="C15" s="414"/>
      <c r="D15" s="414"/>
      <c r="E15" s="414"/>
      <c r="F15" s="414"/>
      <c r="G15" s="414"/>
      <c r="H15" s="414"/>
      <c r="I15" s="414"/>
      <c r="J15" s="415"/>
    </row>
    <row r="16" spans="2:19" ht="399.95" customHeight="1" x14ac:dyDescent="0.25">
      <c r="B16" s="410"/>
      <c r="C16" s="411"/>
      <c r="D16" s="411"/>
      <c r="E16" s="411"/>
      <c r="F16" s="411"/>
      <c r="G16" s="411"/>
      <c r="H16" s="411"/>
      <c r="I16" s="411"/>
      <c r="J16" s="412"/>
    </row>
  </sheetData>
  <sheetProtection algorithmName="SHA-512" hashValue="pDyksxK1qkmmYUwCkZ7qCQ2zZzl+gEqf/jdhyDIOG4PeCOC3kFKdMCs8XpYtALIGmtlY6sWQKP3g9kfSbXH5Pw==" saltValue="6l1kT81Bxgv6kdufWGaCIQ==" spinCount="100000" sheet="1" objects="1" scenarios="1"/>
  <mergeCells count="14">
    <mergeCell ref="E13:J13"/>
    <mergeCell ref="B12:G12"/>
    <mergeCell ref="B16:J16"/>
    <mergeCell ref="B15:J15"/>
    <mergeCell ref="B1:J1"/>
    <mergeCell ref="B3:J3"/>
    <mergeCell ref="C8:J8"/>
    <mergeCell ref="C4:J4"/>
    <mergeCell ref="C5:J5"/>
    <mergeCell ref="C6:J6"/>
    <mergeCell ref="C7:J7"/>
    <mergeCell ref="B11:J11"/>
    <mergeCell ref="H12:J12"/>
    <mergeCell ref="B13:D13"/>
  </mergeCells>
  <conditionalFormatting sqref="B4:B8">
    <cfRule type="expression" dxfId="2" priority="15">
      <formula>B4=""</formula>
    </cfRule>
  </conditionalFormatting>
  <conditionalFormatting sqref="E13:J13">
    <cfRule type="expression" dxfId="1" priority="1">
      <formula>H12="Autre"</formula>
    </cfRule>
  </conditionalFormatting>
  <conditionalFormatting sqref="H12:J12">
    <cfRule type="expression" dxfId="0" priority="2">
      <formula>H12=""</formula>
    </cfRule>
  </conditionalFormatting>
  <pageMargins left="0.55118110236220474" right="0.51181102362204722" top="0.43307086614173229" bottom="0.70866141732283472" header="0.31496062992125984" footer="0.31496062992125984"/>
  <pageSetup orientation="portrait" r:id="rId1"/>
  <headerFooter>
    <oddFooter>&amp;L&amp;"Arial Narrow,Gras"&amp;9Direction générale de l’approvisionnement en bois et du développement économique
Ministère des Ressources naturelles et des Forêts&amp;R&amp;"Arial Narrow,Gras"&amp;9Version du 30 avril 2025
Onglet Documents
Page &amp;P de &amp;N</oddFooter>
  </headerFooter>
  <legacyDrawing r:id="rId2"/>
  <extLst>
    <ext xmlns:x14="http://schemas.microsoft.com/office/spreadsheetml/2009/9/main" uri="{CCE6A557-97BC-4b89-ADB6-D9C93CAAB3DF}">
      <x14:dataValidations xmlns:xm="http://schemas.microsoft.com/office/excel/2006/main" count="2">
        <x14:dataValidation type="list" allowBlank="1" showErrorMessage="1" error="Sélectionner dans la liste." xr:uid="{7E1D18D6-ADFD-4A53-BD48-4E549D26604F}">
          <x14:formula1>
            <xm:f>Liste!$AE$2:$AE$4</xm:f>
          </x14:formula1>
          <xm:sqref>B4:B8</xm:sqref>
        </x14:dataValidation>
        <x14:dataValidation type="list" allowBlank="1" showErrorMessage="1" error="Sélectionner dans la liste." xr:uid="{B178C76F-6D0C-407C-86F7-BFEC2C7CBCA7}">
          <x14:formula1>
            <xm:f>Liste!$AI$2:$AI$8</xm:f>
          </x14:formula1>
          <xm:sqref>H12:J12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0EF71-899A-46C5-B2F3-72BDD4EC6360}">
  <sheetPr codeName="Feuil9"/>
  <dimension ref="B1:K34"/>
  <sheetViews>
    <sheetView showGridLines="0" showRowColHeaders="0" zoomScaleNormal="100" workbookViewId="0">
      <selection activeCell="C7" sqref="C7:J7"/>
    </sheetView>
  </sheetViews>
  <sheetFormatPr baseColWidth="10" defaultRowHeight="15" x14ac:dyDescent="0.25"/>
  <cols>
    <col min="1" max="1" width="3.140625" customWidth="1"/>
    <col min="2" max="3" width="5.7109375" customWidth="1"/>
    <col min="4" max="9" width="11" customWidth="1"/>
    <col min="10" max="10" width="16.85546875" customWidth="1"/>
    <col min="11" max="11" width="22.5703125" bestFit="1" customWidth="1"/>
  </cols>
  <sheetData>
    <row r="1" spans="2:11" ht="22.5" customHeight="1" x14ac:dyDescent="0.25">
      <c r="B1" s="242" t="s">
        <v>1360</v>
      </c>
      <c r="C1" s="243"/>
      <c r="D1" s="243"/>
      <c r="E1" s="243"/>
      <c r="F1" s="243"/>
      <c r="G1" s="243"/>
      <c r="H1" s="243"/>
      <c r="I1" s="243"/>
      <c r="J1" s="244"/>
      <c r="K1" s="3"/>
    </row>
    <row r="2" spans="2:11" ht="8.25" customHeight="1" x14ac:dyDescent="0.25">
      <c r="B2" s="18"/>
      <c r="C2" s="26"/>
      <c r="D2" s="18"/>
      <c r="E2" s="18"/>
      <c r="F2" s="18"/>
      <c r="G2" s="18"/>
      <c r="H2" s="18"/>
      <c r="I2" s="18"/>
      <c r="J2" s="18"/>
    </row>
    <row r="3" spans="2:11" ht="62.25" customHeight="1" x14ac:dyDescent="0.25">
      <c r="B3" s="55">
        <v>1</v>
      </c>
      <c r="C3" s="432" t="s">
        <v>1521</v>
      </c>
      <c r="D3" s="432"/>
      <c r="E3" s="432"/>
      <c r="F3" s="432"/>
      <c r="G3" s="432"/>
      <c r="H3" s="432"/>
      <c r="I3" s="432"/>
      <c r="J3" s="432"/>
      <c r="K3" s="3"/>
    </row>
    <row r="4" spans="2:11" ht="44.25" customHeight="1" x14ac:dyDescent="0.25">
      <c r="B4" s="55">
        <v>2</v>
      </c>
      <c r="C4" s="433" t="s">
        <v>1425</v>
      </c>
      <c r="D4" s="433"/>
      <c r="E4" s="433"/>
      <c r="F4" s="433"/>
      <c r="G4" s="433"/>
      <c r="H4" s="433"/>
      <c r="I4" s="433"/>
      <c r="J4" s="433"/>
      <c r="K4" s="3"/>
    </row>
    <row r="5" spans="2:11" ht="44.25" customHeight="1" x14ac:dyDescent="0.25">
      <c r="B5" s="55">
        <v>3</v>
      </c>
      <c r="C5" s="433" t="s">
        <v>1365</v>
      </c>
      <c r="D5" s="433"/>
      <c r="E5" s="433"/>
      <c r="F5" s="433"/>
      <c r="G5" s="433"/>
      <c r="H5" s="433"/>
      <c r="I5" s="433"/>
      <c r="J5" s="433"/>
      <c r="K5" s="3"/>
    </row>
    <row r="6" spans="2:11" ht="44.25" customHeight="1" x14ac:dyDescent="0.25">
      <c r="B6" s="55">
        <v>4</v>
      </c>
      <c r="C6" s="432" t="s">
        <v>1441</v>
      </c>
      <c r="D6" s="432"/>
      <c r="E6" s="432"/>
      <c r="F6" s="432"/>
      <c r="G6" s="432"/>
      <c r="H6" s="432"/>
      <c r="I6" s="432"/>
      <c r="J6" s="432"/>
      <c r="K6" s="3"/>
    </row>
    <row r="7" spans="2:11" ht="27.75" customHeight="1" x14ac:dyDescent="0.25">
      <c r="B7" s="55">
        <v>5</v>
      </c>
      <c r="C7" s="432" t="s">
        <v>1459</v>
      </c>
      <c r="D7" s="432"/>
      <c r="E7" s="432"/>
      <c r="F7" s="432"/>
      <c r="G7" s="432"/>
      <c r="H7" s="432"/>
      <c r="I7" s="432"/>
      <c r="J7" s="432"/>
      <c r="K7" s="3"/>
    </row>
    <row r="8" spans="2:11" ht="8.25" customHeight="1" x14ac:dyDescent="0.25"/>
    <row r="9" spans="2:11" x14ac:dyDescent="0.25">
      <c r="B9" s="35"/>
      <c r="C9" s="36"/>
      <c r="D9" s="36"/>
      <c r="E9" s="36"/>
      <c r="F9" s="36"/>
      <c r="G9" s="36"/>
      <c r="H9" s="36"/>
      <c r="I9" s="36"/>
      <c r="J9" s="37"/>
    </row>
    <row r="10" spans="2:11" x14ac:dyDescent="0.25">
      <c r="B10" s="38"/>
      <c r="C10" s="13"/>
      <c r="D10" s="13"/>
      <c r="E10" s="13"/>
      <c r="F10" s="13"/>
      <c r="G10" s="13"/>
      <c r="H10" s="13"/>
      <c r="I10" s="13"/>
      <c r="J10" s="39"/>
    </row>
    <row r="11" spans="2:11" x14ac:dyDescent="0.25">
      <c r="B11" s="38"/>
      <c r="C11" s="13"/>
      <c r="D11" s="13"/>
      <c r="E11" s="13"/>
      <c r="F11" s="13"/>
      <c r="G11" s="13"/>
      <c r="H11" s="13"/>
      <c r="I11" s="13"/>
      <c r="J11" s="39"/>
    </row>
    <row r="12" spans="2:11" x14ac:dyDescent="0.25">
      <c r="B12" s="434" t="s">
        <v>1460</v>
      </c>
      <c r="C12" s="435"/>
      <c r="D12" s="435"/>
      <c r="E12" s="435"/>
      <c r="F12" s="435"/>
      <c r="G12" s="435"/>
      <c r="H12" s="435"/>
      <c r="I12" s="435"/>
      <c r="J12" s="436"/>
    </row>
    <row r="13" spans="2:11" ht="36.75" customHeight="1" x14ac:dyDescent="0.25">
      <c r="B13" s="434"/>
      <c r="C13" s="435"/>
      <c r="D13" s="435"/>
      <c r="E13" s="435"/>
      <c r="F13" s="435"/>
      <c r="G13" s="435"/>
      <c r="H13" s="435"/>
      <c r="I13" s="435"/>
      <c r="J13" s="436"/>
    </row>
    <row r="14" spans="2:11" x14ac:dyDescent="0.25">
      <c r="B14" s="38"/>
      <c r="C14" s="13"/>
      <c r="D14" s="13"/>
      <c r="E14" s="13"/>
      <c r="F14" s="13"/>
      <c r="G14" s="13"/>
      <c r="H14" s="13"/>
      <c r="I14" s="13"/>
      <c r="J14" s="39"/>
    </row>
    <row r="15" spans="2:11" x14ac:dyDescent="0.25">
      <c r="B15" s="38"/>
      <c r="C15" s="13"/>
      <c r="D15" s="13"/>
      <c r="E15" s="13"/>
      <c r="F15" s="13"/>
      <c r="G15" s="13"/>
      <c r="H15" s="13"/>
      <c r="I15" s="13"/>
      <c r="J15" s="39"/>
    </row>
    <row r="16" spans="2:11" ht="15" customHeight="1" x14ac:dyDescent="0.25">
      <c r="B16" s="429" t="s">
        <v>1362</v>
      </c>
      <c r="C16" s="430"/>
      <c r="D16" s="431"/>
      <c r="E16" s="431"/>
      <c r="F16" s="431"/>
      <c r="G16" s="431"/>
      <c r="H16" s="40"/>
      <c r="I16" s="40"/>
      <c r="J16" s="41"/>
    </row>
    <row r="17" spans="2:10" x14ac:dyDescent="0.25">
      <c r="B17" s="42"/>
      <c r="C17" s="40"/>
      <c r="D17" s="40"/>
      <c r="E17" s="40"/>
      <c r="F17" s="40"/>
      <c r="G17" s="40"/>
      <c r="H17" s="40"/>
      <c r="I17" s="40"/>
      <c r="J17" s="41"/>
    </row>
    <row r="18" spans="2:10" x14ac:dyDescent="0.25">
      <c r="B18" s="38"/>
      <c r="C18" s="13"/>
      <c r="D18" s="13"/>
      <c r="E18" s="13"/>
      <c r="F18" s="13"/>
      <c r="G18" s="13"/>
      <c r="H18" s="13"/>
      <c r="I18" s="13"/>
      <c r="J18" s="39"/>
    </row>
    <row r="19" spans="2:10" x14ac:dyDescent="0.25">
      <c r="B19" s="429" t="s">
        <v>1363</v>
      </c>
      <c r="C19" s="430"/>
      <c r="D19" s="431"/>
      <c r="E19" s="431"/>
      <c r="F19" s="431"/>
      <c r="G19" s="34"/>
      <c r="H19" s="13"/>
      <c r="I19" s="13"/>
      <c r="J19" s="39"/>
    </row>
    <row r="20" spans="2:10" x14ac:dyDescent="0.25">
      <c r="B20" s="38"/>
      <c r="C20" s="13"/>
      <c r="D20" s="13"/>
      <c r="E20" s="13"/>
      <c r="F20" s="13"/>
      <c r="G20" s="13"/>
      <c r="H20" s="13"/>
      <c r="I20" s="13"/>
      <c r="J20" s="39"/>
    </row>
    <row r="21" spans="2:10" x14ac:dyDescent="0.25">
      <c r="B21" s="38"/>
      <c r="C21" s="13"/>
      <c r="D21" s="13"/>
      <c r="E21" s="13"/>
      <c r="F21" s="13"/>
      <c r="G21" s="13"/>
      <c r="H21" s="13"/>
      <c r="I21" s="13"/>
      <c r="J21" s="39"/>
    </row>
    <row r="22" spans="2:10" x14ac:dyDescent="0.25">
      <c r="B22" s="429" t="s">
        <v>1364</v>
      </c>
      <c r="C22" s="430"/>
      <c r="D22" s="446">
        <f ca="1">NOW()</f>
        <v>45785.607758333332</v>
      </c>
      <c r="E22" s="446"/>
      <c r="F22" s="446"/>
      <c r="G22" s="13"/>
      <c r="H22" s="13"/>
      <c r="I22" s="13"/>
      <c r="J22" s="39"/>
    </row>
    <row r="23" spans="2:10" x14ac:dyDescent="0.25">
      <c r="B23" s="38"/>
      <c r="C23" s="13"/>
      <c r="D23" s="13"/>
      <c r="E23" s="13"/>
      <c r="F23" s="13"/>
      <c r="G23" s="13"/>
      <c r="H23" s="13"/>
      <c r="I23" s="13"/>
      <c r="J23" s="39"/>
    </row>
    <row r="24" spans="2:10" x14ac:dyDescent="0.25">
      <c r="B24" s="43"/>
      <c r="C24" s="44"/>
      <c r="D24" s="44"/>
      <c r="E24" s="44"/>
      <c r="F24" s="44"/>
      <c r="G24" s="44"/>
      <c r="H24" s="44"/>
      <c r="I24" s="44"/>
      <c r="J24" s="45"/>
    </row>
    <row r="25" spans="2:10" ht="8.25" customHeight="1" x14ac:dyDescent="0.25"/>
    <row r="26" spans="2:10" x14ac:dyDescent="0.25">
      <c r="B26" s="46"/>
      <c r="C26" s="47"/>
      <c r="D26" s="47"/>
      <c r="E26" s="47"/>
      <c r="F26" s="47"/>
      <c r="G26" s="47"/>
      <c r="H26" s="47"/>
      <c r="I26" s="47"/>
      <c r="J26" s="48"/>
    </row>
    <row r="27" spans="2:10" ht="27.75" customHeight="1" x14ac:dyDescent="0.25">
      <c r="B27" s="443" t="s">
        <v>1522</v>
      </c>
      <c r="C27" s="444"/>
      <c r="D27" s="444"/>
      <c r="E27" s="444"/>
      <c r="F27" s="444"/>
      <c r="G27" s="444"/>
      <c r="H27" s="444"/>
      <c r="I27" s="444"/>
      <c r="J27" s="445"/>
    </row>
    <row r="28" spans="2:10" ht="8.25" customHeight="1" x14ac:dyDescent="0.25">
      <c r="B28" s="56"/>
      <c r="C28" s="57"/>
      <c r="D28" s="57"/>
      <c r="E28" s="57"/>
      <c r="F28" s="57"/>
      <c r="G28" s="57"/>
      <c r="H28" s="57"/>
      <c r="I28" s="57"/>
      <c r="J28" s="58"/>
    </row>
    <row r="29" spans="2:10" ht="27.75" customHeight="1" x14ac:dyDescent="0.25">
      <c r="B29" s="345" t="s">
        <v>1419</v>
      </c>
      <c r="C29" s="346"/>
      <c r="D29" s="346"/>
      <c r="E29" s="346"/>
      <c r="F29" s="346"/>
      <c r="G29" s="346"/>
      <c r="H29" s="346"/>
      <c r="I29" s="346"/>
      <c r="J29" s="347"/>
    </row>
    <row r="30" spans="2:10" ht="8.25" customHeight="1" x14ac:dyDescent="0.25">
      <c r="B30" s="49"/>
      <c r="C30" s="50"/>
      <c r="D30" s="50"/>
      <c r="E30" s="50"/>
      <c r="F30" s="50"/>
      <c r="G30" s="50"/>
      <c r="H30" s="50"/>
      <c r="I30" s="50"/>
      <c r="J30" s="51"/>
    </row>
    <row r="31" spans="2:10" ht="27.75" customHeight="1" x14ac:dyDescent="0.25">
      <c r="B31" s="437" t="s">
        <v>1417</v>
      </c>
      <c r="C31" s="438"/>
      <c r="D31" s="438"/>
      <c r="E31" s="438"/>
      <c r="F31" s="438"/>
      <c r="G31" s="438"/>
      <c r="H31" s="438"/>
      <c r="I31" s="438"/>
      <c r="J31" s="439"/>
    </row>
    <row r="32" spans="2:10" x14ac:dyDescent="0.25">
      <c r="B32" s="49"/>
      <c r="C32" s="50"/>
      <c r="D32" s="50"/>
      <c r="E32" s="50"/>
      <c r="F32" s="50"/>
      <c r="G32" s="50"/>
      <c r="H32" s="50"/>
      <c r="I32" s="50"/>
      <c r="J32" s="51"/>
    </row>
    <row r="33" spans="2:10" x14ac:dyDescent="0.25">
      <c r="B33" s="440" t="s">
        <v>1428</v>
      </c>
      <c r="C33" s="441"/>
      <c r="D33" s="441"/>
      <c r="E33" s="441"/>
      <c r="F33" s="441"/>
      <c r="G33" s="441"/>
      <c r="H33" s="441"/>
      <c r="I33" s="441"/>
      <c r="J33" s="442"/>
    </row>
    <row r="34" spans="2:10" x14ac:dyDescent="0.25">
      <c r="B34" s="52"/>
      <c r="C34" s="53"/>
      <c r="D34" s="53"/>
      <c r="E34" s="53"/>
      <c r="F34" s="53"/>
      <c r="G34" s="53"/>
      <c r="H34" s="53"/>
      <c r="I34" s="53"/>
      <c r="J34" s="54"/>
    </row>
  </sheetData>
  <sheetProtection algorithmName="SHA-512" hashValue="1a1S7F7U/qs5AVUk8Em51Y7fzmSNk4ZsMhRfT2B3FFdlkijUyQMEcixeF6CE6nUJZFZWK0v6liKOat06hrcnMQ==" saltValue="OludTVzgKMya1wiRwnLStQ==" spinCount="100000" sheet="1" objects="1" scenarios="1"/>
  <mergeCells count="17">
    <mergeCell ref="B31:J31"/>
    <mergeCell ref="B33:J33"/>
    <mergeCell ref="B29:J29"/>
    <mergeCell ref="B27:J27"/>
    <mergeCell ref="B19:C19"/>
    <mergeCell ref="D19:F19"/>
    <mergeCell ref="B22:C22"/>
    <mergeCell ref="D22:F22"/>
    <mergeCell ref="B16:C16"/>
    <mergeCell ref="D16:G16"/>
    <mergeCell ref="C6:J6"/>
    <mergeCell ref="C7:J7"/>
    <mergeCell ref="B1:J1"/>
    <mergeCell ref="C3:J3"/>
    <mergeCell ref="C4:J4"/>
    <mergeCell ref="C5:J5"/>
    <mergeCell ref="B12:J13"/>
  </mergeCells>
  <hyperlinks>
    <hyperlink ref="B31:J31" r:id="rId1" display="Les documents mentionnés dans l’onglet documents à annexer doivent être envoyés à l’adresse PIB@mffp.gouv.qc.ca." xr:uid="{3F0185C4-C463-44FC-B88F-4490A06CF030}"/>
  </hyperlinks>
  <pageMargins left="0.55118110236220474" right="0.51181102362204722" top="0.43307086614173229" bottom="0.70866141732283472" header="0.31496062992125984" footer="0.31496062992125984"/>
  <pageSetup orientation="portrait" r:id="rId2"/>
  <headerFooter>
    <oddFooter>&amp;L&amp;"Arial Narrow,Gras"&amp;9Direction générale de l’approvisionnement en bois et du développement économique
Ministère des Ressources naturelles et des Forêts&amp;R&amp;"Arial Narrow,Gras"&amp;9Version du 30 avril 2025
&amp;F
Page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C5F89-5190-49F3-8170-0223457A5387}">
  <sheetPr codeName="Feuil5"/>
  <dimension ref="A1:AL1230"/>
  <sheetViews>
    <sheetView topLeftCell="R1" zoomScale="80" zoomScaleNormal="80" workbookViewId="0">
      <selection activeCell="AE1" sqref="AE1"/>
    </sheetView>
  </sheetViews>
  <sheetFormatPr baseColWidth="10" defaultRowHeight="15" customHeight="1" x14ac:dyDescent="0.25"/>
  <cols>
    <col min="3" max="3" width="36.5703125" customWidth="1"/>
    <col min="5" max="5" width="24.140625" style="17" bestFit="1" customWidth="1"/>
    <col min="7" max="7" width="59.7109375" customWidth="1"/>
    <col min="11" max="11" width="44" customWidth="1"/>
    <col min="13" max="13" width="27.140625" customWidth="1"/>
    <col min="15" max="15" width="141.28515625" customWidth="1"/>
    <col min="17" max="17" width="63.28515625" customWidth="1"/>
    <col min="38" max="38" width="20.42578125" bestFit="1" customWidth="1"/>
  </cols>
  <sheetData>
    <row r="1" spans="1:38" ht="15" customHeight="1" x14ac:dyDescent="0.25">
      <c r="A1" s="6" t="s">
        <v>3</v>
      </c>
      <c r="B1" s="7"/>
      <c r="C1" s="6" t="s">
        <v>1244</v>
      </c>
      <c r="E1" s="6" t="s">
        <v>10</v>
      </c>
      <c r="G1" s="4" t="s">
        <v>1261</v>
      </c>
      <c r="H1" s="4" t="s">
        <v>1260</v>
      </c>
      <c r="J1" s="6" t="s">
        <v>1298</v>
      </c>
      <c r="K1" s="60"/>
      <c r="M1" s="6" t="s">
        <v>1299</v>
      </c>
      <c r="O1" s="6" t="s">
        <v>1300</v>
      </c>
      <c r="Q1" s="6" t="s">
        <v>1304</v>
      </c>
      <c r="S1" s="6" t="s">
        <v>1320</v>
      </c>
      <c r="U1" s="6" t="s">
        <v>1324</v>
      </c>
      <c r="W1" s="6" t="s">
        <v>1339</v>
      </c>
      <c r="Y1" s="6" t="s">
        <v>1345</v>
      </c>
      <c r="AA1" s="6" t="s">
        <v>1344</v>
      </c>
      <c r="AC1" s="6" t="s">
        <v>1351</v>
      </c>
      <c r="AE1" s="6" t="s">
        <v>1356</v>
      </c>
      <c r="AG1" s="6" t="s">
        <v>1497</v>
      </c>
      <c r="AI1" s="6" t="s">
        <v>1503</v>
      </c>
      <c r="AL1" s="6" t="s">
        <v>1552</v>
      </c>
    </row>
    <row r="2" spans="1:38" ht="15" customHeight="1" x14ac:dyDescent="0.25">
      <c r="A2" t="s">
        <v>5</v>
      </c>
      <c r="C2" s="5" t="s">
        <v>15</v>
      </c>
      <c r="E2" s="15" t="s">
        <v>1246</v>
      </c>
      <c r="G2" s="134" t="s">
        <v>1267</v>
      </c>
      <c r="H2" s="134" t="s">
        <v>1266</v>
      </c>
      <c r="J2" s="134" t="s">
        <v>1262</v>
      </c>
      <c r="K2" s="135" t="s">
        <v>1263</v>
      </c>
      <c r="M2" t="s">
        <v>1383</v>
      </c>
      <c r="O2" t="s">
        <v>1301</v>
      </c>
      <c r="Q2" t="s">
        <v>1305</v>
      </c>
      <c r="S2" t="s">
        <v>1393</v>
      </c>
      <c r="U2" t="s">
        <v>1325</v>
      </c>
      <c r="W2" t="s">
        <v>1340</v>
      </c>
      <c r="Y2" t="s">
        <v>1346</v>
      </c>
      <c r="AA2" t="s">
        <v>1376</v>
      </c>
      <c r="AC2" t="s">
        <v>1354</v>
      </c>
      <c r="AE2" t="s">
        <v>1357</v>
      </c>
      <c r="AG2" t="s">
        <v>1498</v>
      </c>
      <c r="AI2" t="s">
        <v>1504</v>
      </c>
      <c r="AL2" t="s">
        <v>1357</v>
      </c>
    </row>
    <row r="3" spans="1:38" ht="15" customHeight="1" x14ac:dyDescent="0.25">
      <c r="A3" t="s">
        <v>4</v>
      </c>
      <c r="C3" s="5" t="s">
        <v>16</v>
      </c>
      <c r="E3" s="15" t="s">
        <v>1247</v>
      </c>
      <c r="G3" s="134" t="s">
        <v>1271</v>
      </c>
      <c r="H3" s="134" t="s">
        <v>1270</v>
      </c>
      <c r="J3" s="134" t="s">
        <v>1264</v>
      </c>
      <c r="K3" s="135" t="s">
        <v>1265</v>
      </c>
      <c r="M3" t="s">
        <v>1384</v>
      </c>
      <c r="N3" s="2"/>
      <c r="O3" t="s">
        <v>1302</v>
      </c>
      <c r="Q3" t="s">
        <v>1306</v>
      </c>
      <c r="S3" t="s">
        <v>1394</v>
      </c>
      <c r="U3" t="s">
        <v>1326</v>
      </c>
      <c r="W3" t="s">
        <v>1341</v>
      </c>
      <c r="Y3" t="s">
        <v>1347</v>
      </c>
      <c r="AA3" t="s">
        <v>1349</v>
      </c>
      <c r="AC3" t="s">
        <v>1353</v>
      </c>
      <c r="AE3" t="s">
        <v>1358</v>
      </c>
      <c r="AG3" t="s">
        <v>1499</v>
      </c>
      <c r="AI3" t="s">
        <v>1505</v>
      </c>
      <c r="AL3" t="s">
        <v>1358</v>
      </c>
    </row>
    <row r="4" spans="1:38" ht="15" customHeight="1" x14ac:dyDescent="0.25">
      <c r="C4" s="5" t="s">
        <v>17</v>
      </c>
      <c r="E4" s="15" t="s">
        <v>1248</v>
      </c>
      <c r="G4" s="134" t="s">
        <v>1263</v>
      </c>
      <c r="H4" s="134" t="s">
        <v>1262</v>
      </c>
      <c r="J4" s="134" t="s">
        <v>1266</v>
      </c>
      <c r="K4" s="135" t="s">
        <v>1267</v>
      </c>
      <c r="O4" t="s">
        <v>1303</v>
      </c>
      <c r="Q4" t="s">
        <v>1307</v>
      </c>
      <c r="S4" t="s">
        <v>1322</v>
      </c>
      <c r="U4" t="s">
        <v>1327</v>
      </c>
      <c r="W4" t="s">
        <v>1342</v>
      </c>
      <c r="Y4" t="s">
        <v>1348</v>
      </c>
      <c r="AA4" t="s">
        <v>1350</v>
      </c>
      <c r="AC4" t="s">
        <v>1352</v>
      </c>
      <c r="AE4" t="s">
        <v>1380</v>
      </c>
      <c r="AG4" t="s">
        <v>1501</v>
      </c>
      <c r="AI4" t="s">
        <v>1510</v>
      </c>
      <c r="AL4" t="s">
        <v>1553</v>
      </c>
    </row>
    <row r="5" spans="1:38" ht="15" customHeight="1" x14ac:dyDescent="0.25">
      <c r="C5" s="5" t="s">
        <v>18</v>
      </c>
      <c r="E5" s="15" t="s">
        <v>1249</v>
      </c>
      <c r="G5" s="134" t="s">
        <v>1287</v>
      </c>
      <c r="H5" s="134" t="s">
        <v>1286</v>
      </c>
      <c r="J5" s="134" t="s">
        <v>1268</v>
      </c>
      <c r="K5" s="135" t="s">
        <v>1269</v>
      </c>
      <c r="Q5" t="s">
        <v>1308</v>
      </c>
      <c r="S5" t="s">
        <v>1395</v>
      </c>
      <c r="U5" t="s">
        <v>1328</v>
      </c>
      <c r="Y5" t="s">
        <v>1377</v>
      </c>
      <c r="AA5" t="s">
        <v>1375</v>
      </c>
      <c r="AG5" t="s">
        <v>1500</v>
      </c>
      <c r="AI5" t="s">
        <v>1506</v>
      </c>
    </row>
    <row r="6" spans="1:38" ht="15" customHeight="1" x14ac:dyDescent="0.25">
      <c r="C6" s="5" t="s">
        <v>19</v>
      </c>
      <c r="E6" s="15" t="s">
        <v>1250</v>
      </c>
      <c r="G6" s="134" t="s">
        <v>1297</v>
      </c>
      <c r="H6" s="134" t="s">
        <v>1296</v>
      </c>
      <c r="J6" s="134" t="s">
        <v>1270</v>
      </c>
      <c r="K6" s="135" t="s">
        <v>1271</v>
      </c>
      <c r="Q6" t="s">
        <v>1309</v>
      </c>
      <c r="S6" t="s">
        <v>1323</v>
      </c>
      <c r="U6" t="s">
        <v>1329</v>
      </c>
      <c r="AA6" s="27"/>
      <c r="AG6" t="s">
        <v>1502</v>
      </c>
      <c r="AI6" t="s">
        <v>1509</v>
      </c>
    </row>
    <row r="7" spans="1:38" ht="15" customHeight="1" x14ac:dyDescent="0.25">
      <c r="C7" s="5" t="s">
        <v>20</v>
      </c>
      <c r="E7" s="15" t="s">
        <v>1251</v>
      </c>
      <c r="G7" s="134" t="s">
        <v>1543</v>
      </c>
      <c r="H7" s="134" t="s">
        <v>1544</v>
      </c>
      <c r="J7" s="134" t="s">
        <v>1272</v>
      </c>
      <c r="K7" s="135" t="s">
        <v>1273</v>
      </c>
      <c r="Q7" t="s">
        <v>1310</v>
      </c>
      <c r="S7" t="s">
        <v>1321</v>
      </c>
      <c r="U7" t="s">
        <v>1330</v>
      </c>
      <c r="AA7" s="27"/>
      <c r="AI7" t="s">
        <v>1508</v>
      </c>
    </row>
    <row r="8" spans="1:38" ht="15" customHeight="1" x14ac:dyDescent="0.25">
      <c r="C8" s="5" t="s">
        <v>21</v>
      </c>
      <c r="E8" s="15" t="s">
        <v>1252</v>
      </c>
      <c r="G8" s="134" t="s">
        <v>1545</v>
      </c>
      <c r="H8" s="134" t="s">
        <v>1546</v>
      </c>
      <c r="J8" s="134" t="s">
        <v>1274</v>
      </c>
      <c r="K8" s="135" t="s">
        <v>1275</v>
      </c>
      <c r="U8" t="s">
        <v>1331</v>
      </c>
      <c r="AI8" t="s">
        <v>1507</v>
      </c>
    </row>
    <row r="9" spans="1:38" ht="15" customHeight="1" x14ac:dyDescent="0.25">
      <c r="C9" s="5" t="s">
        <v>22</v>
      </c>
      <c r="E9" s="15" t="s">
        <v>1253</v>
      </c>
      <c r="G9" s="134" t="s">
        <v>1547</v>
      </c>
      <c r="H9" s="134" t="s">
        <v>1548</v>
      </c>
      <c r="J9" s="134" t="s">
        <v>1276</v>
      </c>
      <c r="K9" s="135" t="s">
        <v>1277</v>
      </c>
      <c r="U9" t="s">
        <v>1332</v>
      </c>
    </row>
    <row r="10" spans="1:38" ht="15" customHeight="1" x14ac:dyDescent="0.25">
      <c r="C10" s="5" t="s">
        <v>23</v>
      </c>
      <c r="E10" s="16" t="s">
        <v>622</v>
      </c>
      <c r="G10" s="134" t="s">
        <v>1281</v>
      </c>
      <c r="H10" s="134" t="s">
        <v>1280</v>
      </c>
      <c r="J10" s="134" t="s">
        <v>1278</v>
      </c>
      <c r="K10" s="135" t="s">
        <v>1279</v>
      </c>
    </row>
    <row r="11" spans="1:38" ht="15" customHeight="1" x14ac:dyDescent="0.25">
      <c r="C11" s="5" t="s">
        <v>24</v>
      </c>
      <c r="E11" s="15" t="s">
        <v>1254</v>
      </c>
      <c r="G11" s="134" t="s">
        <v>1295</v>
      </c>
      <c r="H11" s="134" t="s">
        <v>1294</v>
      </c>
      <c r="J11" s="134" t="s">
        <v>1280</v>
      </c>
      <c r="K11" s="135" t="s">
        <v>1281</v>
      </c>
    </row>
    <row r="12" spans="1:38" ht="15" customHeight="1" x14ac:dyDescent="0.25">
      <c r="C12" s="5" t="s">
        <v>25</v>
      </c>
      <c r="E12" s="15" t="s">
        <v>1255</v>
      </c>
      <c r="G12" s="134" t="s">
        <v>1289</v>
      </c>
      <c r="H12" s="134" t="s">
        <v>1288</v>
      </c>
      <c r="J12" s="134" t="s">
        <v>1282</v>
      </c>
      <c r="K12" s="135" t="s">
        <v>1283</v>
      </c>
    </row>
    <row r="13" spans="1:38" ht="15" customHeight="1" x14ac:dyDescent="0.25">
      <c r="C13" s="5" t="s">
        <v>26</v>
      </c>
      <c r="E13" s="15" t="s">
        <v>1256</v>
      </c>
      <c r="G13" s="134" t="s">
        <v>1265</v>
      </c>
      <c r="H13" s="134" t="s">
        <v>1264</v>
      </c>
      <c r="J13" s="134" t="s">
        <v>1284</v>
      </c>
      <c r="K13" s="135" t="s">
        <v>1285</v>
      </c>
    </row>
    <row r="14" spans="1:38" ht="15" customHeight="1" x14ac:dyDescent="0.25">
      <c r="C14" s="5" t="s">
        <v>27</v>
      </c>
      <c r="E14" s="15" t="s">
        <v>1257</v>
      </c>
      <c r="G14" s="134" t="s">
        <v>1293</v>
      </c>
      <c r="H14" s="134" t="s">
        <v>1292</v>
      </c>
      <c r="J14" s="134" t="s">
        <v>1286</v>
      </c>
      <c r="K14" s="135" t="s">
        <v>1287</v>
      </c>
    </row>
    <row r="15" spans="1:38" ht="15" customHeight="1" x14ac:dyDescent="0.25">
      <c r="C15" s="5" t="s">
        <v>28</v>
      </c>
      <c r="G15" s="134" t="s">
        <v>1269</v>
      </c>
      <c r="H15" s="134" t="s">
        <v>1268</v>
      </c>
      <c r="I15" s="5"/>
      <c r="J15" s="134" t="s">
        <v>1288</v>
      </c>
      <c r="K15" s="135" t="s">
        <v>1289</v>
      </c>
    </row>
    <row r="16" spans="1:38" ht="15" customHeight="1" x14ac:dyDescent="0.25">
      <c r="C16" s="5" t="s">
        <v>29</v>
      </c>
      <c r="G16" s="134" t="s">
        <v>1273</v>
      </c>
      <c r="H16" s="134" t="s">
        <v>1272</v>
      </c>
      <c r="I16" s="5"/>
      <c r="J16" s="134" t="s">
        <v>1290</v>
      </c>
      <c r="K16" s="135" t="s">
        <v>1291</v>
      </c>
    </row>
    <row r="17" spans="3:11" ht="15" customHeight="1" x14ac:dyDescent="0.25">
      <c r="C17" s="5" t="s">
        <v>30</v>
      </c>
      <c r="G17" s="134" t="s">
        <v>1291</v>
      </c>
      <c r="H17" s="134" t="s">
        <v>1290</v>
      </c>
      <c r="I17" s="5"/>
      <c r="J17" s="134" t="s">
        <v>1292</v>
      </c>
      <c r="K17" s="135" t="s">
        <v>1293</v>
      </c>
    </row>
    <row r="18" spans="3:11" ht="15" customHeight="1" x14ac:dyDescent="0.25">
      <c r="C18" s="5" t="s">
        <v>31</v>
      </c>
      <c r="G18" s="134" t="s">
        <v>1275</v>
      </c>
      <c r="H18" s="134" t="s">
        <v>1274</v>
      </c>
      <c r="I18" s="5"/>
      <c r="J18" s="134" t="s">
        <v>1294</v>
      </c>
      <c r="K18" s="135" t="s">
        <v>1295</v>
      </c>
    </row>
    <row r="19" spans="3:11" ht="15" customHeight="1" x14ac:dyDescent="0.25">
      <c r="C19" s="5" t="s">
        <v>32</v>
      </c>
      <c r="G19" s="134" t="s">
        <v>1285</v>
      </c>
      <c r="H19" s="134" t="s">
        <v>1284</v>
      </c>
      <c r="I19" s="5"/>
      <c r="J19" s="134" t="s">
        <v>1544</v>
      </c>
      <c r="K19" s="135" t="s">
        <v>1543</v>
      </c>
    </row>
    <row r="20" spans="3:11" ht="15" customHeight="1" x14ac:dyDescent="0.25">
      <c r="C20" s="5" t="s">
        <v>33</v>
      </c>
      <c r="G20" s="134" t="s">
        <v>1283</v>
      </c>
      <c r="H20" s="134" t="s">
        <v>1282</v>
      </c>
      <c r="J20" s="134" t="s">
        <v>1546</v>
      </c>
      <c r="K20" s="135" t="s">
        <v>1545</v>
      </c>
    </row>
    <row r="21" spans="3:11" ht="15" customHeight="1" x14ac:dyDescent="0.25">
      <c r="C21" s="5" t="s">
        <v>34</v>
      </c>
      <c r="G21" s="134" t="s">
        <v>1277</v>
      </c>
      <c r="H21" s="134" t="s">
        <v>1276</v>
      </c>
      <c r="J21" s="134" t="s">
        <v>1548</v>
      </c>
      <c r="K21" s="135" t="s">
        <v>1547</v>
      </c>
    </row>
    <row r="22" spans="3:11" ht="15" customHeight="1" x14ac:dyDescent="0.25">
      <c r="C22" s="5" t="s">
        <v>35</v>
      </c>
      <c r="G22" s="134" t="s">
        <v>1279</v>
      </c>
      <c r="H22" s="134" t="s">
        <v>1278</v>
      </c>
      <c r="J22" s="134" t="s">
        <v>1296</v>
      </c>
      <c r="K22" s="135" t="s">
        <v>1297</v>
      </c>
    </row>
    <row r="23" spans="3:11" ht="15" customHeight="1" x14ac:dyDescent="0.25">
      <c r="C23" s="5" t="s">
        <v>36</v>
      </c>
    </row>
    <row r="24" spans="3:11" ht="15" customHeight="1" x14ac:dyDescent="0.25">
      <c r="C24" s="5" t="s">
        <v>37</v>
      </c>
    </row>
    <row r="25" spans="3:11" ht="15" customHeight="1" x14ac:dyDescent="0.25">
      <c r="C25" s="5" t="s">
        <v>38</v>
      </c>
    </row>
    <row r="26" spans="3:11" ht="15" customHeight="1" x14ac:dyDescent="0.25">
      <c r="C26" s="5" t="s">
        <v>39</v>
      </c>
    </row>
    <row r="27" spans="3:11" ht="15" customHeight="1" x14ac:dyDescent="0.25">
      <c r="C27" s="5" t="s">
        <v>40</v>
      </c>
    </row>
    <row r="28" spans="3:11" ht="15" customHeight="1" x14ac:dyDescent="0.25">
      <c r="C28" s="5" t="s">
        <v>41</v>
      </c>
    </row>
    <row r="29" spans="3:11" ht="15" customHeight="1" x14ac:dyDescent="0.25">
      <c r="C29" s="5" t="s">
        <v>42</v>
      </c>
    </row>
    <row r="30" spans="3:11" ht="15" customHeight="1" x14ac:dyDescent="0.25">
      <c r="C30" s="5" t="s">
        <v>43</v>
      </c>
    </row>
    <row r="31" spans="3:11" ht="15" customHeight="1" x14ac:dyDescent="0.25">
      <c r="C31" s="5" t="s">
        <v>44</v>
      </c>
    </row>
    <row r="32" spans="3:11" ht="15" customHeight="1" x14ac:dyDescent="0.25">
      <c r="C32" s="5" t="s">
        <v>45</v>
      </c>
    </row>
    <row r="33" spans="3:3" ht="15" customHeight="1" x14ac:dyDescent="0.25">
      <c r="C33" s="5" t="s">
        <v>46</v>
      </c>
    </row>
    <row r="34" spans="3:3" ht="15" customHeight="1" x14ac:dyDescent="0.25">
      <c r="C34" s="5" t="s">
        <v>47</v>
      </c>
    </row>
    <row r="35" spans="3:3" ht="15" customHeight="1" x14ac:dyDescent="0.25">
      <c r="C35" s="5" t="s">
        <v>48</v>
      </c>
    </row>
    <row r="36" spans="3:3" ht="15" customHeight="1" x14ac:dyDescent="0.25">
      <c r="C36" s="5" t="s">
        <v>49</v>
      </c>
    </row>
    <row r="37" spans="3:3" ht="15" customHeight="1" x14ac:dyDescent="0.25">
      <c r="C37" s="5" t="s">
        <v>50</v>
      </c>
    </row>
    <row r="38" spans="3:3" ht="15" customHeight="1" x14ac:dyDescent="0.25">
      <c r="C38" s="5" t="s">
        <v>51</v>
      </c>
    </row>
    <row r="39" spans="3:3" ht="15" customHeight="1" x14ac:dyDescent="0.25">
      <c r="C39" s="5" t="s">
        <v>52</v>
      </c>
    </row>
    <row r="40" spans="3:3" ht="15" customHeight="1" x14ac:dyDescent="0.25">
      <c r="C40" s="5" t="s">
        <v>53</v>
      </c>
    </row>
    <row r="41" spans="3:3" ht="15" customHeight="1" x14ac:dyDescent="0.25">
      <c r="C41" s="5" t="s">
        <v>54</v>
      </c>
    </row>
    <row r="42" spans="3:3" ht="15" customHeight="1" x14ac:dyDescent="0.25">
      <c r="C42" s="5" t="s">
        <v>55</v>
      </c>
    </row>
    <row r="43" spans="3:3" ht="15" customHeight="1" x14ac:dyDescent="0.25">
      <c r="C43" s="5" t="s">
        <v>56</v>
      </c>
    </row>
    <row r="44" spans="3:3" ht="15" customHeight="1" x14ac:dyDescent="0.25">
      <c r="C44" s="5" t="s">
        <v>57</v>
      </c>
    </row>
    <row r="45" spans="3:3" ht="15" customHeight="1" x14ac:dyDescent="0.25">
      <c r="C45" s="5" t="s">
        <v>58</v>
      </c>
    </row>
    <row r="46" spans="3:3" ht="15" customHeight="1" x14ac:dyDescent="0.25">
      <c r="C46" s="5" t="s">
        <v>59</v>
      </c>
    </row>
    <row r="47" spans="3:3" ht="15" customHeight="1" x14ac:dyDescent="0.25">
      <c r="C47" s="5" t="s">
        <v>60</v>
      </c>
    </row>
    <row r="48" spans="3:3" ht="15" customHeight="1" x14ac:dyDescent="0.25">
      <c r="C48" s="5" t="s">
        <v>61</v>
      </c>
    </row>
    <row r="49" spans="3:3" ht="15" customHeight="1" x14ac:dyDescent="0.25">
      <c r="C49" s="5" t="s">
        <v>62</v>
      </c>
    </row>
    <row r="50" spans="3:3" ht="15" customHeight="1" x14ac:dyDescent="0.25">
      <c r="C50" s="5" t="s">
        <v>63</v>
      </c>
    </row>
    <row r="51" spans="3:3" ht="15" customHeight="1" x14ac:dyDescent="0.25">
      <c r="C51" s="5" t="s">
        <v>64</v>
      </c>
    </row>
    <row r="52" spans="3:3" ht="15" customHeight="1" x14ac:dyDescent="0.25">
      <c r="C52" s="5" t="s">
        <v>65</v>
      </c>
    </row>
    <row r="53" spans="3:3" ht="15" customHeight="1" x14ac:dyDescent="0.25">
      <c r="C53" s="5" t="s">
        <v>66</v>
      </c>
    </row>
    <row r="54" spans="3:3" ht="15" customHeight="1" x14ac:dyDescent="0.25">
      <c r="C54" s="5" t="s">
        <v>67</v>
      </c>
    </row>
    <row r="55" spans="3:3" ht="15" customHeight="1" x14ac:dyDescent="0.25">
      <c r="C55" s="5" t="s">
        <v>68</v>
      </c>
    </row>
    <row r="56" spans="3:3" ht="15" customHeight="1" x14ac:dyDescent="0.25">
      <c r="C56" s="5" t="s">
        <v>69</v>
      </c>
    </row>
    <row r="57" spans="3:3" ht="15" customHeight="1" x14ac:dyDescent="0.25">
      <c r="C57" s="5" t="s">
        <v>70</v>
      </c>
    </row>
    <row r="58" spans="3:3" ht="15" customHeight="1" x14ac:dyDescent="0.25">
      <c r="C58" s="5" t="s">
        <v>71</v>
      </c>
    </row>
    <row r="59" spans="3:3" ht="15" customHeight="1" x14ac:dyDescent="0.25">
      <c r="C59" s="5" t="s">
        <v>72</v>
      </c>
    </row>
    <row r="60" spans="3:3" ht="15" customHeight="1" x14ac:dyDescent="0.25">
      <c r="C60" s="5" t="s">
        <v>73</v>
      </c>
    </row>
    <row r="61" spans="3:3" ht="15" customHeight="1" x14ac:dyDescent="0.25">
      <c r="C61" s="5" t="s">
        <v>74</v>
      </c>
    </row>
    <row r="62" spans="3:3" ht="15" customHeight="1" x14ac:dyDescent="0.25">
      <c r="C62" s="5" t="s">
        <v>75</v>
      </c>
    </row>
    <row r="63" spans="3:3" ht="15" customHeight="1" x14ac:dyDescent="0.25">
      <c r="C63" s="5" t="s">
        <v>76</v>
      </c>
    </row>
    <row r="64" spans="3:3" ht="15" customHeight="1" x14ac:dyDescent="0.25">
      <c r="C64" s="5" t="s">
        <v>77</v>
      </c>
    </row>
    <row r="65" spans="3:3" ht="15" customHeight="1" x14ac:dyDescent="0.25">
      <c r="C65" s="5" t="s">
        <v>78</v>
      </c>
    </row>
    <row r="66" spans="3:3" ht="15" customHeight="1" x14ac:dyDescent="0.25">
      <c r="C66" s="5" t="s">
        <v>79</v>
      </c>
    </row>
    <row r="67" spans="3:3" ht="15" customHeight="1" x14ac:dyDescent="0.25">
      <c r="C67" s="5" t="s">
        <v>80</v>
      </c>
    </row>
    <row r="68" spans="3:3" ht="15" customHeight="1" x14ac:dyDescent="0.25">
      <c r="C68" s="5" t="s">
        <v>81</v>
      </c>
    </row>
    <row r="69" spans="3:3" ht="15" customHeight="1" x14ac:dyDescent="0.25">
      <c r="C69" s="5" t="s">
        <v>82</v>
      </c>
    </row>
    <row r="70" spans="3:3" ht="15" customHeight="1" x14ac:dyDescent="0.25">
      <c r="C70" s="5" t="s">
        <v>83</v>
      </c>
    </row>
    <row r="71" spans="3:3" ht="15" customHeight="1" x14ac:dyDescent="0.25">
      <c r="C71" s="5" t="s">
        <v>84</v>
      </c>
    </row>
    <row r="72" spans="3:3" ht="15" customHeight="1" x14ac:dyDescent="0.25">
      <c r="C72" s="5" t="s">
        <v>85</v>
      </c>
    </row>
    <row r="73" spans="3:3" ht="15" customHeight="1" x14ac:dyDescent="0.25">
      <c r="C73" s="5" t="s">
        <v>86</v>
      </c>
    </row>
    <row r="74" spans="3:3" ht="15" customHeight="1" x14ac:dyDescent="0.25">
      <c r="C74" s="5" t="s">
        <v>87</v>
      </c>
    </row>
    <row r="75" spans="3:3" ht="15" customHeight="1" x14ac:dyDescent="0.25">
      <c r="C75" s="5" t="s">
        <v>88</v>
      </c>
    </row>
    <row r="76" spans="3:3" ht="15" customHeight="1" x14ac:dyDescent="0.25">
      <c r="C76" s="5" t="s">
        <v>89</v>
      </c>
    </row>
    <row r="77" spans="3:3" ht="15" customHeight="1" x14ac:dyDescent="0.25">
      <c r="C77" s="5" t="s">
        <v>90</v>
      </c>
    </row>
    <row r="78" spans="3:3" ht="15" customHeight="1" x14ac:dyDescent="0.25">
      <c r="C78" s="5" t="s">
        <v>91</v>
      </c>
    </row>
    <row r="79" spans="3:3" ht="15" customHeight="1" x14ac:dyDescent="0.25">
      <c r="C79" s="5" t="s">
        <v>92</v>
      </c>
    </row>
    <row r="80" spans="3:3" ht="15" customHeight="1" x14ac:dyDescent="0.25">
      <c r="C80" s="5" t="s">
        <v>93</v>
      </c>
    </row>
    <row r="81" spans="3:3" ht="15" customHeight="1" x14ac:dyDescent="0.25">
      <c r="C81" s="5" t="s">
        <v>94</v>
      </c>
    </row>
    <row r="82" spans="3:3" ht="15" customHeight="1" x14ac:dyDescent="0.25">
      <c r="C82" s="5" t="s">
        <v>95</v>
      </c>
    </row>
    <row r="83" spans="3:3" ht="15" customHeight="1" x14ac:dyDescent="0.25">
      <c r="C83" s="5" t="s">
        <v>96</v>
      </c>
    </row>
    <row r="84" spans="3:3" ht="15" customHeight="1" x14ac:dyDescent="0.25">
      <c r="C84" s="5" t="s">
        <v>97</v>
      </c>
    </row>
    <row r="85" spans="3:3" ht="15" customHeight="1" x14ac:dyDescent="0.25">
      <c r="C85" s="5" t="s">
        <v>98</v>
      </c>
    </row>
    <row r="86" spans="3:3" ht="15" customHeight="1" x14ac:dyDescent="0.25">
      <c r="C86" s="5" t="s">
        <v>99</v>
      </c>
    </row>
    <row r="87" spans="3:3" ht="15" customHeight="1" x14ac:dyDescent="0.25">
      <c r="C87" s="5" t="s">
        <v>100</v>
      </c>
    </row>
    <row r="88" spans="3:3" ht="15" customHeight="1" x14ac:dyDescent="0.25">
      <c r="C88" s="5" t="s">
        <v>101</v>
      </c>
    </row>
    <row r="89" spans="3:3" ht="15" customHeight="1" x14ac:dyDescent="0.25">
      <c r="C89" s="5" t="s">
        <v>102</v>
      </c>
    </row>
    <row r="90" spans="3:3" ht="15" customHeight="1" x14ac:dyDescent="0.25">
      <c r="C90" s="5" t="s">
        <v>103</v>
      </c>
    </row>
    <row r="91" spans="3:3" ht="15" customHeight="1" x14ac:dyDescent="0.25">
      <c r="C91" s="5" t="s">
        <v>104</v>
      </c>
    </row>
    <row r="92" spans="3:3" ht="15" customHeight="1" x14ac:dyDescent="0.25">
      <c r="C92" s="5" t="s">
        <v>105</v>
      </c>
    </row>
    <row r="93" spans="3:3" ht="15" customHeight="1" x14ac:dyDescent="0.25">
      <c r="C93" s="5" t="s">
        <v>106</v>
      </c>
    </row>
    <row r="94" spans="3:3" ht="15" customHeight="1" x14ac:dyDescent="0.25">
      <c r="C94" s="5" t="s">
        <v>107</v>
      </c>
    </row>
    <row r="95" spans="3:3" ht="15" customHeight="1" x14ac:dyDescent="0.25">
      <c r="C95" s="5" t="s">
        <v>108</v>
      </c>
    </row>
    <row r="96" spans="3:3" ht="15" customHeight="1" x14ac:dyDescent="0.25">
      <c r="C96" s="5" t="s">
        <v>109</v>
      </c>
    </row>
    <row r="97" spans="3:3" ht="15" customHeight="1" x14ac:dyDescent="0.25">
      <c r="C97" s="5" t="s">
        <v>110</v>
      </c>
    </row>
    <row r="98" spans="3:3" ht="15" customHeight="1" x14ac:dyDescent="0.25">
      <c r="C98" s="5" t="s">
        <v>111</v>
      </c>
    </row>
    <row r="99" spans="3:3" ht="15" customHeight="1" x14ac:dyDescent="0.25">
      <c r="C99" s="5" t="s">
        <v>112</v>
      </c>
    </row>
    <row r="100" spans="3:3" ht="15" customHeight="1" x14ac:dyDescent="0.25">
      <c r="C100" s="5" t="s">
        <v>113</v>
      </c>
    </row>
    <row r="101" spans="3:3" ht="15" customHeight="1" x14ac:dyDescent="0.25">
      <c r="C101" s="5" t="s">
        <v>114</v>
      </c>
    </row>
    <row r="102" spans="3:3" ht="15" customHeight="1" x14ac:dyDescent="0.25">
      <c r="C102" s="5" t="s">
        <v>115</v>
      </c>
    </row>
    <row r="103" spans="3:3" ht="15" customHeight="1" x14ac:dyDescent="0.25">
      <c r="C103" s="5" t="s">
        <v>116</v>
      </c>
    </row>
    <row r="104" spans="3:3" ht="15" customHeight="1" x14ac:dyDescent="0.25">
      <c r="C104" s="5" t="s">
        <v>117</v>
      </c>
    </row>
    <row r="105" spans="3:3" ht="15" customHeight="1" x14ac:dyDescent="0.25">
      <c r="C105" s="5" t="s">
        <v>118</v>
      </c>
    </row>
    <row r="106" spans="3:3" ht="15" customHeight="1" x14ac:dyDescent="0.25">
      <c r="C106" s="5" t="s">
        <v>119</v>
      </c>
    </row>
    <row r="107" spans="3:3" ht="15" customHeight="1" x14ac:dyDescent="0.25">
      <c r="C107" s="5" t="s">
        <v>120</v>
      </c>
    </row>
    <row r="108" spans="3:3" ht="15" customHeight="1" x14ac:dyDescent="0.25">
      <c r="C108" s="5" t="s">
        <v>121</v>
      </c>
    </row>
    <row r="109" spans="3:3" ht="15" customHeight="1" x14ac:dyDescent="0.25">
      <c r="C109" s="5" t="s">
        <v>122</v>
      </c>
    </row>
    <row r="110" spans="3:3" ht="15" customHeight="1" x14ac:dyDescent="0.25">
      <c r="C110" s="5" t="s">
        <v>123</v>
      </c>
    </row>
    <row r="111" spans="3:3" ht="15" customHeight="1" x14ac:dyDescent="0.25">
      <c r="C111" s="5" t="s">
        <v>124</v>
      </c>
    </row>
    <row r="112" spans="3:3" ht="15" customHeight="1" x14ac:dyDescent="0.25">
      <c r="C112" s="5" t="s">
        <v>125</v>
      </c>
    </row>
    <row r="113" spans="3:3" ht="15" customHeight="1" x14ac:dyDescent="0.25">
      <c r="C113" s="5" t="s">
        <v>126</v>
      </c>
    </row>
    <row r="114" spans="3:3" ht="15" customHeight="1" x14ac:dyDescent="0.25">
      <c r="C114" s="5" t="s">
        <v>127</v>
      </c>
    </row>
    <row r="115" spans="3:3" ht="15" customHeight="1" x14ac:dyDescent="0.25">
      <c r="C115" s="5" t="s">
        <v>128</v>
      </c>
    </row>
    <row r="116" spans="3:3" ht="15" customHeight="1" x14ac:dyDescent="0.25">
      <c r="C116" s="5" t="s">
        <v>129</v>
      </c>
    </row>
    <row r="117" spans="3:3" ht="15" customHeight="1" x14ac:dyDescent="0.25">
      <c r="C117" s="5" t="s">
        <v>130</v>
      </c>
    </row>
    <row r="118" spans="3:3" ht="15" customHeight="1" x14ac:dyDescent="0.25">
      <c r="C118" s="5" t="s">
        <v>131</v>
      </c>
    </row>
    <row r="119" spans="3:3" ht="15" customHeight="1" x14ac:dyDescent="0.25">
      <c r="C119" s="5" t="s">
        <v>132</v>
      </c>
    </row>
    <row r="120" spans="3:3" ht="15" customHeight="1" x14ac:dyDescent="0.25">
      <c r="C120" s="5" t="s">
        <v>133</v>
      </c>
    </row>
    <row r="121" spans="3:3" ht="15" customHeight="1" x14ac:dyDescent="0.25">
      <c r="C121" s="5" t="s">
        <v>134</v>
      </c>
    </row>
    <row r="122" spans="3:3" ht="15" customHeight="1" x14ac:dyDescent="0.25">
      <c r="C122" s="5" t="s">
        <v>135</v>
      </c>
    </row>
    <row r="123" spans="3:3" ht="15" customHeight="1" x14ac:dyDescent="0.25">
      <c r="C123" s="5" t="s">
        <v>136</v>
      </c>
    </row>
    <row r="124" spans="3:3" ht="15" customHeight="1" x14ac:dyDescent="0.25">
      <c r="C124" s="5" t="s">
        <v>137</v>
      </c>
    </row>
    <row r="125" spans="3:3" ht="15" customHeight="1" x14ac:dyDescent="0.25">
      <c r="C125" s="5" t="s">
        <v>138</v>
      </c>
    </row>
    <row r="126" spans="3:3" ht="15" customHeight="1" x14ac:dyDescent="0.25">
      <c r="C126" s="5" t="s">
        <v>139</v>
      </c>
    </row>
    <row r="127" spans="3:3" ht="15" customHeight="1" x14ac:dyDescent="0.25">
      <c r="C127" s="5" t="s">
        <v>140</v>
      </c>
    </row>
    <row r="128" spans="3:3" ht="15" customHeight="1" x14ac:dyDescent="0.25">
      <c r="C128" s="5" t="s">
        <v>141</v>
      </c>
    </row>
    <row r="129" spans="3:3" ht="15" customHeight="1" x14ac:dyDescent="0.25">
      <c r="C129" s="5" t="s">
        <v>142</v>
      </c>
    </row>
    <row r="130" spans="3:3" ht="15" customHeight="1" x14ac:dyDescent="0.25">
      <c r="C130" s="5" t="s">
        <v>143</v>
      </c>
    </row>
    <row r="131" spans="3:3" ht="15" customHeight="1" x14ac:dyDescent="0.25">
      <c r="C131" s="5" t="s">
        <v>144</v>
      </c>
    </row>
    <row r="132" spans="3:3" ht="15" customHeight="1" x14ac:dyDescent="0.25">
      <c r="C132" s="5" t="s">
        <v>145</v>
      </c>
    </row>
    <row r="133" spans="3:3" ht="15" customHeight="1" x14ac:dyDescent="0.25">
      <c r="C133" s="5" t="s">
        <v>146</v>
      </c>
    </row>
    <row r="134" spans="3:3" ht="15" customHeight="1" x14ac:dyDescent="0.25">
      <c r="C134" s="5" t="s">
        <v>147</v>
      </c>
    </row>
    <row r="135" spans="3:3" ht="15" customHeight="1" x14ac:dyDescent="0.25">
      <c r="C135" s="5" t="s">
        <v>148</v>
      </c>
    </row>
    <row r="136" spans="3:3" ht="15" customHeight="1" x14ac:dyDescent="0.25">
      <c r="C136" s="5" t="s">
        <v>149</v>
      </c>
    </row>
    <row r="137" spans="3:3" ht="15" customHeight="1" x14ac:dyDescent="0.25">
      <c r="C137" s="5" t="s">
        <v>150</v>
      </c>
    </row>
    <row r="138" spans="3:3" ht="15" customHeight="1" x14ac:dyDescent="0.25">
      <c r="C138" s="5" t="s">
        <v>151</v>
      </c>
    </row>
    <row r="139" spans="3:3" ht="15" customHeight="1" x14ac:dyDescent="0.25">
      <c r="C139" s="5" t="s">
        <v>152</v>
      </c>
    </row>
    <row r="140" spans="3:3" ht="15" customHeight="1" x14ac:dyDescent="0.25">
      <c r="C140" s="5" t="s">
        <v>153</v>
      </c>
    </row>
    <row r="141" spans="3:3" ht="15" customHeight="1" x14ac:dyDescent="0.25">
      <c r="C141" s="5" t="s">
        <v>154</v>
      </c>
    </row>
    <row r="142" spans="3:3" ht="15" customHeight="1" x14ac:dyDescent="0.25">
      <c r="C142" s="5" t="s">
        <v>155</v>
      </c>
    </row>
    <row r="143" spans="3:3" ht="15" customHeight="1" x14ac:dyDescent="0.25">
      <c r="C143" s="5" t="s">
        <v>156</v>
      </c>
    </row>
    <row r="144" spans="3:3" ht="15" customHeight="1" x14ac:dyDescent="0.25">
      <c r="C144" s="5" t="s">
        <v>157</v>
      </c>
    </row>
    <row r="145" spans="3:3" ht="15" customHeight="1" x14ac:dyDescent="0.25">
      <c r="C145" s="5" t="s">
        <v>158</v>
      </c>
    </row>
    <row r="146" spans="3:3" ht="15" customHeight="1" x14ac:dyDescent="0.25">
      <c r="C146" s="5" t="s">
        <v>159</v>
      </c>
    </row>
    <row r="147" spans="3:3" ht="15" customHeight="1" x14ac:dyDescent="0.25">
      <c r="C147" s="5" t="s">
        <v>160</v>
      </c>
    </row>
    <row r="148" spans="3:3" ht="15" customHeight="1" x14ac:dyDescent="0.25">
      <c r="C148" s="5" t="s">
        <v>161</v>
      </c>
    </row>
    <row r="149" spans="3:3" ht="15" customHeight="1" x14ac:dyDescent="0.25">
      <c r="C149" s="5" t="s">
        <v>162</v>
      </c>
    </row>
    <row r="150" spans="3:3" ht="15" customHeight="1" x14ac:dyDescent="0.25">
      <c r="C150" s="5" t="s">
        <v>163</v>
      </c>
    </row>
    <row r="151" spans="3:3" ht="15" customHeight="1" x14ac:dyDescent="0.25">
      <c r="C151" s="5" t="s">
        <v>164</v>
      </c>
    </row>
    <row r="152" spans="3:3" ht="15" customHeight="1" x14ac:dyDescent="0.25">
      <c r="C152" s="5" t="s">
        <v>165</v>
      </c>
    </row>
    <row r="153" spans="3:3" ht="15" customHeight="1" x14ac:dyDescent="0.25">
      <c r="C153" s="5" t="s">
        <v>166</v>
      </c>
    </row>
    <row r="154" spans="3:3" ht="15" customHeight="1" x14ac:dyDescent="0.25">
      <c r="C154" s="5" t="s">
        <v>167</v>
      </c>
    </row>
    <row r="155" spans="3:3" ht="15" customHeight="1" x14ac:dyDescent="0.25">
      <c r="C155" s="5" t="s">
        <v>168</v>
      </c>
    </row>
    <row r="156" spans="3:3" ht="15" customHeight="1" x14ac:dyDescent="0.25">
      <c r="C156" s="5" t="s">
        <v>169</v>
      </c>
    </row>
    <row r="157" spans="3:3" ht="15" customHeight="1" x14ac:dyDescent="0.25">
      <c r="C157" s="5" t="s">
        <v>170</v>
      </c>
    </row>
    <row r="158" spans="3:3" ht="15" customHeight="1" x14ac:dyDescent="0.25">
      <c r="C158" s="5" t="s">
        <v>171</v>
      </c>
    </row>
    <row r="159" spans="3:3" ht="15" customHeight="1" x14ac:dyDescent="0.25">
      <c r="C159" s="5" t="s">
        <v>172</v>
      </c>
    </row>
    <row r="160" spans="3:3" ht="15" customHeight="1" x14ac:dyDescent="0.25">
      <c r="C160" s="5" t="s">
        <v>173</v>
      </c>
    </row>
    <row r="161" spans="3:3" ht="15" customHeight="1" x14ac:dyDescent="0.25">
      <c r="C161" s="5" t="s">
        <v>174</v>
      </c>
    </row>
    <row r="162" spans="3:3" ht="15" customHeight="1" x14ac:dyDescent="0.25">
      <c r="C162" s="5" t="s">
        <v>175</v>
      </c>
    </row>
    <row r="163" spans="3:3" ht="15" customHeight="1" x14ac:dyDescent="0.25">
      <c r="C163" s="5" t="s">
        <v>176</v>
      </c>
    </row>
    <row r="164" spans="3:3" ht="15" customHeight="1" x14ac:dyDescent="0.25">
      <c r="C164" s="5" t="s">
        <v>177</v>
      </c>
    </row>
    <row r="165" spans="3:3" ht="15" customHeight="1" x14ac:dyDescent="0.25">
      <c r="C165" s="5" t="s">
        <v>178</v>
      </c>
    </row>
    <row r="166" spans="3:3" ht="15" customHeight="1" x14ac:dyDescent="0.25">
      <c r="C166" s="5" t="s">
        <v>179</v>
      </c>
    </row>
    <row r="167" spans="3:3" ht="15" customHeight="1" x14ac:dyDescent="0.25">
      <c r="C167" s="5" t="s">
        <v>180</v>
      </c>
    </row>
    <row r="168" spans="3:3" ht="15" customHeight="1" x14ac:dyDescent="0.25">
      <c r="C168" s="5" t="s">
        <v>181</v>
      </c>
    </row>
    <row r="169" spans="3:3" ht="15" customHeight="1" x14ac:dyDescent="0.25">
      <c r="C169" s="5" t="s">
        <v>182</v>
      </c>
    </row>
    <row r="170" spans="3:3" ht="15" customHeight="1" x14ac:dyDescent="0.25">
      <c r="C170" s="5" t="s">
        <v>183</v>
      </c>
    </row>
    <row r="171" spans="3:3" ht="15" customHeight="1" x14ac:dyDescent="0.25">
      <c r="C171" s="5" t="s">
        <v>184</v>
      </c>
    </row>
    <row r="172" spans="3:3" ht="15" customHeight="1" x14ac:dyDescent="0.25">
      <c r="C172" s="5" t="s">
        <v>185</v>
      </c>
    </row>
    <row r="173" spans="3:3" ht="15" customHeight="1" x14ac:dyDescent="0.25">
      <c r="C173" s="5" t="s">
        <v>186</v>
      </c>
    </row>
    <row r="174" spans="3:3" ht="15" customHeight="1" x14ac:dyDescent="0.25">
      <c r="C174" s="5" t="s">
        <v>187</v>
      </c>
    </row>
    <row r="175" spans="3:3" ht="15" customHeight="1" x14ac:dyDescent="0.25">
      <c r="C175" s="5" t="s">
        <v>188</v>
      </c>
    </row>
    <row r="176" spans="3:3" ht="15" customHeight="1" x14ac:dyDescent="0.25">
      <c r="C176" s="5" t="s">
        <v>189</v>
      </c>
    </row>
    <row r="177" spans="3:3" ht="15" customHeight="1" x14ac:dyDescent="0.25">
      <c r="C177" s="5" t="s">
        <v>190</v>
      </c>
    </row>
    <row r="178" spans="3:3" ht="15" customHeight="1" x14ac:dyDescent="0.25">
      <c r="C178" s="5" t="s">
        <v>191</v>
      </c>
    </row>
    <row r="179" spans="3:3" ht="15" customHeight="1" x14ac:dyDescent="0.25">
      <c r="C179" s="5" t="s">
        <v>192</v>
      </c>
    </row>
    <row r="180" spans="3:3" ht="15" customHeight="1" x14ac:dyDescent="0.25">
      <c r="C180" s="5" t="s">
        <v>193</v>
      </c>
    </row>
    <row r="181" spans="3:3" ht="15" customHeight="1" x14ac:dyDescent="0.25">
      <c r="C181" s="5" t="s">
        <v>194</v>
      </c>
    </row>
    <row r="182" spans="3:3" ht="15" customHeight="1" x14ac:dyDescent="0.25">
      <c r="C182" s="5" t="s">
        <v>195</v>
      </c>
    </row>
    <row r="183" spans="3:3" ht="15" customHeight="1" x14ac:dyDescent="0.25">
      <c r="C183" s="5" t="s">
        <v>196</v>
      </c>
    </row>
    <row r="184" spans="3:3" ht="15" customHeight="1" x14ac:dyDescent="0.25">
      <c r="C184" s="5" t="s">
        <v>197</v>
      </c>
    </row>
    <row r="185" spans="3:3" ht="15" customHeight="1" x14ac:dyDescent="0.25">
      <c r="C185" s="5" t="s">
        <v>198</v>
      </c>
    </row>
    <row r="186" spans="3:3" ht="15" customHeight="1" x14ac:dyDescent="0.25">
      <c r="C186" s="5" t="s">
        <v>199</v>
      </c>
    </row>
    <row r="187" spans="3:3" ht="15" customHeight="1" x14ac:dyDescent="0.25">
      <c r="C187" s="5" t="s">
        <v>200</v>
      </c>
    </row>
    <row r="188" spans="3:3" ht="15" customHeight="1" x14ac:dyDescent="0.25">
      <c r="C188" s="5" t="s">
        <v>201</v>
      </c>
    </row>
    <row r="189" spans="3:3" ht="15" customHeight="1" x14ac:dyDescent="0.25">
      <c r="C189" s="5" t="s">
        <v>202</v>
      </c>
    </row>
    <row r="190" spans="3:3" ht="15" customHeight="1" x14ac:dyDescent="0.25">
      <c r="C190" s="5" t="s">
        <v>203</v>
      </c>
    </row>
    <row r="191" spans="3:3" ht="15" customHeight="1" x14ac:dyDescent="0.25">
      <c r="C191" s="5" t="s">
        <v>204</v>
      </c>
    </row>
    <row r="192" spans="3:3" ht="15" customHeight="1" x14ac:dyDescent="0.25">
      <c r="C192" s="5" t="s">
        <v>205</v>
      </c>
    </row>
    <row r="193" spans="3:3" ht="15" customHeight="1" x14ac:dyDescent="0.25">
      <c r="C193" s="5" t="s">
        <v>206</v>
      </c>
    </row>
    <row r="194" spans="3:3" ht="15" customHeight="1" x14ac:dyDescent="0.25">
      <c r="C194" s="5" t="s">
        <v>207</v>
      </c>
    </row>
    <row r="195" spans="3:3" ht="15" customHeight="1" x14ac:dyDescent="0.25">
      <c r="C195" s="5" t="s">
        <v>208</v>
      </c>
    </row>
    <row r="196" spans="3:3" ht="15" customHeight="1" x14ac:dyDescent="0.25">
      <c r="C196" s="5" t="s">
        <v>209</v>
      </c>
    </row>
    <row r="197" spans="3:3" ht="15" customHeight="1" x14ac:dyDescent="0.25">
      <c r="C197" s="5" t="s">
        <v>210</v>
      </c>
    </row>
    <row r="198" spans="3:3" ht="15" customHeight="1" x14ac:dyDescent="0.25">
      <c r="C198" s="5" t="s">
        <v>211</v>
      </c>
    </row>
    <row r="199" spans="3:3" ht="15" customHeight="1" x14ac:dyDescent="0.25">
      <c r="C199" s="5" t="s">
        <v>212</v>
      </c>
    </row>
    <row r="200" spans="3:3" ht="15" customHeight="1" x14ac:dyDescent="0.25">
      <c r="C200" s="5" t="s">
        <v>213</v>
      </c>
    </row>
    <row r="201" spans="3:3" ht="15" customHeight="1" x14ac:dyDescent="0.25">
      <c r="C201" s="5" t="s">
        <v>214</v>
      </c>
    </row>
    <row r="202" spans="3:3" ht="15" customHeight="1" x14ac:dyDescent="0.25">
      <c r="C202" s="5" t="s">
        <v>215</v>
      </c>
    </row>
    <row r="203" spans="3:3" ht="15" customHeight="1" x14ac:dyDescent="0.25">
      <c r="C203" s="5" t="s">
        <v>216</v>
      </c>
    </row>
    <row r="204" spans="3:3" ht="15" customHeight="1" x14ac:dyDescent="0.25">
      <c r="C204" s="5" t="s">
        <v>217</v>
      </c>
    </row>
    <row r="205" spans="3:3" ht="15" customHeight="1" x14ac:dyDescent="0.25">
      <c r="C205" s="5" t="s">
        <v>218</v>
      </c>
    </row>
    <row r="206" spans="3:3" ht="15" customHeight="1" x14ac:dyDescent="0.25">
      <c r="C206" s="5" t="s">
        <v>219</v>
      </c>
    </row>
    <row r="207" spans="3:3" ht="15" customHeight="1" x14ac:dyDescent="0.25">
      <c r="C207" s="5" t="s">
        <v>220</v>
      </c>
    </row>
    <row r="208" spans="3:3" ht="15" customHeight="1" x14ac:dyDescent="0.25">
      <c r="C208" s="5" t="s">
        <v>221</v>
      </c>
    </row>
    <row r="209" spans="3:3" ht="15" customHeight="1" x14ac:dyDescent="0.25">
      <c r="C209" s="5" t="s">
        <v>222</v>
      </c>
    </row>
    <row r="210" spans="3:3" ht="15" customHeight="1" x14ac:dyDescent="0.25">
      <c r="C210" s="5" t="s">
        <v>223</v>
      </c>
    </row>
    <row r="211" spans="3:3" ht="15" customHeight="1" x14ac:dyDescent="0.25">
      <c r="C211" s="5" t="s">
        <v>224</v>
      </c>
    </row>
    <row r="212" spans="3:3" ht="15" customHeight="1" x14ac:dyDescent="0.25">
      <c r="C212" s="5" t="s">
        <v>225</v>
      </c>
    </row>
    <row r="213" spans="3:3" ht="15" customHeight="1" x14ac:dyDescent="0.25">
      <c r="C213" s="5" t="s">
        <v>226</v>
      </c>
    </row>
    <row r="214" spans="3:3" ht="15" customHeight="1" x14ac:dyDescent="0.25">
      <c r="C214" s="5" t="s">
        <v>227</v>
      </c>
    </row>
    <row r="215" spans="3:3" ht="15" customHeight="1" x14ac:dyDescent="0.25">
      <c r="C215" s="5" t="s">
        <v>228</v>
      </c>
    </row>
    <row r="216" spans="3:3" ht="15" customHeight="1" x14ac:dyDescent="0.25">
      <c r="C216" s="5" t="s">
        <v>229</v>
      </c>
    </row>
    <row r="217" spans="3:3" ht="15" customHeight="1" x14ac:dyDescent="0.25">
      <c r="C217" s="5" t="s">
        <v>230</v>
      </c>
    </row>
    <row r="218" spans="3:3" ht="15" customHeight="1" x14ac:dyDescent="0.25">
      <c r="C218" s="5" t="s">
        <v>231</v>
      </c>
    </row>
    <row r="219" spans="3:3" ht="15" customHeight="1" x14ac:dyDescent="0.25">
      <c r="C219" s="5" t="s">
        <v>232</v>
      </c>
    </row>
    <row r="220" spans="3:3" ht="15" customHeight="1" x14ac:dyDescent="0.25">
      <c r="C220" s="5" t="s">
        <v>233</v>
      </c>
    </row>
    <row r="221" spans="3:3" ht="15" customHeight="1" x14ac:dyDescent="0.25">
      <c r="C221" s="5" t="s">
        <v>234</v>
      </c>
    </row>
    <row r="222" spans="3:3" ht="15" customHeight="1" x14ac:dyDescent="0.25">
      <c r="C222" s="5" t="s">
        <v>235</v>
      </c>
    </row>
    <row r="223" spans="3:3" ht="15" customHeight="1" x14ac:dyDescent="0.25">
      <c r="C223" s="5" t="s">
        <v>236</v>
      </c>
    </row>
    <row r="224" spans="3:3" ht="15" customHeight="1" x14ac:dyDescent="0.25">
      <c r="C224" s="5" t="s">
        <v>237</v>
      </c>
    </row>
    <row r="225" spans="3:3" ht="15" customHeight="1" x14ac:dyDescent="0.25">
      <c r="C225" s="5" t="s">
        <v>238</v>
      </c>
    </row>
    <row r="226" spans="3:3" ht="15" customHeight="1" x14ac:dyDescent="0.25">
      <c r="C226" s="5" t="s">
        <v>239</v>
      </c>
    </row>
    <row r="227" spans="3:3" ht="15" customHeight="1" x14ac:dyDescent="0.25">
      <c r="C227" s="5" t="s">
        <v>240</v>
      </c>
    </row>
    <row r="228" spans="3:3" ht="15" customHeight="1" x14ac:dyDescent="0.25">
      <c r="C228" s="5" t="s">
        <v>241</v>
      </c>
    </row>
    <row r="229" spans="3:3" ht="15" customHeight="1" x14ac:dyDescent="0.25">
      <c r="C229" s="5" t="s">
        <v>242</v>
      </c>
    </row>
    <row r="230" spans="3:3" ht="15" customHeight="1" x14ac:dyDescent="0.25">
      <c r="C230" s="5" t="s">
        <v>243</v>
      </c>
    </row>
    <row r="231" spans="3:3" ht="15" customHeight="1" x14ac:dyDescent="0.25">
      <c r="C231" s="5" t="s">
        <v>244</v>
      </c>
    </row>
    <row r="232" spans="3:3" ht="15" customHeight="1" x14ac:dyDescent="0.25">
      <c r="C232" s="5" t="s">
        <v>245</v>
      </c>
    </row>
    <row r="233" spans="3:3" ht="15" customHeight="1" x14ac:dyDescent="0.25">
      <c r="C233" s="5" t="s">
        <v>246</v>
      </c>
    </row>
    <row r="234" spans="3:3" ht="15" customHeight="1" x14ac:dyDescent="0.25">
      <c r="C234" s="5" t="s">
        <v>247</v>
      </c>
    </row>
    <row r="235" spans="3:3" ht="15" customHeight="1" x14ac:dyDescent="0.25">
      <c r="C235" s="5" t="s">
        <v>248</v>
      </c>
    </row>
    <row r="236" spans="3:3" ht="15" customHeight="1" x14ac:dyDescent="0.25">
      <c r="C236" s="5" t="s">
        <v>249</v>
      </c>
    </row>
    <row r="237" spans="3:3" ht="15" customHeight="1" x14ac:dyDescent="0.25">
      <c r="C237" s="5" t="s">
        <v>250</v>
      </c>
    </row>
    <row r="238" spans="3:3" ht="15" customHeight="1" x14ac:dyDescent="0.25">
      <c r="C238" s="5" t="s">
        <v>251</v>
      </c>
    </row>
    <row r="239" spans="3:3" ht="15" customHeight="1" x14ac:dyDescent="0.25">
      <c r="C239" s="5" t="s">
        <v>252</v>
      </c>
    </row>
    <row r="240" spans="3:3" ht="15" customHeight="1" x14ac:dyDescent="0.25">
      <c r="C240" s="5" t="s">
        <v>253</v>
      </c>
    </row>
    <row r="241" spans="3:3" ht="15" customHeight="1" x14ac:dyDescent="0.25">
      <c r="C241" s="5" t="s">
        <v>254</v>
      </c>
    </row>
    <row r="242" spans="3:3" ht="15" customHeight="1" x14ac:dyDescent="0.25">
      <c r="C242" s="5" t="s">
        <v>255</v>
      </c>
    </row>
    <row r="243" spans="3:3" ht="15" customHeight="1" x14ac:dyDescent="0.25">
      <c r="C243" s="5" t="s">
        <v>256</v>
      </c>
    </row>
    <row r="244" spans="3:3" ht="15" customHeight="1" x14ac:dyDescent="0.25">
      <c r="C244" s="5" t="s">
        <v>257</v>
      </c>
    </row>
    <row r="245" spans="3:3" ht="15" customHeight="1" x14ac:dyDescent="0.25">
      <c r="C245" s="5" t="s">
        <v>258</v>
      </c>
    </row>
    <row r="246" spans="3:3" ht="15" customHeight="1" x14ac:dyDescent="0.25">
      <c r="C246" s="5" t="s">
        <v>259</v>
      </c>
    </row>
    <row r="247" spans="3:3" ht="15" customHeight="1" x14ac:dyDescent="0.25">
      <c r="C247" s="5" t="s">
        <v>260</v>
      </c>
    </row>
    <row r="248" spans="3:3" ht="15" customHeight="1" x14ac:dyDescent="0.25">
      <c r="C248" s="5" t="s">
        <v>261</v>
      </c>
    </row>
    <row r="249" spans="3:3" ht="15" customHeight="1" x14ac:dyDescent="0.25">
      <c r="C249" s="5" t="s">
        <v>262</v>
      </c>
    </row>
    <row r="250" spans="3:3" ht="15" customHeight="1" x14ac:dyDescent="0.25">
      <c r="C250" s="5" t="s">
        <v>263</v>
      </c>
    </row>
    <row r="251" spans="3:3" ht="15" customHeight="1" x14ac:dyDescent="0.25">
      <c r="C251" s="5" t="s">
        <v>264</v>
      </c>
    </row>
    <row r="252" spans="3:3" ht="15" customHeight="1" x14ac:dyDescent="0.25">
      <c r="C252" s="5" t="s">
        <v>265</v>
      </c>
    </row>
    <row r="253" spans="3:3" ht="15" customHeight="1" x14ac:dyDescent="0.25">
      <c r="C253" s="5" t="s">
        <v>266</v>
      </c>
    </row>
    <row r="254" spans="3:3" ht="15" customHeight="1" x14ac:dyDescent="0.25">
      <c r="C254" s="5" t="s">
        <v>267</v>
      </c>
    </row>
    <row r="255" spans="3:3" ht="15" customHeight="1" x14ac:dyDescent="0.25">
      <c r="C255" s="5" t="s">
        <v>268</v>
      </c>
    </row>
    <row r="256" spans="3:3" ht="15" customHeight="1" x14ac:dyDescent="0.25">
      <c r="C256" s="5" t="s">
        <v>269</v>
      </c>
    </row>
    <row r="257" spans="3:3" ht="15" customHeight="1" x14ac:dyDescent="0.25">
      <c r="C257" s="5" t="s">
        <v>270</v>
      </c>
    </row>
    <row r="258" spans="3:3" ht="15" customHeight="1" x14ac:dyDescent="0.25">
      <c r="C258" s="5" t="s">
        <v>271</v>
      </c>
    </row>
    <row r="259" spans="3:3" ht="15" customHeight="1" x14ac:dyDescent="0.25">
      <c r="C259" s="5" t="s">
        <v>272</v>
      </c>
    </row>
    <row r="260" spans="3:3" ht="15" customHeight="1" x14ac:dyDescent="0.25">
      <c r="C260" s="5" t="s">
        <v>273</v>
      </c>
    </row>
    <row r="261" spans="3:3" ht="15" customHeight="1" x14ac:dyDescent="0.25">
      <c r="C261" s="5" t="s">
        <v>274</v>
      </c>
    </row>
    <row r="262" spans="3:3" ht="15" customHeight="1" x14ac:dyDescent="0.25">
      <c r="C262" s="5" t="s">
        <v>275</v>
      </c>
    </row>
    <row r="263" spans="3:3" ht="15" customHeight="1" x14ac:dyDescent="0.25">
      <c r="C263" s="5" t="s">
        <v>276</v>
      </c>
    </row>
    <row r="264" spans="3:3" ht="15" customHeight="1" x14ac:dyDescent="0.25">
      <c r="C264" s="5" t="s">
        <v>277</v>
      </c>
    </row>
    <row r="265" spans="3:3" ht="15" customHeight="1" x14ac:dyDescent="0.25">
      <c r="C265" s="5" t="s">
        <v>278</v>
      </c>
    </row>
    <row r="266" spans="3:3" ht="15" customHeight="1" x14ac:dyDescent="0.25">
      <c r="C266" s="5" t="s">
        <v>279</v>
      </c>
    </row>
    <row r="267" spans="3:3" ht="15" customHeight="1" x14ac:dyDescent="0.25">
      <c r="C267" s="5" t="s">
        <v>280</v>
      </c>
    </row>
    <row r="268" spans="3:3" ht="15" customHeight="1" x14ac:dyDescent="0.25">
      <c r="C268" s="5" t="s">
        <v>281</v>
      </c>
    </row>
    <row r="269" spans="3:3" ht="15" customHeight="1" x14ac:dyDescent="0.25">
      <c r="C269" s="5" t="s">
        <v>282</v>
      </c>
    </row>
    <row r="270" spans="3:3" ht="15" customHeight="1" x14ac:dyDescent="0.25">
      <c r="C270" s="5" t="s">
        <v>283</v>
      </c>
    </row>
    <row r="271" spans="3:3" ht="15" customHeight="1" x14ac:dyDescent="0.25">
      <c r="C271" s="5" t="s">
        <v>284</v>
      </c>
    </row>
    <row r="272" spans="3:3" ht="15" customHeight="1" x14ac:dyDescent="0.25">
      <c r="C272" s="5" t="s">
        <v>285</v>
      </c>
    </row>
    <row r="273" spans="3:3" ht="15" customHeight="1" x14ac:dyDescent="0.25">
      <c r="C273" s="5" t="s">
        <v>286</v>
      </c>
    </row>
    <row r="274" spans="3:3" ht="15" customHeight="1" x14ac:dyDescent="0.25">
      <c r="C274" s="5" t="s">
        <v>287</v>
      </c>
    </row>
    <row r="275" spans="3:3" ht="15" customHeight="1" x14ac:dyDescent="0.25">
      <c r="C275" s="5" t="s">
        <v>288</v>
      </c>
    </row>
    <row r="276" spans="3:3" ht="15" customHeight="1" x14ac:dyDescent="0.25">
      <c r="C276" s="5" t="s">
        <v>289</v>
      </c>
    </row>
    <row r="277" spans="3:3" ht="15" customHeight="1" x14ac:dyDescent="0.25">
      <c r="C277" s="5" t="s">
        <v>290</v>
      </c>
    </row>
    <row r="278" spans="3:3" ht="15" customHeight="1" x14ac:dyDescent="0.25">
      <c r="C278" s="5" t="s">
        <v>291</v>
      </c>
    </row>
    <row r="279" spans="3:3" ht="15" customHeight="1" x14ac:dyDescent="0.25">
      <c r="C279" s="5" t="s">
        <v>292</v>
      </c>
    </row>
    <row r="280" spans="3:3" ht="15" customHeight="1" x14ac:dyDescent="0.25">
      <c r="C280" s="5" t="s">
        <v>293</v>
      </c>
    </row>
    <row r="281" spans="3:3" ht="15" customHeight="1" x14ac:dyDescent="0.25">
      <c r="C281" s="5" t="s">
        <v>294</v>
      </c>
    </row>
    <row r="282" spans="3:3" ht="15" customHeight="1" x14ac:dyDescent="0.25">
      <c r="C282" s="5" t="s">
        <v>295</v>
      </c>
    </row>
    <row r="283" spans="3:3" ht="15" customHeight="1" x14ac:dyDescent="0.25">
      <c r="C283" s="5" t="s">
        <v>296</v>
      </c>
    </row>
    <row r="284" spans="3:3" ht="15" customHeight="1" x14ac:dyDescent="0.25">
      <c r="C284" s="5" t="s">
        <v>297</v>
      </c>
    </row>
    <row r="285" spans="3:3" ht="15" customHeight="1" x14ac:dyDescent="0.25">
      <c r="C285" s="5" t="s">
        <v>298</v>
      </c>
    </row>
    <row r="286" spans="3:3" ht="15" customHeight="1" x14ac:dyDescent="0.25">
      <c r="C286" s="5" t="s">
        <v>299</v>
      </c>
    </row>
    <row r="287" spans="3:3" ht="15" customHeight="1" x14ac:dyDescent="0.25">
      <c r="C287" s="5" t="s">
        <v>300</v>
      </c>
    </row>
    <row r="288" spans="3:3" ht="15" customHeight="1" x14ac:dyDescent="0.25">
      <c r="C288" s="5" t="s">
        <v>301</v>
      </c>
    </row>
    <row r="289" spans="3:3" ht="15" customHeight="1" x14ac:dyDescent="0.25">
      <c r="C289" s="5" t="s">
        <v>302</v>
      </c>
    </row>
    <row r="290" spans="3:3" ht="15" customHeight="1" x14ac:dyDescent="0.25">
      <c r="C290" s="5" t="s">
        <v>303</v>
      </c>
    </row>
    <row r="291" spans="3:3" ht="15" customHeight="1" x14ac:dyDescent="0.25">
      <c r="C291" s="5" t="s">
        <v>304</v>
      </c>
    </row>
    <row r="292" spans="3:3" ht="15" customHeight="1" x14ac:dyDescent="0.25">
      <c r="C292" s="5" t="s">
        <v>305</v>
      </c>
    </row>
    <row r="293" spans="3:3" ht="15" customHeight="1" x14ac:dyDescent="0.25">
      <c r="C293" s="5" t="s">
        <v>306</v>
      </c>
    </row>
    <row r="294" spans="3:3" ht="15" customHeight="1" x14ac:dyDescent="0.25">
      <c r="C294" s="5" t="s">
        <v>307</v>
      </c>
    </row>
    <row r="295" spans="3:3" ht="15" customHeight="1" x14ac:dyDescent="0.25">
      <c r="C295" s="5" t="s">
        <v>308</v>
      </c>
    </row>
    <row r="296" spans="3:3" ht="15" customHeight="1" x14ac:dyDescent="0.25">
      <c r="C296" s="5" t="s">
        <v>309</v>
      </c>
    </row>
    <row r="297" spans="3:3" ht="15" customHeight="1" x14ac:dyDescent="0.25">
      <c r="C297" s="5" t="s">
        <v>310</v>
      </c>
    </row>
    <row r="298" spans="3:3" ht="15" customHeight="1" x14ac:dyDescent="0.25">
      <c r="C298" s="5" t="s">
        <v>311</v>
      </c>
    </row>
    <row r="299" spans="3:3" ht="15" customHeight="1" x14ac:dyDescent="0.25">
      <c r="C299" s="5" t="s">
        <v>312</v>
      </c>
    </row>
    <row r="300" spans="3:3" ht="15" customHeight="1" x14ac:dyDescent="0.25">
      <c r="C300" s="5" t="s">
        <v>313</v>
      </c>
    </row>
    <row r="301" spans="3:3" ht="15" customHeight="1" x14ac:dyDescent="0.25">
      <c r="C301" s="5" t="s">
        <v>314</v>
      </c>
    </row>
    <row r="302" spans="3:3" ht="15" customHeight="1" x14ac:dyDescent="0.25">
      <c r="C302" s="5" t="s">
        <v>315</v>
      </c>
    </row>
    <row r="303" spans="3:3" ht="15" customHeight="1" x14ac:dyDescent="0.25">
      <c r="C303" s="5" t="s">
        <v>316</v>
      </c>
    </row>
    <row r="304" spans="3:3" ht="15" customHeight="1" x14ac:dyDescent="0.25">
      <c r="C304" s="5" t="s">
        <v>317</v>
      </c>
    </row>
    <row r="305" spans="3:3" ht="15" customHeight="1" x14ac:dyDescent="0.25">
      <c r="C305" s="5" t="s">
        <v>318</v>
      </c>
    </row>
    <row r="306" spans="3:3" ht="15" customHeight="1" x14ac:dyDescent="0.25">
      <c r="C306" s="5" t="s">
        <v>319</v>
      </c>
    </row>
    <row r="307" spans="3:3" ht="15" customHeight="1" x14ac:dyDescent="0.25">
      <c r="C307" s="5" t="s">
        <v>320</v>
      </c>
    </row>
    <row r="308" spans="3:3" ht="15" customHeight="1" x14ac:dyDescent="0.25">
      <c r="C308" s="5" t="s">
        <v>321</v>
      </c>
    </row>
    <row r="309" spans="3:3" ht="15" customHeight="1" x14ac:dyDescent="0.25">
      <c r="C309" s="5" t="s">
        <v>322</v>
      </c>
    </row>
    <row r="310" spans="3:3" ht="15" customHeight="1" x14ac:dyDescent="0.25">
      <c r="C310" s="5" t="s">
        <v>323</v>
      </c>
    </row>
    <row r="311" spans="3:3" ht="15" customHeight="1" x14ac:dyDescent="0.25">
      <c r="C311" s="5" t="s">
        <v>324</v>
      </c>
    </row>
    <row r="312" spans="3:3" ht="15" customHeight="1" x14ac:dyDescent="0.25">
      <c r="C312" s="5" t="s">
        <v>325</v>
      </c>
    </row>
    <row r="313" spans="3:3" ht="15" customHeight="1" x14ac:dyDescent="0.25">
      <c r="C313" s="5" t="s">
        <v>326</v>
      </c>
    </row>
    <row r="314" spans="3:3" ht="15" customHeight="1" x14ac:dyDescent="0.25">
      <c r="C314" s="5" t="s">
        <v>327</v>
      </c>
    </row>
    <row r="315" spans="3:3" ht="15" customHeight="1" x14ac:dyDescent="0.25">
      <c r="C315" s="5" t="s">
        <v>328</v>
      </c>
    </row>
    <row r="316" spans="3:3" ht="15" customHeight="1" x14ac:dyDescent="0.25">
      <c r="C316" s="5" t="s">
        <v>329</v>
      </c>
    </row>
    <row r="317" spans="3:3" ht="15" customHeight="1" x14ac:dyDescent="0.25">
      <c r="C317" s="5" t="s">
        <v>330</v>
      </c>
    </row>
    <row r="318" spans="3:3" ht="15" customHeight="1" x14ac:dyDescent="0.25">
      <c r="C318" s="5" t="s">
        <v>331</v>
      </c>
    </row>
    <row r="319" spans="3:3" ht="15" customHeight="1" x14ac:dyDescent="0.25">
      <c r="C319" s="5" t="s">
        <v>332</v>
      </c>
    </row>
    <row r="320" spans="3:3" ht="15" customHeight="1" x14ac:dyDescent="0.25">
      <c r="C320" s="5" t="s">
        <v>333</v>
      </c>
    </row>
    <row r="321" spans="3:3" ht="15" customHeight="1" x14ac:dyDescent="0.25">
      <c r="C321" s="5" t="s">
        <v>334</v>
      </c>
    </row>
    <row r="322" spans="3:3" ht="15" customHeight="1" x14ac:dyDescent="0.25">
      <c r="C322" s="5" t="s">
        <v>335</v>
      </c>
    </row>
    <row r="323" spans="3:3" ht="15" customHeight="1" x14ac:dyDescent="0.25">
      <c r="C323" s="5" t="s">
        <v>336</v>
      </c>
    </row>
    <row r="324" spans="3:3" ht="15" customHeight="1" x14ac:dyDescent="0.25">
      <c r="C324" s="5" t="s">
        <v>337</v>
      </c>
    </row>
    <row r="325" spans="3:3" ht="15" customHeight="1" x14ac:dyDescent="0.25">
      <c r="C325" s="5" t="s">
        <v>338</v>
      </c>
    </row>
    <row r="326" spans="3:3" ht="15" customHeight="1" x14ac:dyDescent="0.25">
      <c r="C326" s="5" t="s">
        <v>339</v>
      </c>
    </row>
    <row r="327" spans="3:3" ht="15" customHeight="1" x14ac:dyDescent="0.25">
      <c r="C327" s="5" t="s">
        <v>340</v>
      </c>
    </row>
    <row r="328" spans="3:3" ht="15" customHeight="1" x14ac:dyDescent="0.25">
      <c r="C328" s="5" t="s">
        <v>341</v>
      </c>
    </row>
    <row r="329" spans="3:3" ht="15" customHeight="1" x14ac:dyDescent="0.25">
      <c r="C329" s="5" t="s">
        <v>342</v>
      </c>
    </row>
    <row r="330" spans="3:3" ht="15" customHeight="1" x14ac:dyDescent="0.25">
      <c r="C330" s="5" t="s">
        <v>343</v>
      </c>
    </row>
    <row r="331" spans="3:3" ht="15" customHeight="1" x14ac:dyDescent="0.25">
      <c r="C331" s="5" t="s">
        <v>344</v>
      </c>
    </row>
    <row r="332" spans="3:3" ht="15" customHeight="1" x14ac:dyDescent="0.25">
      <c r="C332" s="5" t="s">
        <v>345</v>
      </c>
    </row>
    <row r="333" spans="3:3" ht="15" customHeight="1" x14ac:dyDescent="0.25">
      <c r="C333" s="5" t="s">
        <v>346</v>
      </c>
    </row>
    <row r="334" spans="3:3" ht="15" customHeight="1" x14ac:dyDescent="0.25">
      <c r="C334" s="5" t="s">
        <v>347</v>
      </c>
    </row>
    <row r="335" spans="3:3" ht="15" customHeight="1" x14ac:dyDescent="0.25">
      <c r="C335" s="5" t="s">
        <v>348</v>
      </c>
    </row>
    <row r="336" spans="3:3" ht="15" customHeight="1" x14ac:dyDescent="0.25">
      <c r="C336" s="5" t="s">
        <v>349</v>
      </c>
    </row>
    <row r="337" spans="3:3" ht="15" customHeight="1" x14ac:dyDescent="0.25">
      <c r="C337" s="5" t="s">
        <v>350</v>
      </c>
    </row>
    <row r="338" spans="3:3" ht="15" customHeight="1" x14ac:dyDescent="0.25">
      <c r="C338" s="5" t="s">
        <v>351</v>
      </c>
    </row>
    <row r="339" spans="3:3" ht="15" customHeight="1" x14ac:dyDescent="0.25">
      <c r="C339" s="5" t="s">
        <v>352</v>
      </c>
    </row>
    <row r="340" spans="3:3" ht="15" customHeight="1" x14ac:dyDescent="0.25">
      <c r="C340" s="5" t="s">
        <v>353</v>
      </c>
    </row>
    <row r="341" spans="3:3" ht="15" customHeight="1" x14ac:dyDescent="0.25">
      <c r="C341" s="5" t="s">
        <v>354</v>
      </c>
    </row>
    <row r="342" spans="3:3" ht="15" customHeight="1" x14ac:dyDescent="0.25">
      <c r="C342" s="5" t="s">
        <v>355</v>
      </c>
    </row>
    <row r="343" spans="3:3" ht="15" customHeight="1" x14ac:dyDescent="0.25">
      <c r="C343" s="5" t="s">
        <v>356</v>
      </c>
    </row>
    <row r="344" spans="3:3" ht="15" customHeight="1" x14ac:dyDescent="0.25">
      <c r="C344" s="5" t="s">
        <v>357</v>
      </c>
    </row>
    <row r="345" spans="3:3" ht="15" customHeight="1" x14ac:dyDescent="0.25">
      <c r="C345" s="5" t="s">
        <v>358</v>
      </c>
    </row>
    <row r="346" spans="3:3" ht="15" customHeight="1" x14ac:dyDescent="0.25">
      <c r="C346" s="5" t="s">
        <v>359</v>
      </c>
    </row>
    <row r="347" spans="3:3" ht="15" customHeight="1" x14ac:dyDescent="0.25">
      <c r="C347" s="5" t="s">
        <v>360</v>
      </c>
    </row>
    <row r="348" spans="3:3" ht="15" customHeight="1" x14ac:dyDescent="0.25">
      <c r="C348" s="5" t="s">
        <v>361</v>
      </c>
    </row>
    <row r="349" spans="3:3" ht="15" customHeight="1" x14ac:dyDescent="0.25">
      <c r="C349" s="5" t="s">
        <v>362</v>
      </c>
    </row>
    <row r="350" spans="3:3" ht="15" customHeight="1" x14ac:dyDescent="0.25">
      <c r="C350" s="5" t="s">
        <v>363</v>
      </c>
    </row>
    <row r="351" spans="3:3" ht="15" customHeight="1" x14ac:dyDescent="0.25">
      <c r="C351" s="5" t="s">
        <v>364</v>
      </c>
    </row>
    <row r="352" spans="3:3" ht="15" customHeight="1" x14ac:dyDescent="0.25">
      <c r="C352" s="5" t="s">
        <v>365</v>
      </c>
    </row>
    <row r="353" spans="3:3" ht="15" customHeight="1" x14ac:dyDescent="0.25">
      <c r="C353" s="5" t="s">
        <v>366</v>
      </c>
    </row>
    <row r="354" spans="3:3" ht="15" customHeight="1" x14ac:dyDescent="0.25">
      <c r="C354" s="5" t="s">
        <v>367</v>
      </c>
    </row>
    <row r="355" spans="3:3" ht="15" customHeight="1" x14ac:dyDescent="0.25">
      <c r="C355" s="5" t="s">
        <v>368</v>
      </c>
    </row>
    <row r="356" spans="3:3" ht="15" customHeight="1" x14ac:dyDescent="0.25">
      <c r="C356" s="5" t="s">
        <v>369</v>
      </c>
    </row>
    <row r="357" spans="3:3" ht="15" customHeight="1" x14ac:dyDescent="0.25">
      <c r="C357" s="5" t="s">
        <v>370</v>
      </c>
    </row>
    <row r="358" spans="3:3" ht="15" customHeight="1" x14ac:dyDescent="0.25">
      <c r="C358" s="5" t="s">
        <v>371</v>
      </c>
    </row>
    <row r="359" spans="3:3" ht="15" customHeight="1" x14ac:dyDescent="0.25">
      <c r="C359" s="5" t="s">
        <v>372</v>
      </c>
    </row>
    <row r="360" spans="3:3" ht="15" customHeight="1" x14ac:dyDescent="0.25">
      <c r="C360" s="5" t="s">
        <v>373</v>
      </c>
    </row>
    <row r="361" spans="3:3" ht="15" customHeight="1" x14ac:dyDescent="0.25">
      <c r="C361" s="5" t="s">
        <v>374</v>
      </c>
    </row>
    <row r="362" spans="3:3" ht="15" customHeight="1" x14ac:dyDescent="0.25">
      <c r="C362" s="5" t="s">
        <v>375</v>
      </c>
    </row>
    <row r="363" spans="3:3" ht="15" customHeight="1" x14ac:dyDescent="0.25">
      <c r="C363" s="5" t="s">
        <v>376</v>
      </c>
    </row>
    <row r="364" spans="3:3" ht="15" customHeight="1" x14ac:dyDescent="0.25">
      <c r="C364" s="5" t="s">
        <v>377</v>
      </c>
    </row>
    <row r="365" spans="3:3" ht="15" customHeight="1" x14ac:dyDescent="0.25">
      <c r="C365" s="5" t="s">
        <v>378</v>
      </c>
    </row>
    <row r="366" spans="3:3" ht="15" customHeight="1" x14ac:dyDescent="0.25">
      <c r="C366" s="5" t="s">
        <v>379</v>
      </c>
    </row>
    <row r="367" spans="3:3" ht="15" customHeight="1" x14ac:dyDescent="0.25">
      <c r="C367" s="5" t="s">
        <v>380</v>
      </c>
    </row>
    <row r="368" spans="3:3" ht="15" customHeight="1" x14ac:dyDescent="0.25">
      <c r="C368" s="5" t="s">
        <v>381</v>
      </c>
    </row>
    <row r="369" spans="3:3" ht="15" customHeight="1" x14ac:dyDescent="0.25">
      <c r="C369" s="5" t="s">
        <v>382</v>
      </c>
    </row>
    <row r="370" spans="3:3" ht="15" customHeight="1" x14ac:dyDescent="0.25">
      <c r="C370" s="5" t="s">
        <v>383</v>
      </c>
    </row>
    <row r="371" spans="3:3" ht="15" customHeight="1" x14ac:dyDescent="0.25">
      <c r="C371" s="5" t="s">
        <v>384</v>
      </c>
    </row>
    <row r="372" spans="3:3" ht="15" customHeight="1" x14ac:dyDescent="0.25">
      <c r="C372" s="5" t="s">
        <v>385</v>
      </c>
    </row>
    <row r="373" spans="3:3" ht="15" customHeight="1" x14ac:dyDescent="0.25">
      <c r="C373" s="5" t="s">
        <v>386</v>
      </c>
    </row>
    <row r="374" spans="3:3" ht="15" customHeight="1" x14ac:dyDescent="0.25">
      <c r="C374" s="5" t="s">
        <v>387</v>
      </c>
    </row>
    <row r="375" spans="3:3" ht="15" customHeight="1" x14ac:dyDescent="0.25">
      <c r="C375" s="5" t="s">
        <v>388</v>
      </c>
    </row>
    <row r="376" spans="3:3" ht="15" customHeight="1" x14ac:dyDescent="0.25">
      <c r="C376" s="5" t="s">
        <v>389</v>
      </c>
    </row>
    <row r="377" spans="3:3" ht="15" customHeight="1" x14ac:dyDescent="0.25">
      <c r="C377" s="5" t="s">
        <v>390</v>
      </c>
    </row>
    <row r="378" spans="3:3" ht="15" customHeight="1" x14ac:dyDescent="0.25">
      <c r="C378" s="5" t="s">
        <v>391</v>
      </c>
    </row>
    <row r="379" spans="3:3" ht="15" customHeight="1" x14ac:dyDescent="0.25">
      <c r="C379" s="5" t="s">
        <v>392</v>
      </c>
    </row>
    <row r="380" spans="3:3" ht="15" customHeight="1" x14ac:dyDescent="0.25">
      <c r="C380" s="5" t="s">
        <v>393</v>
      </c>
    </row>
    <row r="381" spans="3:3" ht="15" customHeight="1" x14ac:dyDescent="0.25">
      <c r="C381" s="5" t="s">
        <v>394</v>
      </c>
    </row>
    <row r="382" spans="3:3" ht="15" customHeight="1" x14ac:dyDescent="0.25">
      <c r="C382" s="5" t="s">
        <v>395</v>
      </c>
    </row>
    <row r="383" spans="3:3" ht="15" customHeight="1" x14ac:dyDescent="0.25">
      <c r="C383" s="5" t="s">
        <v>396</v>
      </c>
    </row>
    <row r="384" spans="3:3" ht="15" customHeight="1" x14ac:dyDescent="0.25">
      <c r="C384" s="5" t="s">
        <v>397</v>
      </c>
    </row>
    <row r="385" spans="3:3" ht="15" customHeight="1" x14ac:dyDescent="0.25">
      <c r="C385" s="5" t="s">
        <v>398</v>
      </c>
    </row>
    <row r="386" spans="3:3" ht="15" customHeight="1" x14ac:dyDescent="0.25">
      <c r="C386" s="5" t="s">
        <v>399</v>
      </c>
    </row>
    <row r="387" spans="3:3" ht="15" customHeight="1" x14ac:dyDescent="0.25">
      <c r="C387" s="5" t="s">
        <v>400</v>
      </c>
    </row>
    <row r="388" spans="3:3" ht="15" customHeight="1" x14ac:dyDescent="0.25">
      <c r="C388" s="5" t="s">
        <v>401</v>
      </c>
    </row>
    <row r="389" spans="3:3" ht="15" customHeight="1" x14ac:dyDescent="0.25">
      <c r="C389" s="5" t="s">
        <v>402</v>
      </c>
    </row>
    <row r="390" spans="3:3" ht="15" customHeight="1" x14ac:dyDescent="0.25">
      <c r="C390" s="5" t="s">
        <v>403</v>
      </c>
    </row>
    <row r="391" spans="3:3" ht="15" customHeight="1" x14ac:dyDescent="0.25">
      <c r="C391" s="5" t="s">
        <v>404</v>
      </c>
    </row>
    <row r="392" spans="3:3" ht="15" customHeight="1" x14ac:dyDescent="0.25">
      <c r="C392" s="5" t="s">
        <v>405</v>
      </c>
    </row>
    <row r="393" spans="3:3" ht="15" customHeight="1" x14ac:dyDescent="0.25">
      <c r="C393" s="5" t="s">
        <v>406</v>
      </c>
    </row>
    <row r="394" spans="3:3" ht="15" customHeight="1" x14ac:dyDescent="0.25">
      <c r="C394" s="5" t="s">
        <v>407</v>
      </c>
    </row>
    <row r="395" spans="3:3" ht="15" customHeight="1" x14ac:dyDescent="0.25">
      <c r="C395" s="5" t="s">
        <v>408</v>
      </c>
    </row>
    <row r="396" spans="3:3" ht="15" customHeight="1" x14ac:dyDescent="0.25">
      <c r="C396" s="5" t="s">
        <v>409</v>
      </c>
    </row>
    <row r="397" spans="3:3" ht="15" customHeight="1" x14ac:dyDescent="0.25">
      <c r="C397" s="5" t="s">
        <v>410</v>
      </c>
    </row>
    <row r="398" spans="3:3" ht="15" customHeight="1" x14ac:dyDescent="0.25">
      <c r="C398" s="5" t="s">
        <v>411</v>
      </c>
    </row>
    <row r="399" spans="3:3" ht="15" customHeight="1" x14ac:dyDescent="0.25">
      <c r="C399" s="5" t="s">
        <v>412</v>
      </c>
    </row>
    <row r="400" spans="3:3" ht="15" customHeight="1" x14ac:dyDescent="0.25">
      <c r="C400" s="5" t="s">
        <v>413</v>
      </c>
    </row>
    <row r="401" spans="3:3" ht="15" customHeight="1" x14ac:dyDescent="0.25">
      <c r="C401" s="5" t="s">
        <v>414</v>
      </c>
    </row>
    <row r="402" spans="3:3" ht="15" customHeight="1" x14ac:dyDescent="0.25">
      <c r="C402" s="5" t="s">
        <v>415</v>
      </c>
    </row>
    <row r="403" spans="3:3" ht="15" customHeight="1" x14ac:dyDescent="0.25">
      <c r="C403" s="5" t="s">
        <v>416</v>
      </c>
    </row>
    <row r="404" spans="3:3" ht="15" customHeight="1" x14ac:dyDescent="0.25">
      <c r="C404" s="5" t="s">
        <v>417</v>
      </c>
    </row>
    <row r="405" spans="3:3" ht="15" customHeight="1" x14ac:dyDescent="0.25">
      <c r="C405" s="5" t="s">
        <v>418</v>
      </c>
    </row>
    <row r="406" spans="3:3" ht="15" customHeight="1" x14ac:dyDescent="0.25">
      <c r="C406" s="5" t="s">
        <v>419</v>
      </c>
    </row>
    <row r="407" spans="3:3" ht="15" customHeight="1" x14ac:dyDescent="0.25">
      <c r="C407" s="5" t="s">
        <v>420</v>
      </c>
    </row>
    <row r="408" spans="3:3" ht="15" customHeight="1" x14ac:dyDescent="0.25">
      <c r="C408" s="5" t="s">
        <v>421</v>
      </c>
    </row>
    <row r="409" spans="3:3" ht="15" customHeight="1" x14ac:dyDescent="0.25">
      <c r="C409" s="5" t="s">
        <v>422</v>
      </c>
    </row>
    <row r="410" spans="3:3" ht="15" customHeight="1" x14ac:dyDescent="0.25">
      <c r="C410" s="5" t="s">
        <v>423</v>
      </c>
    </row>
    <row r="411" spans="3:3" ht="15" customHeight="1" x14ac:dyDescent="0.25">
      <c r="C411" s="5" t="s">
        <v>424</v>
      </c>
    </row>
    <row r="412" spans="3:3" ht="15" customHeight="1" x14ac:dyDescent="0.25">
      <c r="C412" s="5" t="s">
        <v>425</v>
      </c>
    </row>
    <row r="413" spans="3:3" ht="15" customHeight="1" x14ac:dyDescent="0.25">
      <c r="C413" s="5" t="s">
        <v>426</v>
      </c>
    </row>
    <row r="414" spans="3:3" ht="15" customHeight="1" x14ac:dyDescent="0.25">
      <c r="C414" s="5" t="s">
        <v>427</v>
      </c>
    </row>
    <row r="415" spans="3:3" ht="15" customHeight="1" x14ac:dyDescent="0.25">
      <c r="C415" s="5" t="s">
        <v>428</v>
      </c>
    </row>
    <row r="416" spans="3:3" ht="15" customHeight="1" x14ac:dyDescent="0.25">
      <c r="C416" s="5" t="s">
        <v>429</v>
      </c>
    </row>
    <row r="417" spans="3:3" ht="15" customHeight="1" x14ac:dyDescent="0.25">
      <c r="C417" s="5" t="s">
        <v>430</v>
      </c>
    </row>
    <row r="418" spans="3:3" ht="15" customHeight="1" x14ac:dyDescent="0.25">
      <c r="C418" s="5" t="s">
        <v>431</v>
      </c>
    </row>
    <row r="419" spans="3:3" ht="15" customHeight="1" x14ac:dyDescent="0.25">
      <c r="C419" s="5" t="s">
        <v>432</v>
      </c>
    </row>
    <row r="420" spans="3:3" ht="15" customHeight="1" x14ac:dyDescent="0.25">
      <c r="C420" s="5" t="s">
        <v>433</v>
      </c>
    </row>
    <row r="421" spans="3:3" ht="15" customHeight="1" x14ac:dyDescent="0.25">
      <c r="C421" s="5" t="s">
        <v>434</v>
      </c>
    </row>
    <row r="422" spans="3:3" ht="15" customHeight="1" x14ac:dyDescent="0.25">
      <c r="C422" s="5" t="s">
        <v>435</v>
      </c>
    </row>
    <row r="423" spans="3:3" ht="15" customHeight="1" x14ac:dyDescent="0.25">
      <c r="C423" s="5" t="s">
        <v>436</v>
      </c>
    </row>
    <row r="424" spans="3:3" ht="15" customHeight="1" x14ac:dyDescent="0.25">
      <c r="C424" s="5" t="s">
        <v>437</v>
      </c>
    </row>
    <row r="425" spans="3:3" ht="15" customHeight="1" x14ac:dyDescent="0.25">
      <c r="C425" s="5" t="s">
        <v>438</v>
      </c>
    </row>
    <row r="426" spans="3:3" ht="15" customHeight="1" x14ac:dyDescent="0.25">
      <c r="C426" s="5" t="s">
        <v>439</v>
      </c>
    </row>
    <row r="427" spans="3:3" ht="15" customHeight="1" x14ac:dyDescent="0.25">
      <c r="C427" s="5" t="s">
        <v>440</v>
      </c>
    </row>
    <row r="428" spans="3:3" ht="15" customHeight="1" x14ac:dyDescent="0.25">
      <c r="C428" s="5" t="s">
        <v>441</v>
      </c>
    </row>
    <row r="429" spans="3:3" ht="15" customHeight="1" x14ac:dyDescent="0.25">
      <c r="C429" s="5" t="s">
        <v>442</v>
      </c>
    </row>
    <row r="430" spans="3:3" ht="15" customHeight="1" x14ac:dyDescent="0.25">
      <c r="C430" s="5" t="s">
        <v>443</v>
      </c>
    </row>
    <row r="431" spans="3:3" ht="15" customHeight="1" x14ac:dyDescent="0.25">
      <c r="C431" s="5" t="s">
        <v>444</v>
      </c>
    </row>
    <row r="432" spans="3:3" ht="15" customHeight="1" x14ac:dyDescent="0.25">
      <c r="C432" s="5" t="s">
        <v>445</v>
      </c>
    </row>
    <row r="433" spans="3:3" ht="15" customHeight="1" x14ac:dyDescent="0.25">
      <c r="C433" s="5" t="s">
        <v>446</v>
      </c>
    </row>
    <row r="434" spans="3:3" ht="15" customHeight="1" x14ac:dyDescent="0.25">
      <c r="C434" s="5" t="s">
        <v>447</v>
      </c>
    </row>
    <row r="435" spans="3:3" ht="15" customHeight="1" x14ac:dyDescent="0.25">
      <c r="C435" s="5" t="s">
        <v>448</v>
      </c>
    </row>
    <row r="436" spans="3:3" ht="15" customHeight="1" x14ac:dyDescent="0.25">
      <c r="C436" s="5" t="s">
        <v>449</v>
      </c>
    </row>
    <row r="437" spans="3:3" ht="15" customHeight="1" x14ac:dyDescent="0.25">
      <c r="C437" s="5" t="s">
        <v>450</v>
      </c>
    </row>
    <row r="438" spans="3:3" ht="15" customHeight="1" x14ac:dyDescent="0.25">
      <c r="C438" s="5" t="s">
        <v>451</v>
      </c>
    </row>
    <row r="439" spans="3:3" ht="15" customHeight="1" x14ac:dyDescent="0.25">
      <c r="C439" s="5" t="s">
        <v>452</v>
      </c>
    </row>
    <row r="440" spans="3:3" ht="15" customHeight="1" x14ac:dyDescent="0.25">
      <c r="C440" s="5" t="s">
        <v>453</v>
      </c>
    </row>
    <row r="441" spans="3:3" ht="15" customHeight="1" x14ac:dyDescent="0.25">
      <c r="C441" s="5" t="s">
        <v>454</v>
      </c>
    </row>
    <row r="442" spans="3:3" ht="15" customHeight="1" x14ac:dyDescent="0.25">
      <c r="C442" s="5" t="s">
        <v>455</v>
      </c>
    </row>
    <row r="443" spans="3:3" ht="15" customHeight="1" x14ac:dyDescent="0.25">
      <c r="C443" s="5" t="s">
        <v>456</v>
      </c>
    </row>
    <row r="444" spans="3:3" ht="15" customHeight="1" x14ac:dyDescent="0.25">
      <c r="C444" s="5" t="s">
        <v>457</v>
      </c>
    </row>
    <row r="445" spans="3:3" ht="15" customHeight="1" x14ac:dyDescent="0.25">
      <c r="C445" s="5" t="s">
        <v>458</v>
      </c>
    </row>
    <row r="446" spans="3:3" ht="15" customHeight="1" x14ac:dyDescent="0.25">
      <c r="C446" s="5" t="s">
        <v>459</v>
      </c>
    </row>
    <row r="447" spans="3:3" ht="15" customHeight="1" x14ac:dyDescent="0.25">
      <c r="C447" s="5" t="s">
        <v>460</v>
      </c>
    </row>
    <row r="448" spans="3:3" ht="15" customHeight="1" x14ac:dyDescent="0.25">
      <c r="C448" s="5" t="s">
        <v>461</v>
      </c>
    </row>
    <row r="449" spans="3:3" ht="15" customHeight="1" x14ac:dyDescent="0.25">
      <c r="C449" s="5" t="s">
        <v>462</v>
      </c>
    </row>
    <row r="450" spans="3:3" ht="15" customHeight="1" x14ac:dyDescent="0.25">
      <c r="C450" s="5" t="s">
        <v>463</v>
      </c>
    </row>
    <row r="451" spans="3:3" ht="15" customHeight="1" x14ac:dyDescent="0.25">
      <c r="C451" s="5" t="s">
        <v>464</v>
      </c>
    </row>
    <row r="452" spans="3:3" ht="15" customHeight="1" x14ac:dyDescent="0.25">
      <c r="C452" s="5" t="s">
        <v>465</v>
      </c>
    </row>
    <row r="453" spans="3:3" ht="15" customHeight="1" x14ac:dyDescent="0.25">
      <c r="C453" s="5" t="s">
        <v>466</v>
      </c>
    </row>
    <row r="454" spans="3:3" ht="15" customHeight="1" x14ac:dyDescent="0.25">
      <c r="C454" s="5" t="s">
        <v>467</v>
      </c>
    </row>
    <row r="455" spans="3:3" ht="15" customHeight="1" x14ac:dyDescent="0.25">
      <c r="C455" s="5" t="s">
        <v>468</v>
      </c>
    </row>
    <row r="456" spans="3:3" ht="15" customHeight="1" x14ac:dyDescent="0.25">
      <c r="C456" s="5" t="s">
        <v>469</v>
      </c>
    </row>
    <row r="457" spans="3:3" ht="15" customHeight="1" x14ac:dyDescent="0.25">
      <c r="C457" s="5" t="s">
        <v>470</v>
      </c>
    </row>
    <row r="458" spans="3:3" ht="15" customHeight="1" x14ac:dyDescent="0.25">
      <c r="C458" s="5" t="s">
        <v>471</v>
      </c>
    </row>
    <row r="459" spans="3:3" ht="15" customHeight="1" x14ac:dyDescent="0.25">
      <c r="C459" s="5" t="s">
        <v>472</v>
      </c>
    </row>
    <row r="460" spans="3:3" ht="15" customHeight="1" x14ac:dyDescent="0.25">
      <c r="C460" s="5" t="s">
        <v>473</v>
      </c>
    </row>
    <row r="461" spans="3:3" ht="15" customHeight="1" x14ac:dyDescent="0.25">
      <c r="C461" s="5" t="s">
        <v>474</v>
      </c>
    </row>
    <row r="462" spans="3:3" ht="15" customHeight="1" x14ac:dyDescent="0.25">
      <c r="C462" s="5" t="s">
        <v>475</v>
      </c>
    </row>
    <row r="463" spans="3:3" ht="15" customHeight="1" x14ac:dyDescent="0.25">
      <c r="C463" s="5" t="s">
        <v>476</v>
      </c>
    </row>
    <row r="464" spans="3:3" ht="15" customHeight="1" x14ac:dyDescent="0.25">
      <c r="C464" s="5" t="s">
        <v>477</v>
      </c>
    </row>
    <row r="465" spans="3:3" ht="15" customHeight="1" x14ac:dyDescent="0.25">
      <c r="C465" s="5" t="s">
        <v>478</v>
      </c>
    </row>
    <row r="466" spans="3:3" ht="15" customHeight="1" x14ac:dyDescent="0.25">
      <c r="C466" s="5" t="s">
        <v>479</v>
      </c>
    </row>
    <row r="467" spans="3:3" ht="15" customHeight="1" x14ac:dyDescent="0.25">
      <c r="C467" s="5" t="s">
        <v>480</v>
      </c>
    </row>
    <row r="468" spans="3:3" ht="15" customHeight="1" x14ac:dyDescent="0.25">
      <c r="C468" s="5" t="s">
        <v>481</v>
      </c>
    </row>
    <row r="469" spans="3:3" ht="15" customHeight="1" x14ac:dyDescent="0.25">
      <c r="C469" s="5" t="s">
        <v>482</v>
      </c>
    </row>
    <row r="470" spans="3:3" ht="15" customHeight="1" x14ac:dyDescent="0.25">
      <c r="C470" s="5" t="s">
        <v>483</v>
      </c>
    </row>
    <row r="471" spans="3:3" ht="15" customHeight="1" x14ac:dyDescent="0.25">
      <c r="C471" s="5" t="s">
        <v>484</v>
      </c>
    </row>
    <row r="472" spans="3:3" ht="15" customHeight="1" x14ac:dyDescent="0.25">
      <c r="C472" s="5" t="s">
        <v>485</v>
      </c>
    </row>
    <row r="473" spans="3:3" ht="15" customHeight="1" x14ac:dyDescent="0.25">
      <c r="C473" s="5" t="s">
        <v>486</v>
      </c>
    </row>
    <row r="474" spans="3:3" ht="15" customHeight="1" x14ac:dyDescent="0.25">
      <c r="C474" s="5" t="s">
        <v>487</v>
      </c>
    </row>
    <row r="475" spans="3:3" ht="15" customHeight="1" x14ac:dyDescent="0.25">
      <c r="C475" s="5" t="s">
        <v>488</v>
      </c>
    </row>
    <row r="476" spans="3:3" ht="15" customHeight="1" x14ac:dyDescent="0.25">
      <c r="C476" s="5" t="s">
        <v>489</v>
      </c>
    </row>
    <row r="477" spans="3:3" ht="15" customHeight="1" x14ac:dyDescent="0.25">
      <c r="C477" s="5" t="s">
        <v>490</v>
      </c>
    </row>
    <row r="478" spans="3:3" ht="15" customHeight="1" x14ac:dyDescent="0.25">
      <c r="C478" s="5" t="s">
        <v>491</v>
      </c>
    </row>
    <row r="479" spans="3:3" ht="15" customHeight="1" x14ac:dyDescent="0.25">
      <c r="C479" s="5" t="s">
        <v>492</v>
      </c>
    </row>
    <row r="480" spans="3:3" ht="15" customHeight="1" x14ac:dyDescent="0.25">
      <c r="C480" s="5" t="s">
        <v>493</v>
      </c>
    </row>
    <row r="481" spans="3:3" ht="15" customHeight="1" x14ac:dyDescent="0.25">
      <c r="C481" s="5" t="s">
        <v>494</v>
      </c>
    </row>
    <row r="482" spans="3:3" ht="15" customHeight="1" x14ac:dyDescent="0.25">
      <c r="C482" s="5" t="s">
        <v>495</v>
      </c>
    </row>
    <row r="483" spans="3:3" ht="15" customHeight="1" x14ac:dyDescent="0.25">
      <c r="C483" s="5" t="s">
        <v>496</v>
      </c>
    </row>
    <row r="484" spans="3:3" ht="15" customHeight="1" x14ac:dyDescent="0.25">
      <c r="C484" s="5" t="s">
        <v>497</v>
      </c>
    </row>
    <row r="485" spans="3:3" ht="15" customHeight="1" x14ac:dyDescent="0.25">
      <c r="C485" s="5" t="s">
        <v>498</v>
      </c>
    </row>
    <row r="486" spans="3:3" ht="15" customHeight="1" x14ac:dyDescent="0.25">
      <c r="C486" s="5" t="s">
        <v>499</v>
      </c>
    </row>
    <row r="487" spans="3:3" ht="15" customHeight="1" x14ac:dyDescent="0.25">
      <c r="C487" s="5" t="s">
        <v>500</v>
      </c>
    </row>
    <row r="488" spans="3:3" ht="15" customHeight="1" x14ac:dyDescent="0.25">
      <c r="C488" s="5" t="s">
        <v>501</v>
      </c>
    </row>
    <row r="489" spans="3:3" ht="15" customHeight="1" x14ac:dyDescent="0.25">
      <c r="C489" s="5" t="s">
        <v>502</v>
      </c>
    </row>
    <row r="490" spans="3:3" ht="15" customHeight="1" x14ac:dyDescent="0.25">
      <c r="C490" s="5" t="s">
        <v>503</v>
      </c>
    </row>
    <row r="491" spans="3:3" ht="15" customHeight="1" x14ac:dyDescent="0.25">
      <c r="C491" s="5" t="s">
        <v>504</v>
      </c>
    </row>
    <row r="492" spans="3:3" ht="15" customHeight="1" x14ac:dyDescent="0.25">
      <c r="C492" s="5" t="s">
        <v>505</v>
      </c>
    </row>
    <row r="493" spans="3:3" ht="15" customHeight="1" x14ac:dyDescent="0.25">
      <c r="C493" s="5" t="s">
        <v>506</v>
      </c>
    </row>
    <row r="494" spans="3:3" ht="15" customHeight="1" x14ac:dyDescent="0.25">
      <c r="C494" s="5" t="s">
        <v>507</v>
      </c>
    </row>
    <row r="495" spans="3:3" ht="15" customHeight="1" x14ac:dyDescent="0.25">
      <c r="C495" s="5" t="s">
        <v>508</v>
      </c>
    </row>
    <row r="496" spans="3:3" ht="15" customHeight="1" x14ac:dyDescent="0.25">
      <c r="C496" s="5" t="s">
        <v>509</v>
      </c>
    </row>
    <row r="497" spans="3:3" ht="15" customHeight="1" x14ac:dyDescent="0.25">
      <c r="C497" s="5" t="s">
        <v>510</v>
      </c>
    </row>
    <row r="498" spans="3:3" ht="15" customHeight="1" x14ac:dyDescent="0.25">
      <c r="C498" s="5" t="s">
        <v>511</v>
      </c>
    </row>
    <row r="499" spans="3:3" ht="15" customHeight="1" x14ac:dyDescent="0.25">
      <c r="C499" s="5" t="s">
        <v>512</v>
      </c>
    </row>
    <row r="500" spans="3:3" ht="15" customHeight="1" x14ac:dyDescent="0.25">
      <c r="C500" s="5" t="s">
        <v>513</v>
      </c>
    </row>
    <row r="501" spans="3:3" ht="15" customHeight="1" x14ac:dyDescent="0.25">
      <c r="C501" s="5" t="s">
        <v>514</v>
      </c>
    </row>
    <row r="502" spans="3:3" ht="15" customHeight="1" x14ac:dyDescent="0.25">
      <c r="C502" s="5" t="s">
        <v>515</v>
      </c>
    </row>
    <row r="503" spans="3:3" ht="15" customHeight="1" x14ac:dyDescent="0.25">
      <c r="C503" s="5" t="s">
        <v>516</v>
      </c>
    </row>
    <row r="504" spans="3:3" ht="15" customHeight="1" x14ac:dyDescent="0.25">
      <c r="C504" s="5" t="s">
        <v>517</v>
      </c>
    </row>
    <row r="505" spans="3:3" ht="15" customHeight="1" x14ac:dyDescent="0.25">
      <c r="C505" s="5" t="s">
        <v>518</v>
      </c>
    </row>
    <row r="506" spans="3:3" ht="15" customHeight="1" x14ac:dyDescent="0.25">
      <c r="C506" s="5" t="s">
        <v>519</v>
      </c>
    </row>
    <row r="507" spans="3:3" ht="15" customHeight="1" x14ac:dyDescent="0.25">
      <c r="C507" s="5" t="s">
        <v>520</v>
      </c>
    </row>
    <row r="508" spans="3:3" ht="15" customHeight="1" x14ac:dyDescent="0.25">
      <c r="C508" s="5" t="s">
        <v>521</v>
      </c>
    </row>
    <row r="509" spans="3:3" ht="15" customHeight="1" x14ac:dyDescent="0.25">
      <c r="C509" s="5" t="s">
        <v>522</v>
      </c>
    </row>
    <row r="510" spans="3:3" ht="15" customHeight="1" x14ac:dyDescent="0.25">
      <c r="C510" s="5" t="s">
        <v>523</v>
      </c>
    </row>
    <row r="511" spans="3:3" ht="15" customHeight="1" x14ac:dyDescent="0.25">
      <c r="C511" s="5" t="s">
        <v>524</v>
      </c>
    </row>
    <row r="512" spans="3:3" ht="15" customHeight="1" x14ac:dyDescent="0.25">
      <c r="C512" s="5" t="s">
        <v>525</v>
      </c>
    </row>
    <row r="513" spans="3:3" ht="15" customHeight="1" x14ac:dyDescent="0.25">
      <c r="C513" s="5" t="s">
        <v>526</v>
      </c>
    </row>
    <row r="514" spans="3:3" ht="15" customHeight="1" x14ac:dyDescent="0.25">
      <c r="C514" s="5" t="s">
        <v>527</v>
      </c>
    </row>
    <row r="515" spans="3:3" ht="15" customHeight="1" x14ac:dyDescent="0.25">
      <c r="C515" s="5" t="s">
        <v>528</v>
      </c>
    </row>
    <row r="516" spans="3:3" ht="15" customHeight="1" x14ac:dyDescent="0.25">
      <c r="C516" s="5" t="s">
        <v>529</v>
      </c>
    </row>
    <row r="517" spans="3:3" ht="15" customHeight="1" x14ac:dyDescent="0.25">
      <c r="C517" s="5" t="s">
        <v>530</v>
      </c>
    </row>
    <row r="518" spans="3:3" ht="15" customHeight="1" x14ac:dyDescent="0.25">
      <c r="C518" s="5" t="s">
        <v>531</v>
      </c>
    </row>
    <row r="519" spans="3:3" ht="15" customHeight="1" x14ac:dyDescent="0.25">
      <c r="C519" s="5" t="s">
        <v>532</v>
      </c>
    </row>
    <row r="520" spans="3:3" ht="15" customHeight="1" x14ac:dyDescent="0.25">
      <c r="C520" s="5" t="s">
        <v>533</v>
      </c>
    </row>
    <row r="521" spans="3:3" ht="15" customHeight="1" x14ac:dyDescent="0.25">
      <c r="C521" s="5" t="s">
        <v>534</v>
      </c>
    </row>
    <row r="522" spans="3:3" ht="15" customHeight="1" x14ac:dyDescent="0.25">
      <c r="C522" s="5" t="s">
        <v>535</v>
      </c>
    </row>
    <row r="523" spans="3:3" ht="15" customHeight="1" x14ac:dyDescent="0.25">
      <c r="C523" s="5" t="s">
        <v>536</v>
      </c>
    </row>
    <row r="524" spans="3:3" ht="15" customHeight="1" x14ac:dyDescent="0.25">
      <c r="C524" s="5" t="s">
        <v>537</v>
      </c>
    </row>
    <row r="525" spans="3:3" ht="15" customHeight="1" x14ac:dyDescent="0.25">
      <c r="C525" s="5" t="s">
        <v>538</v>
      </c>
    </row>
    <row r="526" spans="3:3" ht="15" customHeight="1" x14ac:dyDescent="0.25">
      <c r="C526" s="5" t="s">
        <v>539</v>
      </c>
    </row>
    <row r="527" spans="3:3" ht="15" customHeight="1" x14ac:dyDescent="0.25">
      <c r="C527" s="5" t="s">
        <v>540</v>
      </c>
    </row>
    <row r="528" spans="3:3" ht="15" customHeight="1" x14ac:dyDescent="0.25">
      <c r="C528" s="5" t="s">
        <v>541</v>
      </c>
    </row>
    <row r="529" spans="3:3" ht="15" customHeight="1" x14ac:dyDescent="0.25">
      <c r="C529" s="5" t="s">
        <v>542</v>
      </c>
    </row>
    <row r="530" spans="3:3" ht="15" customHeight="1" x14ac:dyDescent="0.25">
      <c r="C530" s="5" t="s">
        <v>543</v>
      </c>
    </row>
    <row r="531" spans="3:3" ht="15" customHeight="1" x14ac:dyDescent="0.25">
      <c r="C531" s="5" t="s">
        <v>544</v>
      </c>
    </row>
    <row r="532" spans="3:3" ht="15" customHeight="1" x14ac:dyDescent="0.25">
      <c r="C532" s="5" t="s">
        <v>545</v>
      </c>
    </row>
    <row r="533" spans="3:3" ht="15" customHeight="1" x14ac:dyDescent="0.25">
      <c r="C533" s="5" t="s">
        <v>546</v>
      </c>
    </row>
    <row r="534" spans="3:3" ht="15" customHeight="1" x14ac:dyDescent="0.25">
      <c r="C534" s="5" t="s">
        <v>547</v>
      </c>
    </row>
    <row r="535" spans="3:3" ht="15" customHeight="1" x14ac:dyDescent="0.25">
      <c r="C535" s="5" t="s">
        <v>548</v>
      </c>
    </row>
    <row r="536" spans="3:3" ht="15" customHeight="1" x14ac:dyDescent="0.25">
      <c r="C536" s="5" t="s">
        <v>549</v>
      </c>
    </row>
    <row r="537" spans="3:3" ht="15" customHeight="1" x14ac:dyDescent="0.25">
      <c r="C537" s="5" t="s">
        <v>550</v>
      </c>
    </row>
    <row r="538" spans="3:3" ht="15" customHeight="1" x14ac:dyDescent="0.25">
      <c r="C538" s="5" t="s">
        <v>551</v>
      </c>
    </row>
    <row r="539" spans="3:3" ht="15" customHeight="1" x14ac:dyDescent="0.25">
      <c r="C539" s="5" t="s">
        <v>552</v>
      </c>
    </row>
    <row r="540" spans="3:3" ht="15" customHeight="1" x14ac:dyDescent="0.25">
      <c r="C540" s="5" t="s">
        <v>553</v>
      </c>
    </row>
    <row r="541" spans="3:3" ht="15" customHeight="1" x14ac:dyDescent="0.25">
      <c r="C541" s="5" t="s">
        <v>554</v>
      </c>
    </row>
    <row r="542" spans="3:3" ht="15" customHeight="1" x14ac:dyDescent="0.25">
      <c r="C542" s="5" t="s">
        <v>555</v>
      </c>
    </row>
    <row r="543" spans="3:3" ht="15" customHeight="1" x14ac:dyDescent="0.25">
      <c r="C543" s="5" t="s">
        <v>556</v>
      </c>
    </row>
    <row r="544" spans="3:3" ht="15" customHeight="1" x14ac:dyDescent="0.25">
      <c r="C544" s="5" t="s">
        <v>557</v>
      </c>
    </row>
    <row r="545" spans="3:3" ht="15" customHeight="1" x14ac:dyDescent="0.25">
      <c r="C545" s="5" t="s">
        <v>558</v>
      </c>
    </row>
    <row r="546" spans="3:3" ht="15" customHeight="1" x14ac:dyDescent="0.25">
      <c r="C546" s="5" t="s">
        <v>559</v>
      </c>
    </row>
    <row r="547" spans="3:3" ht="15" customHeight="1" x14ac:dyDescent="0.25">
      <c r="C547" s="5" t="s">
        <v>560</v>
      </c>
    </row>
    <row r="548" spans="3:3" ht="15" customHeight="1" x14ac:dyDescent="0.25">
      <c r="C548" s="5" t="s">
        <v>561</v>
      </c>
    </row>
    <row r="549" spans="3:3" ht="15" customHeight="1" x14ac:dyDescent="0.25">
      <c r="C549" s="5" t="s">
        <v>562</v>
      </c>
    </row>
    <row r="550" spans="3:3" ht="15" customHeight="1" x14ac:dyDescent="0.25">
      <c r="C550" s="5" t="s">
        <v>563</v>
      </c>
    </row>
    <row r="551" spans="3:3" ht="15" customHeight="1" x14ac:dyDescent="0.25">
      <c r="C551" s="5" t="s">
        <v>564</v>
      </c>
    </row>
    <row r="552" spans="3:3" ht="15" customHeight="1" x14ac:dyDescent="0.25">
      <c r="C552" s="5" t="s">
        <v>565</v>
      </c>
    </row>
    <row r="553" spans="3:3" ht="15" customHeight="1" x14ac:dyDescent="0.25">
      <c r="C553" s="5" t="s">
        <v>566</v>
      </c>
    </row>
    <row r="554" spans="3:3" ht="15" customHeight="1" x14ac:dyDescent="0.25">
      <c r="C554" s="5" t="s">
        <v>567</v>
      </c>
    </row>
    <row r="555" spans="3:3" ht="15" customHeight="1" x14ac:dyDescent="0.25">
      <c r="C555" s="5" t="s">
        <v>568</v>
      </c>
    </row>
    <row r="556" spans="3:3" ht="15" customHeight="1" x14ac:dyDescent="0.25">
      <c r="C556" s="5" t="s">
        <v>569</v>
      </c>
    </row>
    <row r="557" spans="3:3" ht="15" customHeight="1" x14ac:dyDescent="0.25">
      <c r="C557" s="5" t="s">
        <v>570</v>
      </c>
    </row>
    <row r="558" spans="3:3" ht="15" customHeight="1" x14ac:dyDescent="0.25">
      <c r="C558" s="5" t="s">
        <v>571</v>
      </c>
    </row>
    <row r="559" spans="3:3" ht="15" customHeight="1" x14ac:dyDescent="0.25">
      <c r="C559" s="5" t="s">
        <v>572</v>
      </c>
    </row>
    <row r="560" spans="3:3" ht="15" customHeight="1" x14ac:dyDescent="0.25">
      <c r="C560" s="5" t="s">
        <v>573</v>
      </c>
    </row>
    <row r="561" spans="3:3" ht="15" customHeight="1" x14ac:dyDescent="0.25">
      <c r="C561" s="5" t="s">
        <v>574</v>
      </c>
    </row>
    <row r="562" spans="3:3" ht="15" customHeight="1" x14ac:dyDescent="0.25">
      <c r="C562" s="5" t="s">
        <v>575</v>
      </c>
    </row>
    <row r="563" spans="3:3" ht="15" customHeight="1" x14ac:dyDescent="0.25">
      <c r="C563" s="5" t="s">
        <v>576</v>
      </c>
    </row>
    <row r="564" spans="3:3" ht="15" customHeight="1" x14ac:dyDescent="0.25">
      <c r="C564" s="5" t="s">
        <v>577</v>
      </c>
    </row>
    <row r="565" spans="3:3" ht="15" customHeight="1" x14ac:dyDescent="0.25">
      <c r="C565" s="5" t="s">
        <v>578</v>
      </c>
    </row>
    <row r="566" spans="3:3" ht="15" customHeight="1" x14ac:dyDescent="0.25">
      <c r="C566" s="5" t="s">
        <v>579</v>
      </c>
    </row>
    <row r="567" spans="3:3" ht="15" customHeight="1" x14ac:dyDescent="0.25">
      <c r="C567" s="5" t="s">
        <v>580</v>
      </c>
    </row>
    <row r="568" spans="3:3" ht="15" customHeight="1" x14ac:dyDescent="0.25">
      <c r="C568" s="5" t="s">
        <v>581</v>
      </c>
    </row>
    <row r="569" spans="3:3" ht="15" customHeight="1" x14ac:dyDescent="0.25">
      <c r="C569" s="5" t="s">
        <v>582</v>
      </c>
    </row>
    <row r="570" spans="3:3" ht="15" customHeight="1" x14ac:dyDescent="0.25">
      <c r="C570" s="5" t="s">
        <v>583</v>
      </c>
    </row>
    <row r="571" spans="3:3" ht="15" customHeight="1" x14ac:dyDescent="0.25">
      <c r="C571" s="5" t="s">
        <v>584</v>
      </c>
    </row>
    <row r="572" spans="3:3" ht="15" customHeight="1" x14ac:dyDescent="0.25">
      <c r="C572" s="5" t="s">
        <v>585</v>
      </c>
    </row>
    <row r="573" spans="3:3" ht="15" customHeight="1" x14ac:dyDescent="0.25">
      <c r="C573" s="5" t="s">
        <v>586</v>
      </c>
    </row>
    <row r="574" spans="3:3" ht="15" customHeight="1" x14ac:dyDescent="0.25">
      <c r="C574" s="5" t="s">
        <v>587</v>
      </c>
    </row>
    <row r="575" spans="3:3" ht="15" customHeight="1" x14ac:dyDescent="0.25">
      <c r="C575" s="5" t="s">
        <v>588</v>
      </c>
    </row>
    <row r="576" spans="3:3" ht="15" customHeight="1" x14ac:dyDescent="0.25">
      <c r="C576" s="5" t="s">
        <v>589</v>
      </c>
    </row>
    <row r="577" spans="3:3" ht="15" customHeight="1" x14ac:dyDescent="0.25">
      <c r="C577" s="5" t="s">
        <v>590</v>
      </c>
    </row>
    <row r="578" spans="3:3" ht="15" customHeight="1" x14ac:dyDescent="0.25">
      <c r="C578" s="5" t="s">
        <v>591</v>
      </c>
    </row>
    <row r="579" spans="3:3" ht="15" customHeight="1" x14ac:dyDescent="0.25">
      <c r="C579" s="5" t="s">
        <v>592</v>
      </c>
    </row>
    <row r="580" spans="3:3" ht="15" customHeight="1" x14ac:dyDescent="0.25">
      <c r="C580" s="5" t="s">
        <v>593</v>
      </c>
    </row>
    <row r="581" spans="3:3" ht="15" customHeight="1" x14ac:dyDescent="0.25">
      <c r="C581" s="5" t="s">
        <v>594</v>
      </c>
    </row>
    <row r="582" spans="3:3" ht="15" customHeight="1" x14ac:dyDescent="0.25">
      <c r="C582" s="5" t="s">
        <v>595</v>
      </c>
    </row>
    <row r="583" spans="3:3" ht="15" customHeight="1" x14ac:dyDescent="0.25">
      <c r="C583" s="5" t="s">
        <v>596</v>
      </c>
    </row>
    <row r="584" spans="3:3" ht="15" customHeight="1" x14ac:dyDescent="0.25">
      <c r="C584" s="5" t="s">
        <v>597</v>
      </c>
    </row>
    <row r="585" spans="3:3" ht="15" customHeight="1" x14ac:dyDescent="0.25">
      <c r="C585" s="5" t="s">
        <v>598</v>
      </c>
    </row>
    <row r="586" spans="3:3" ht="15" customHeight="1" x14ac:dyDescent="0.25">
      <c r="C586" s="5" t="s">
        <v>599</v>
      </c>
    </row>
    <row r="587" spans="3:3" ht="15" customHeight="1" x14ac:dyDescent="0.25">
      <c r="C587" s="5" t="s">
        <v>600</v>
      </c>
    </row>
    <row r="588" spans="3:3" ht="15" customHeight="1" x14ac:dyDescent="0.25">
      <c r="C588" s="5" t="s">
        <v>601</v>
      </c>
    </row>
    <row r="589" spans="3:3" ht="15" customHeight="1" x14ac:dyDescent="0.25">
      <c r="C589" s="5" t="s">
        <v>602</v>
      </c>
    </row>
    <row r="590" spans="3:3" ht="15" customHeight="1" x14ac:dyDescent="0.25">
      <c r="C590" s="5" t="s">
        <v>603</v>
      </c>
    </row>
    <row r="591" spans="3:3" ht="15" customHeight="1" x14ac:dyDescent="0.25">
      <c r="C591" s="5" t="s">
        <v>604</v>
      </c>
    </row>
    <row r="592" spans="3:3" ht="15" customHeight="1" x14ac:dyDescent="0.25">
      <c r="C592" s="5" t="s">
        <v>605</v>
      </c>
    </row>
    <row r="593" spans="3:3" ht="15" customHeight="1" x14ac:dyDescent="0.25">
      <c r="C593" s="5" t="s">
        <v>606</v>
      </c>
    </row>
    <row r="594" spans="3:3" ht="15" customHeight="1" x14ac:dyDescent="0.25">
      <c r="C594" s="5" t="s">
        <v>607</v>
      </c>
    </row>
    <row r="595" spans="3:3" ht="15" customHeight="1" x14ac:dyDescent="0.25">
      <c r="C595" s="5" t="s">
        <v>608</v>
      </c>
    </row>
    <row r="596" spans="3:3" ht="15" customHeight="1" x14ac:dyDescent="0.25">
      <c r="C596" s="5" t="s">
        <v>609</v>
      </c>
    </row>
    <row r="597" spans="3:3" ht="15" customHeight="1" x14ac:dyDescent="0.25">
      <c r="C597" s="5" t="s">
        <v>610</v>
      </c>
    </row>
    <row r="598" spans="3:3" ht="15" customHeight="1" x14ac:dyDescent="0.25">
      <c r="C598" s="5" t="s">
        <v>611</v>
      </c>
    </row>
    <row r="599" spans="3:3" ht="15" customHeight="1" x14ac:dyDescent="0.25">
      <c r="C599" s="5" t="s">
        <v>612</v>
      </c>
    </row>
    <row r="600" spans="3:3" ht="15" customHeight="1" x14ac:dyDescent="0.25">
      <c r="C600" s="5" t="s">
        <v>613</v>
      </c>
    </row>
    <row r="601" spans="3:3" ht="15" customHeight="1" x14ac:dyDescent="0.25">
      <c r="C601" s="5" t="s">
        <v>614</v>
      </c>
    </row>
    <row r="602" spans="3:3" ht="15" customHeight="1" x14ac:dyDescent="0.25">
      <c r="C602" s="5" t="s">
        <v>615</v>
      </c>
    </row>
    <row r="603" spans="3:3" ht="15" customHeight="1" x14ac:dyDescent="0.25">
      <c r="C603" s="5" t="s">
        <v>616</v>
      </c>
    </row>
    <row r="604" spans="3:3" ht="15" customHeight="1" x14ac:dyDescent="0.25">
      <c r="C604" s="5" t="s">
        <v>617</v>
      </c>
    </row>
    <row r="605" spans="3:3" ht="15" customHeight="1" x14ac:dyDescent="0.25">
      <c r="C605" s="5" t="s">
        <v>618</v>
      </c>
    </row>
    <row r="606" spans="3:3" ht="15" customHeight="1" x14ac:dyDescent="0.25">
      <c r="C606" s="5" t="s">
        <v>619</v>
      </c>
    </row>
    <row r="607" spans="3:3" ht="15" customHeight="1" x14ac:dyDescent="0.25">
      <c r="C607" s="5" t="s">
        <v>620</v>
      </c>
    </row>
    <row r="608" spans="3:3" ht="15" customHeight="1" x14ac:dyDescent="0.25">
      <c r="C608" s="5" t="s">
        <v>621</v>
      </c>
    </row>
    <row r="609" spans="3:3" ht="15" customHeight="1" x14ac:dyDescent="0.25">
      <c r="C609" s="5" t="s">
        <v>622</v>
      </c>
    </row>
    <row r="610" spans="3:3" ht="15" customHeight="1" x14ac:dyDescent="0.25">
      <c r="C610" s="5" t="s">
        <v>623</v>
      </c>
    </row>
    <row r="611" spans="3:3" ht="15" customHeight="1" x14ac:dyDescent="0.25">
      <c r="C611" s="5" t="s">
        <v>624</v>
      </c>
    </row>
    <row r="612" spans="3:3" ht="15" customHeight="1" x14ac:dyDescent="0.25">
      <c r="C612" s="5" t="s">
        <v>625</v>
      </c>
    </row>
    <row r="613" spans="3:3" ht="15" customHeight="1" x14ac:dyDescent="0.25">
      <c r="C613" s="5" t="s">
        <v>626</v>
      </c>
    </row>
    <row r="614" spans="3:3" ht="15" customHeight="1" x14ac:dyDescent="0.25">
      <c r="C614" s="5" t="s">
        <v>627</v>
      </c>
    </row>
    <row r="615" spans="3:3" ht="15" customHeight="1" x14ac:dyDescent="0.25">
      <c r="C615" s="5" t="s">
        <v>628</v>
      </c>
    </row>
    <row r="616" spans="3:3" ht="15" customHeight="1" x14ac:dyDescent="0.25">
      <c r="C616" s="5" t="s">
        <v>629</v>
      </c>
    </row>
    <row r="617" spans="3:3" ht="15" customHeight="1" x14ac:dyDescent="0.25">
      <c r="C617" s="5" t="s">
        <v>630</v>
      </c>
    </row>
    <row r="618" spans="3:3" ht="15" customHeight="1" x14ac:dyDescent="0.25">
      <c r="C618" s="5" t="s">
        <v>631</v>
      </c>
    </row>
    <row r="619" spans="3:3" ht="15" customHeight="1" x14ac:dyDescent="0.25">
      <c r="C619" s="5" t="s">
        <v>632</v>
      </c>
    </row>
    <row r="620" spans="3:3" ht="15" customHeight="1" x14ac:dyDescent="0.25">
      <c r="C620" s="5" t="s">
        <v>633</v>
      </c>
    </row>
    <row r="621" spans="3:3" ht="15" customHeight="1" x14ac:dyDescent="0.25">
      <c r="C621" s="5" t="s">
        <v>634</v>
      </c>
    </row>
    <row r="622" spans="3:3" ht="15" customHeight="1" x14ac:dyDescent="0.25">
      <c r="C622" s="5" t="s">
        <v>635</v>
      </c>
    </row>
    <row r="623" spans="3:3" ht="15" customHeight="1" x14ac:dyDescent="0.25">
      <c r="C623" s="5" t="s">
        <v>636</v>
      </c>
    </row>
    <row r="624" spans="3:3" ht="15" customHeight="1" x14ac:dyDescent="0.25">
      <c r="C624" s="5" t="s">
        <v>637</v>
      </c>
    </row>
    <row r="625" spans="3:3" ht="15" customHeight="1" x14ac:dyDescent="0.25">
      <c r="C625" s="5" t="s">
        <v>638</v>
      </c>
    </row>
    <row r="626" spans="3:3" ht="15" customHeight="1" x14ac:dyDescent="0.25">
      <c r="C626" s="5" t="s">
        <v>639</v>
      </c>
    </row>
    <row r="627" spans="3:3" ht="15" customHeight="1" x14ac:dyDescent="0.25">
      <c r="C627" s="5" t="s">
        <v>640</v>
      </c>
    </row>
    <row r="628" spans="3:3" ht="15" customHeight="1" x14ac:dyDescent="0.25">
      <c r="C628" s="5" t="s">
        <v>641</v>
      </c>
    </row>
    <row r="629" spans="3:3" ht="15" customHeight="1" x14ac:dyDescent="0.25">
      <c r="C629" s="5" t="s">
        <v>642</v>
      </c>
    </row>
    <row r="630" spans="3:3" ht="15" customHeight="1" x14ac:dyDescent="0.25">
      <c r="C630" s="5" t="s">
        <v>643</v>
      </c>
    </row>
    <row r="631" spans="3:3" ht="15" customHeight="1" x14ac:dyDescent="0.25">
      <c r="C631" s="5" t="s">
        <v>644</v>
      </c>
    </row>
    <row r="632" spans="3:3" ht="15" customHeight="1" x14ac:dyDescent="0.25">
      <c r="C632" s="5" t="s">
        <v>645</v>
      </c>
    </row>
    <row r="633" spans="3:3" ht="15" customHeight="1" x14ac:dyDescent="0.25">
      <c r="C633" s="5" t="s">
        <v>646</v>
      </c>
    </row>
    <row r="634" spans="3:3" ht="15" customHeight="1" x14ac:dyDescent="0.25">
      <c r="C634" s="5" t="s">
        <v>647</v>
      </c>
    </row>
    <row r="635" spans="3:3" ht="15" customHeight="1" x14ac:dyDescent="0.25">
      <c r="C635" s="5" t="s">
        <v>648</v>
      </c>
    </row>
    <row r="636" spans="3:3" ht="15" customHeight="1" x14ac:dyDescent="0.25">
      <c r="C636" s="5" t="s">
        <v>649</v>
      </c>
    </row>
    <row r="637" spans="3:3" ht="15" customHeight="1" x14ac:dyDescent="0.25">
      <c r="C637" s="5" t="s">
        <v>650</v>
      </c>
    </row>
    <row r="638" spans="3:3" ht="15" customHeight="1" x14ac:dyDescent="0.25">
      <c r="C638" s="5" t="s">
        <v>651</v>
      </c>
    </row>
    <row r="639" spans="3:3" ht="15" customHeight="1" x14ac:dyDescent="0.25">
      <c r="C639" s="5" t="s">
        <v>652</v>
      </c>
    </row>
    <row r="640" spans="3:3" ht="15" customHeight="1" x14ac:dyDescent="0.25">
      <c r="C640" s="5" t="s">
        <v>653</v>
      </c>
    </row>
    <row r="641" spans="3:3" ht="15" customHeight="1" x14ac:dyDescent="0.25">
      <c r="C641" s="5" t="s">
        <v>654</v>
      </c>
    </row>
    <row r="642" spans="3:3" ht="15" customHeight="1" x14ac:dyDescent="0.25">
      <c r="C642" s="5" t="s">
        <v>655</v>
      </c>
    </row>
    <row r="643" spans="3:3" ht="15" customHeight="1" x14ac:dyDescent="0.25">
      <c r="C643" s="5" t="s">
        <v>656</v>
      </c>
    </row>
    <row r="644" spans="3:3" ht="15" customHeight="1" x14ac:dyDescent="0.25">
      <c r="C644" s="5" t="s">
        <v>657</v>
      </c>
    </row>
    <row r="645" spans="3:3" ht="15" customHeight="1" x14ac:dyDescent="0.25">
      <c r="C645" s="5" t="s">
        <v>658</v>
      </c>
    </row>
    <row r="646" spans="3:3" ht="15" customHeight="1" x14ac:dyDescent="0.25">
      <c r="C646" s="5" t="s">
        <v>659</v>
      </c>
    </row>
    <row r="647" spans="3:3" ht="15" customHeight="1" x14ac:dyDescent="0.25">
      <c r="C647" s="5" t="s">
        <v>660</v>
      </c>
    </row>
    <row r="648" spans="3:3" ht="15" customHeight="1" x14ac:dyDescent="0.25">
      <c r="C648" s="5" t="s">
        <v>661</v>
      </c>
    </row>
    <row r="649" spans="3:3" ht="15" customHeight="1" x14ac:dyDescent="0.25">
      <c r="C649" s="5" t="s">
        <v>662</v>
      </c>
    </row>
    <row r="650" spans="3:3" ht="15" customHeight="1" x14ac:dyDescent="0.25">
      <c r="C650" s="5" t="s">
        <v>663</v>
      </c>
    </row>
    <row r="651" spans="3:3" ht="15" customHeight="1" x14ac:dyDescent="0.25">
      <c r="C651" s="5" t="s">
        <v>664</v>
      </c>
    </row>
    <row r="652" spans="3:3" ht="15" customHeight="1" x14ac:dyDescent="0.25">
      <c r="C652" s="5" t="s">
        <v>665</v>
      </c>
    </row>
    <row r="653" spans="3:3" ht="15" customHeight="1" x14ac:dyDescent="0.25">
      <c r="C653" s="5" t="s">
        <v>666</v>
      </c>
    </row>
    <row r="654" spans="3:3" ht="15" customHeight="1" x14ac:dyDescent="0.25">
      <c r="C654" s="5" t="s">
        <v>667</v>
      </c>
    </row>
    <row r="655" spans="3:3" ht="15" customHeight="1" x14ac:dyDescent="0.25">
      <c r="C655" s="5" t="s">
        <v>668</v>
      </c>
    </row>
    <row r="656" spans="3:3" ht="15" customHeight="1" x14ac:dyDescent="0.25">
      <c r="C656" s="5" t="s">
        <v>669</v>
      </c>
    </row>
    <row r="657" spans="3:3" ht="15" customHeight="1" x14ac:dyDescent="0.25">
      <c r="C657" s="5" t="s">
        <v>670</v>
      </c>
    </row>
    <row r="658" spans="3:3" ht="15" customHeight="1" x14ac:dyDescent="0.25">
      <c r="C658" s="5" t="s">
        <v>671</v>
      </c>
    </row>
    <row r="659" spans="3:3" ht="15" customHeight="1" x14ac:dyDescent="0.25">
      <c r="C659" s="5" t="s">
        <v>672</v>
      </c>
    </row>
    <row r="660" spans="3:3" ht="15" customHeight="1" x14ac:dyDescent="0.25">
      <c r="C660" s="5" t="s">
        <v>673</v>
      </c>
    </row>
    <row r="661" spans="3:3" ht="15" customHeight="1" x14ac:dyDescent="0.25">
      <c r="C661" s="5" t="s">
        <v>674</v>
      </c>
    </row>
    <row r="662" spans="3:3" ht="15" customHeight="1" x14ac:dyDescent="0.25">
      <c r="C662" s="5" t="s">
        <v>675</v>
      </c>
    </row>
    <row r="663" spans="3:3" ht="15" customHeight="1" x14ac:dyDescent="0.25">
      <c r="C663" s="5" t="s">
        <v>676</v>
      </c>
    </row>
    <row r="664" spans="3:3" ht="15" customHeight="1" x14ac:dyDescent="0.25">
      <c r="C664" s="5" t="s">
        <v>677</v>
      </c>
    </row>
    <row r="665" spans="3:3" ht="15" customHeight="1" x14ac:dyDescent="0.25">
      <c r="C665" s="5" t="s">
        <v>678</v>
      </c>
    </row>
    <row r="666" spans="3:3" ht="15" customHeight="1" x14ac:dyDescent="0.25">
      <c r="C666" s="5" t="s">
        <v>679</v>
      </c>
    </row>
    <row r="667" spans="3:3" ht="15" customHeight="1" x14ac:dyDescent="0.25">
      <c r="C667" s="5" t="s">
        <v>680</v>
      </c>
    </row>
    <row r="668" spans="3:3" ht="15" customHeight="1" x14ac:dyDescent="0.25">
      <c r="C668" s="5" t="s">
        <v>681</v>
      </c>
    </row>
    <row r="669" spans="3:3" ht="15" customHeight="1" x14ac:dyDescent="0.25">
      <c r="C669" s="5" t="s">
        <v>682</v>
      </c>
    </row>
    <row r="670" spans="3:3" ht="15" customHeight="1" x14ac:dyDescent="0.25">
      <c r="C670" s="5" t="s">
        <v>683</v>
      </c>
    </row>
    <row r="671" spans="3:3" ht="15" customHeight="1" x14ac:dyDescent="0.25">
      <c r="C671" s="5" t="s">
        <v>684</v>
      </c>
    </row>
    <row r="672" spans="3:3" ht="15" customHeight="1" x14ac:dyDescent="0.25">
      <c r="C672" s="5" t="s">
        <v>685</v>
      </c>
    </row>
    <row r="673" spans="3:3" ht="15" customHeight="1" x14ac:dyDescent="0.25">
      <c r="C673" s="5" t="s">
        <v>686</v>
      </c>
    </row>
    <row r="674" spans="3:3" ht="15" customHeight="1" x14ac:dyDescent="0.25">
      <c r="C674" s="5" t="s">
        <v>687</v>
      </c>
    </row>
    <row r="675" spans="3:3" ht="15" customHeight="1" x14ac:dyDescent="0.25">
      <c r="C675" s="5" t="s">
        <v>688</v>
      </c>
    </row>
    <row r="676" spans="3:3" ht="15" customHeight="1" x14ac:dyDescent="0.25">
      <c r="C676" s="5" t="s">
        <v>689</v>
      </c>
    </row>
    <row r="677" spans="3:3" ht="15" customHeight="1" x14ac:dyDescent="0.25">
      <c r="C677" s="5" t="s">
        <v>690</v>
      </c>
    </row>
    <row r="678" spans="3:3" ht="15" customHeight="1" x14ac:dyDescent="0.25">
      <c r="C678" s="5" t="s">
        <v>691</v>
      </c>
    </row>
    <row r="679" spans="3:3" ht="15" customHeight="1" x14ac:dyDescent="0.25">
      <c r="C679" s="5" t="s">
        <v>692</v>
      </c>
    </row>
    <row r="680" spans="3:3" ht="15" customHeight="1" x14ac:dyDescent="0.25">
      <c r="C680" s="5" t="s">
        <v>693</v>
      </c>
    </row>
    <row r="681" spans="3:3" ht="15" customHeight="1" x14ac:dyDescent="0.25">
      <c r="C681" s="5" t="s">
        <v>694</v>
      </c>
    </row>
    <row r="682" spans="3:3" ht="15" customHeight="1" x14ac:dyDescent="0.25">
      <c r="C682" s="5" t="s">
        <v>695</v>
      </c>
    </row>
    <row r="683" spans="3:3" ht="15" customHeight="1" x14ac:dyDescent="0.25">
      <c r="C683" s="5" t="s">
        <v>696</v>
      </c>
    </row>
    <row r="684" spans="3:3" ht="15" customHeight="1" x14ac:dyDescent="0.25">
      <c r="C684" s="5" t="s">
        <v>697</v>
      </c>
    </row>
    <row r="685" spans="3:3" ht="15" customHeight="1" x14ac:dyDescent="0.25">
      <c r="C685" s="5" t="s">
        <v>698</v>
      </c>
    </row>
    <row r="686" spans="3:3" ht="15" customHeight="1" x14ac:dyDescent="0.25">
      <c r="C686" s="5" t="s">
        <v>699</v>
      </c>
    </row>
    <row r="687" spans="3:3" ht="15" customHeight="1" x14ac:dyDescent="0.25">
      <c r="C687" s="5" t="s">
        <v>700</v>
      </c>
    </row>
    <row r="688" spans="3:3" ht="15" customHeight="1" x14ac:dyDescent="0.25">
      <c r="C688" s="5" t="s">
        <v>701</v>
      </c>
    </row>
    <row r="689" spans="3:3" ht="15" customHeight="1" x14ac:dyDescent="0.25">
      <c r="C689" s="5" t="s">
        <v>702</v>
      </c>
    </row>
    <row r="690" spans="3:3" ht="15" customHeight="1" x14ac:dyDescent="0.25">
      <c r="C690" s="5" t="s">
        <v>703</v>
      </c>
    </row>
    <row r="691" spans="3:3" ht="15" customHeight="1" x14ac:dyDescent="0.25">
      <c r="C691" s="5" t="s">
        <v>704</v>
      </c>
    </row>
    <row r="692" spans="3:3" ht="15" customHeight="1" x14ac:dyDescent="0.25">
      <c r="C692" s="5" t="s">
        <v>705</v>
      </c>
    </row>
    <row r="693" spans="3:3" ht="15" customHeight="1" x14ac:dyDescent="0.25">
      <c r="C693" s="5" t="s">
        <v>706</v>
      </c>
    </row>
    <row r="694" spans="3:3" ht="15" customHeight="1" x14ac:dyDescent="0.25">
      <c r="C694" s="5" t="s">
        <v>707</v>
      </c>
    </row>
    <row r="695" spans="3:3" ht="15" customHeight="1" x14ac:dyDescent="0.25">
      <c r="C695" s="5" t="s">
        <v>708</v>
      </c>
    </row>
    <row r="696" spans="3:3" ht="15" customHeight="1" x14ac:dyDescent="0.25">
      <c r="C696" s="5" t="s">
        <v>709</v>
      </c>
    </row>
    <row r="697" spans="3:3" ht="15" customHeight="1" x14ac:dyDescent="0.25">
      <c r="C697" s="5" t="s">
        <v>710</v>
      </c>
    </row>
    <row r="698" spans="3:3" ht="15" customHeight="1" x14ac:dyDescent="0.25">
      <c r="C698" s="5" t="s">
        <v>711</v>
      </c>
    </row>
    <row r="699" spans="3:3" ht="15" customHeight="1" x14ac:dyDescent="0.25">
      <c r="C699" s="5" t="s">
        <v>712</v>
      </c>
    </row>
    <row r="700" spans="3:3" ht="15" customHeight="1" x14ac:dyDescent="0.25">
      <c r="C700" s="5" t="s">
        <v>713</v>
      </c>
    </row>
    <row r="701" spans="3:3" ht="15" customHeight="1" x14ac:dyDescent="0.25">
      <c r="C701" s="5" t="s">
        <v>714</v>
      </c>
    </row>
    <row r="702" spans="3:3" ht="15" customHeight="1" x14ac:dyDescent="0.25">
      <c r="C702" s="5" t="s">
        <v>715</v>
      </c>
    </row>
    <row r="703" spans="3:3" ht="15" customHeight="1" x14ac:dyDescent="0.25">
      <c r="C703" s="5" t="s">
        <v>716</v>
      </c>
    </row>
    <row r="704" spans="3:3" ht="15" customHeight="1" x14ac:dyDescent="0.25">
      <c r="C704" s="5" t="s">
        <v>717</v>
      </c>
    </row>
    <row r="705" spans="3:3" ht="15" customHeight="1" x14ac:dyDescent="0.25">
      <c r="C705" s="5" t="s">
        <v>718</v>
      </c>
    </row>
    <row r="706" spans="3:3" ht="15" customHeight="1" x14ac:dyDescent="0.25">
      <c r="C706" s="5" t="s">
        <v>719</v>
      </c>
    </row>
    <row r="707" spans="3:3" ht="15" customHeight="1" x14ac:dyDescent="0.25">
      <c r="C707" s="5" t="s">
        <v>720</v>
      </c>
    </row>
    <row r="708" spans="3:3" ht="15" customHeight="1" x14ac:dyDescent="0.25">
      <c r="C708" s="5" t="s">
        <v>721</v>
      </c>
    </row>
    <row r="709" spans="3:3" ht="15" customHeight="1" x14ac:dyDescent="0.25">
      <c r="C709" s="5" t="s">
        <v>722</v>
      </c>
    </row>
    <row r="710" spans="3:3" ht="15" customHeight="1" x14ac:dyDescent="0.25">
      <c r="C710" s="5" t="s">
        <v>723</v>
      </c>
    </row>
    <row r="711" spans="3:3" ht="15" customHeight="1" x14ac:dyDescent="0.25">
      <c r="C711" s="5" t="s">
        <v>724</v>
      </c>
    </row>
    <row r="712" spans="3:3" ht="15" customHeight="1" x14ac:dyDescent="0.25">
      <c r="C712" s="5" t="s">
        <v>725</v>
      </c>
    </row>
    <row r="713" spans="3:3" ht="15" customHeight="1" x14ac:dyDescent="0.25">
      <c r="C713" s="5" t="s">
        <v>726</v>
      </c>
    </row>
    <row r="714" spans="3:3" ht="15" customHeight="1" x14ac:dyDescent="0.25">
      <c r="C714" s="5" t="s">
        <v>727</v>
      </c>
    </row>
    <row r="715" spans="3:3" ht="15" customHeight="1" x14ac:dyDescent="0.25">
      <c r="C715" s="5" t="s">
        <v>728</v>
      </c>
    </row>
    <row r="716" spans="3:3" ht="15" customHeight="1" x14ac:dyDescent="0.25">
      <c r="C716" s="5" t="s">
        <v>729</v>
      </c>
    </row>
    <row r="717" spans="3:3" ht="15" customHeight="1" x14ac:dyDescent="0.25">
      <c r="C717" s="5" t="s">
        <v>730</v>
      </c>
    </row>
    <row r="718" spans="3:3" ht="15" customHeight="1" x14ac:dyDescent="0.25">
      <c r="C718" s="5" t="s">
        <v>731</v>
      </c>
    </row>
    <row r="719" spans="3:3" ht="15" customHeight="1" x14ac:dyDescent="0.25">
      <c r="C719" s="5" t="s">
        <v>732</v>
      </c>
    </row>
    <row r="720" spans="3:3" ht="15" customHeight="1" x14ac:dyDescent="0.25">
      <c r="C720" s="5" t="s">
        <v>733</v>
      </c>
    </row>
    <row r="721" spans="3:3" ht="15" customHeight="1" x14ac:dyDescent="0.25">
      <c r="C721" s="5" t="s">
        <v>734</v>
      </c>
    </row>
    <row r="722" spans="3:3" ht="15" customHeight="1" x14ac:dyDescent="0.25">
      <c r="C722" s="5" t="s">
        <v>735</v>
      </c>
    </row>
    <row r="723" spans="3:3" ht="15" customHeight="1" x14ac:dyDescent="0.25">
      <c r="C723" s="5" t="s">
        <v>736</v>
      </c>
    </row>
    <row r="724" spans="3:3" ht="15" customHeight="1" x14ac:dyDescent="0.25">
      <c r="C724" s="5" t="s">
        <v>737</v>
      </c>
    </row>
    <row r="725" spans="3:3" ht="15" customHeight="1" x14ac:dyDescent="0.25">
      <c r="C725" s="5" t="s">
        <v>738</v>
      </c>
    </row>
    <row r="726" spans="3:3" ht="15" customHeight="1" x14ac:dyDescent="0.25">
      <c r="C726" s="5" t="s">
        <v>739</v>
      </c>
    </row>
    <row r="727" spans="3:3" ht="15" customHeight="1" x14ac:dyDescent="0.25">
      <c r="C727" s="5" t="s">
        <v>740</v>
      </c>
    </row>
    <row r="728" spans="3:3" ht="15" customHeight="1" x14ac:dyDescent="0.25">
      <c r="C728" s="5" t="s">
        <v>741</v>
      </c>
    </row>
    <row r="729" spans="3:3" ht="15" customHeight="1" x14ac:dyDescent="0.25">
      <c r="C729" s="5" t="s">
        <v>742</v>
      </c>
    </row>
    <row r="730" spans="3:3" ht="15" customHeight="1" x14ac:dyDescent="0.25">
      <c r="C730" s="5" t="s">
        <v>743</v>
      </c>
    </row>
    <row r="731" spans="3:3" ht="15" customHeight="1" x14ac:dyDescent="0.25">
      <c r="C731" s="5" t="s">
        <v>744</v>
      </c>
    </row>
    <row r="732" spans="3:3" ht="15" customHeight="1" x14ac:dyDescent="0.25">
      <c r="C732" s="5" t="s">
        <v>745</v>
      </c>
    </row>
    <row r="733" spans="3:3" ht="15" customHeight="1" x14ac:dyDescent="0.25">
      <c r="C733" s="5" t="s">
        <v>746</v>
      </c>
    </row>
    <row r="734" spans="3:3" ht="15" customHeight="1" x14ac:dyDescent="0.25">
      <c r="C734" s="5" t="s">
        <v>747</v>
      </c>
    </row>
    <row r="735" spans="3:3" ht="15" customHeight="1" x14ac:dyDescent="0.25">
      <c r="C735" s="5" t="s">
        <v>748</v>
      </c>
    </row>
    <row r="736" spans="3:3" ht="15" customHeight="1" x14ac:dyDescent="0.25">
      <c r="C736" s="5" t="s">
        <v>749</v>
      </c>
    </row>
    <row r="737" spans="3:3" ht="15" customHeight="1" x14ac:dyDescent="0.25">
      <c r="C737" s="5" t="s">
        <v>750</v>
      </c>
    </row>
    <row r="738" spans="3:3" ht="15" customHeight="1" x14ac:dyDescent="0.25">
      <c r="C738" s="5" t="s">
        <v>751</v>
      </c>
    </row>
    <row r="739" spans="3:3" ht="15" customHeight="1" x14ac:dyDescent="0.25">
      <c r="C739" s="5" t="s">
        <v>752</v>
      </c>
    </row>
    <row r="740" spans="3:3" ht="15" customHeight="1" x14ac:dyDescent="0.25">
      <c r="C740" s="5" t="s">
        <v>753</v>
      </c>
    </row>
    <row r="741" spans="3:3" ht="15" customHeight="1" x14ac:dyDescent="0.25">
      <c r="C741" s="5" t="s">
        <v>754</v>
      </c>
    </row>
    <row r="742" spans="3:3" ht="15" customHeight="1" x14ac:dyDescent="0.25">
      <c r="C742" s="5" t="s">
        <v>755</v>
      </c>
    </row>
    <row r="743" spans="3:3" ht="15" customHeight="1" x14ac:dyDescent="0.25">
      <c r="C743" s="5" t="s">
        <v>756</v>
      </c>
    </row>
    <row r="744" spans="3:3" ht="15" customHeight="1" x14ac:dyDescent="0.25">
      <c r="C744" s="5" t="s">
        <v>757</v>
      </c>
    </row>
    <row r="745" spans="3:3" ht="15" customHeight="1" x14ac:dyDescent="0.25">
      <c r="C745" s="5" t="s">
        <v>758</v>
      </c>
    </row>
    <row r="746" spans="3:3" ht="15" customHeight="1" x14ac:dyDescent="0.25">
      <c r="C746" s="5" t="s">
        <v>759</v>
      </c>
    </row>
    <row r="747" spans="3:3" ht="15" customHeight="1" x14ac:dyDescent="0.25">
      <c r="C747" s="5" t="s">
        <v>760</v>
      </c>
    </row>
    <row r="748" spans="3:3" ht="15" customHeight="1" x14ac:dyDescent="0.25">
      <c r="C748" s="5" t="s">
        <v>761</v>
      </c>
    </row>
    <row r="749" spans="3:3" ht="15" customHeight="1" x14ac:dyDescent="0.25">
      <c r="C749" s="5" t="s">
        <v>762</v>
      </c>
    </row>
    <row r="750" spans="3:3" ht="15" customHeight="1" x14ac:dyDescent="0.25">
      <c r="C750" s="5" t="s">
        <v>763</v>
      </c>
    </row>
    <row r="751" spans="3:3" ht="15" customHeight="1" x14ac:dyDescent="0.25">
      <c r="C751" s="5" t="s">
        <v>764</v>
      </c>
    </row>
    <row r="752" spans="3:3" ht="15" customHeight="1" x14ac:dyDescent="0.25">
      <c r="C752" s="5" t="s">
        <v>765</v>
      </c>
    </row>
    <row r="753" spans="3:3" ht="15" customHeight="1" x14ac:dyDescent="0.25">
      <c r="C753" s="5" t="s">
        <v>766</v>
      </c>
    </row>
    <row r="754" spans="3:3" ht="15" customHeight="1" x14ac:dyDescent="0.25">
      <c r="C754" s="5" t="s">
        <v>767</v>
      </c>
    </row>
    <row r="755" spans="3:3" ht="15" customHeight="1" x14ac:dyDescent="0.25">
      <c r="C755" s="5" t="s">
        <v>768</v>
      </c>
    </row>
    <row r="756" spans="3:3" ht="15" customHeight="1" x14ac:dyDescent="0.25">
      <c r="C756" s="5" t="s">
        <v>769</v>
      </c>
    </row>
    <row r="757" spans="3:3" ht="15" customHeight="1" x14ac:dyDescent="0.25">
      <c r="C757" s="5" t="s">
        <v>770</v>
      </c>
    </row>
    <row r="758" spans="3:3" ht="15" customHeight="1" x14ac:dyDescent="0.25">
      <c r="C758" s="5" t="s">
        <v>771</v>
      </c>
    </row>
    <row r="759" spans="3:3" ht="15" customHeight="1" x14ac:dyDescent="0.25">
      <c r="C759" s="5" t="s">
        <v>772</v>
      </c>
    </row>
    <row r="760" spans="3:3" ht="15" customHeight="1" x14ac:dyDescent="0.25">
      <c r="C760" s="5" t="s">
        <v>773</v>
      </c>
    </row>
    <row r="761" spans="3:3" ht="15" customHeight="1" x14ac:dyDescent="0.25">
      <c r="C761" s="5" t="s">
        <v>774</v>
      </c>
    </row>
    <row r="762" spans="3:3" ht="15" customHeight="1" x14ac:dyDescent="0.25">
      <c r="C762" s="5" t="s">
        <v>775</v>
      </c>
    </row>
    <row r="763" spans="3:3" ht="15" customHeight="1" x14ac:dyDescent="0.25">
      <c r="C763" s="5" t="s">
        <v>776</v>
      </c>
    </row>
    <row r="764" spans="3:3" ht="15" customHeight="1" x14ac:dyDescent="0.25">
      <c r="C764" s="5" t="s">
        <v>777</v>
      </c>
    </row>
    <row r="765" spans="3:3" ht="15" customHeight="1" x14ac:dyDescent="0.25">
      <c r="C765" s="5" t="s">
        <v>778</v>
      </c>
    </row>
    <row r="766" spans="3:3" ht="15" customHeight="1" x14ac:dyDescent="0.25">
      <c r="C766" s="5" t="s">
        <v>779</v>
      </c>
    </row>
    <row r="767" spans="3:3" ht="15" customHeight="1" x14ac:dyDescent="0.25">
      <c r="C767" s="5" t="s">
        <v>780</v>
      </c>
    </row>
    <row r="768" spans="3:3" ht="15" customHeight="1" x14ac:dyDescent="0.25">
      <c r="C768" s="5" t="s">
        <v>781</v>
      </c>
    </row>
    <row r="769" spans="3:3" ht="15" customHeight="1" x14ac:dyDescent="0.25">
      <c r="C769" s="5" t="s">
        <v>782</v>
      </c>
    </row>
    <row r="770" spans="3:3" ht="15" customHeight="1" x14ac:dyDescent="0.25">
      <c r="C770" s="5" t="s">
        <v>783</v>
      </c>
    </row>
    <row r="771" spans="3:3" ht="15" customHeight="1" x14ac:dyDescent="0.25">
      <c r="C771" s="5" t="s">
        <v>784</v>
      </c>
    </row>
    <row r="772" spans="3:3" ht="15" customHeight="1" x14ac:dyDescent="0.25">
      <c r="C772" s="5" t="s">
        <v>785</v>
      </c>
    </row>
    <row r="773" spans="3:3" ht="15" customHeight="1" x14ac:dyDescent="0.25">
      <c r="C773" s="5" t="s">
        <v>786</v>
      </c>
    </row>
    <row r="774" spans="3:3" ht="15" customHeight="1" x14ac:dyDescent="0.25">
      <c r="C774" s="5" t="s">
        <v>787</v>
      </c>
    </row>
    <row r="775" spans="3:3" ht="15" customHeight="1" x14ac:dyDescent="0.25">
      <c r="C775" s="5" t="s">
        <v>788</v>
      </c>
    </row>
    <row r="776" spans="3:3" ht="15" customHeight="1" x14ac:dyDescent="0.25">
      <c r="C776" s="5" t="s">
        <v>789</v>
      </c>
    </row>
    <row r="777" spans="3:3" ht="15" customHeight="1" x14ac:dyDescent="0.25">
      <c r="C777" s="5" t="s">
        <v>790</v>
      </c>
    </row>
    <row r="778" spans="3:3" ht="15" customHeight="1" x14ac:dyDescent="0.25">
      <c r="C778" s="5" t="s">
        <v>791</v>
      </c>
    </row>
    <row r="779" spans="3:3" ht="15" customHeight="1" x14ac:dyDescent="0.25">
      <c r="C779" s="5" t="s">
        <v>792</v>
      </c>
    </row>
    <row r="780" spans="3:3" ht="15" customHeight="1" x14ac:dyDescent="0.25">
      <c r="C780" s="5" t="s">
        <v>793</v>
      </c>
    </row>
    <row r="781" spans="3:3" ht="15" customHeight="1" x14ac:dyDescent="0.25">
      <c r="C781" s="5" t="s">
        <v>794</v>
      </c>
    </row>
    <row r="782" spans="3:3" ht="15" customHeight="1" x14ac:dyDescent="0.25">
      <c r="C782" s="5" t="s">
        <v>795</v>
      </c>
    </row>
    <row r="783" spans="3:3" ht="15" customHeight="1" x14ac:dyDescent="0.25">
      <c r="C783" s="5" t="s">
        <v>796</v>
      </c>
    </row>
    <row r="784" spans="3:3" ht="15" customHeight="1" x14ac:dyDescent="0.25">
      <c r="C784" s="5" t="s">
        <v>797</v>
      </c>
    </row>
    <row r="785" spans="3:3" ht="15" customHeight="1" x14ac:dyDescent="0.25">
      <c r="C785" s="5" t="s">
        <v>798</v>
      </c>
    </row>
    <row r="786" spans="3:3" ht="15" customHeight="1" x14ac:dyDescent="0.25">
      <c r="C786" s="5" t="s">
        <v>799</v>
      </c>
    </row>
    <row r="787" spans="3:3" ht="15" customHeight="1" x14ac:dyDescent="0.25">
      <c r="C787" s="5" t="s">
        <v>800</v>
      </c>
    </row>
    <row r="788" spans="3:3" ht="15" customHeight="1" x14ac:dyDescent="0.25">
      <c r="C788" s="5" t="s">
        <v>801</v>
      </c>
    </row>
    <row r="789" spans="3:3" ht="15" customHeight="1" x14ac:dyDescent="0.25">
      <c r="C789" s="5" t="s">
        <v>802</v>
      </c>
    </row>
    <row r="790" spans="3:3" ht="15" customHeight="1" x14ac:dyDescent="0.25">
      <c r="C790" s="5" t="s">
        <v>803</v>
      </c>
    </row>
    <row r="791" spans="3:3" ht="15" customHeight="1" x14ac:dyDescent="0.25">
      <c r="C791" s="5" t="s">
        <v>804</v>
      </c>
    </row>
    <row r="792" spans="3:3" ht="15" customHeight="1" x14ac:dyDescent="0.25">
      <c r="C792" s="5" t="s">
        <v>805</v>
      </c>
    </row>
    <row r="793" spans="3:3" ht="15" customHeight="1" x14ac:dyDescent="0.25">
      <c r="C793" s="5" t="s">
        <v>806</v>
      </c>
    </row>
    <row r="794" spans="3:3" ht="15" customHeight="1" x14ac:dyDescent="0.25">
      <c r="C794" s="5" t="s">
        <v>807</v>
      </c>
    </row>
    <row r="795" spans="3:3" ht="15" customHeight="1" x14ac:dyDescent="0.25">
      <c r="C795" s="5" t="s">
        <v>808</v>
      </c>
    </row>
    <row r="796" spans="3:3" ht="15" customHeight="1" x14ac:dyDescent="0.25">
      <c r="C796" s="5" t="s">
        <v>809</v>
      </c>
    </row>
    <row r="797" spans="3:3" ht="15" customHeight="1" x14ac:dyDescent="0.25">
      <c r="C797" s="5" t="s">
        <v>810</v>
      </c>
    </row>
    <row r="798" spans="3:3" ht="15" customHeight="1" x14ac:dyDescent="0.25">
      <c r="C798" s="5" t="s">
        <v>811</v>
      </c>
    </row>
    <row r="799" spans="3:3" ht="15" customHeight="1" x14ac:dyDescent="0.25">
      <c r="C799" s="5" t="s">
        <v>812</v>
      </c>
    </row>
    <row r="800" spans="3:3" ht="15" customHeight="1" x14ac:dyDescent="0.25">
      <c r="C800" s="5" t="s">
        <v>813</v>
      </c>
    </row>
    <row r="801" spans="3:3" ht="15" customHeight="1" x14ac:dyDescent="0.25">
      <c r="C801" s="5" t="s">
        <v>814</v>
      </c>
    </row>
    <row r="802" spans="3:3" ht="15" customHeight="1" x14ac:dyDescent="0.25">
      <c r="C802" s="5" t="s">
        <v>815</v>
      </c>
    </row>
    <row r="803" spans="3:3" ht="15" customHeight="1" x14ac:dyDescent="0.25">
      <c r="C803" s="5" t="s">
        <v>816</v>
      </c>
    </row>
    <row r="804" spans="3:3" ht="15" customHeight="1" x14ac:dyDescent="0.25">
      <c r="C804" s="5" t="s">
        <v>817</v>
      </c>
    </row>
    <row r="805" spans="3:3" ht="15" customHeight="1" x14ac:dyDescent="0.25">
      <c r="C805" s="5" t="s">
        <v>818</v>
      </c>
    </row>
    <row r="806" spans="3:3" ht="15" customHeight="1" x14ac:dyDescent="0.25">
      <c r="C806" s="5" t="s">
        <v>819</v>
      </c>
    </row>
    <row r="807" spans="3:3" ht="15" customHeight="1" x14ac:dyDescent="0.25">
      <c r="C807" s="5" t="s">
        <v>820</v>
      </c>
    </row>
    <row r="808" spans="3:3" ht="15" customHeight="1" x14ac:dyDescent="0.25">
      <c r="C808" s="5" t="s">
        <v>821</v>
      </c>
    </row>
    <row r="809" spans="3:3" ht="15" customHeight="1" x14ac:dyDescent="0.25">
      <c r="C809" s="5" t="s">
        <v>822</v>
      </c>
    </row>
    <row r="810" spans="3:3" ht="15" customHeight="1" x14ac:dyDescent="0.25">
      <c r="C810" s="5" t="s">
        <v>823</v>
      </c>
    </row>
    <row r="811" spans="3:3" ht="15" customHeight="1" x14ac:dyDescent="0.25">
      <c r="C811" s="5" t="s">
        <v>824</v>
      </c>
    </row>
    <row r="812" spans="3:3" ht="15" customHeight="1" x14ac:dyDescent="0.25">
      <c r="C812" s="5" t="s">
        <v>825</v>
      </c>
    </row>
    <row r="813" spans="3:3" ht="15" customHeight="1" x14ac:dyDescent="0.25">
      <c r="C813" s="5" t="s">
        <v>826</v>
      </c>
    </row>
    <row r="814" spans="3:3" ht="15" customHeight="1" x14ac:dyDescent="0.25">
      <c r="C814" s="5" t="s">
        <v>827</v>
      </c>
    </row>
    <row r="815" spans="3:3" ht="15" customHeight="1" x14ac:dyDescent="0.25">
      <c r="C815" s="5" t="s">
        <v>828</v>
      </c>
    </row>
    <row r="816" spans="3:3" ht="15" customHeight="1" x14ac:dyDescent="0.25">
      <c r="C816" s="5" t="s">
        <v>829</v>
      </c>
    </row>
    <row r="817" spans="3:3" ht="15" customHeight="1" x14ac:dyDescent="0.25">
      <c r="C817" s="5" t="s">
        <v>830</v>
      </c>
    </row>
    <row r="818" spans="3:3" ht="15" customHeight="1" x14ac:dyDescent="0.25">
      <c r="C818" s="5" t="s">
        <v>831</v>
      </c>
    </row>
    <row r="819" spans="3:3" ht="15" customHeight="1" x14ac:dyDescent="0.25">
      <c r="C819" s="5" t="s">
        <v>832</v>
      </c>
    </row>
    <row r="820" spans="3:3" ht="15" customHeight="1" x14ac:dyDescent="0.25">
      <c r="C820" s="5" t="s">
        <v>833</v>
      </c>
    </row>
    <row r="821" spans="3:3" ht="15" customHeight="1" x14ac:dyDescent="0.25">
      <c r="C821" s="5" t="s">
        <v>834</v>
      </c>
    </row>
    <row r="822" spans="3:3" ht="15" customHeight="1" x14ac:dyDescent="0.25">
      <c r="C822" s="5" t="s">
        <v>835</v>
      </c>
    </row>
    <row r="823" spans="3:3" ht="15" customHeight="1" x14ac:dyDescent="0.25">
      <c r="C823" s="5" t="s">
        <v>836</v>
      </c>
    </row>
    <row r="824" spans="3:3" ht="15" customHeight="1" x14ac:dyDescent="0.25">
      <c r="C824" s="5" t="s">
        <v>837</v>
      </c>
    </row>
    <row r="825" spans="3:3" ht="15" customHeight="1" x14ac:dyDescent="0.25">
      <c r="C825" s="5" t="s">
        <v>838</v>
      </c>
    </row>
    <row r="826" spans="3:3" ht="15" customHeight="1" x14ac:dyDescent="0.25">
      <c r="C826" s="5" t="s">
        <v>839</v>
      </c>
    </row>
    <row r="827" spans="3:3" ht="15" customHeight="1" x14ac:dyDescent="0.25">
      <c r="C827" s="5" t="s">
        <v>840</v>
      </c>
    </row>
    <row r="828" spans="3:3" ht="15" customHeight="1" x14ac:dyDescent="0.25">
      <c r="C828" s="5" t="s">
        <v>841</v>
      </c>
    </row>
    <row r="829" spans="3:3" ht="15" customHeight="1" x14ac:dyDescent="0.25">
      <c r="C829" s="5" t="s">
        <v>842</v>
      </c>
    </row>
    <row r="830" spans="3:3" ht="15" customHeight="1" x14ac:dyDescent="0.25">
      <c r="C830" s="5" t="s">
        <v>843</v>
      </c>
    </row>
    <row r="831" spans="3:3" ht="15" customHeight="1" x14ac:dyDescent="0.25">
      <c r="C831" s="5" t="s">
        <v>844</v>
      </c>
    </row>
    <row r="832" spans="3:3" ht="15" customHeight="1" x14ac:dyDescent="0.25">
      <c r="C832" s="5" t="s">
        <v>845</v>
      </c>
    </row>
    <row r="833" spans="3:3" ht="15" customHeight="1" x14ac:dyDescent="0.25">
      <c r="C833" s="5" t="s">
        <v>846</v>
      </c>
    </row>
    <row r="834" spans="3:3" ht="15" customHeight="1" x14ac:dyDescent="0.25">
      <c r="C834" s="5" t="s">
        <v>847</v>
      </c>
    </row>
    <row r="835" spans="3:3" ht="15" customHeight="1" x14ac:dyDescent="0.25">
      <c r="C835" s="5" t="s">
        <v>848</v>
      </c>
    </row>
    <row r="836" spans="3:3" ht="15" customHeight="1" x14ac:dyDescent="0.25">
      <c r="C836" s="5" t="s">
        <v>849</v>
      </c>
    </row>
    <row r="837" spans="3:3" ht="15" customHeight="1" x14ac:dyDescent="0.25">
      <c r="C837" s="5" t="s">
        <v>850</v>
      </c>
    </row>
    <row r="838" spans="3:3" ht="15" customHeight="1" x14ac:dyDescent="0.25">
      <c r="C838" s="5" t="s">
        <v>851</v>
      </c>
    </row>
    <row r="839" spans="3:3" ht="15" customHeight="1" x14ac:dyDescent="0.25">
      <c r="C839" s="5" t="s">
        <v>852</v>
      </c>
    </row>
    <row r="840" spans="3:3" ht="15" customHeight="1" x14ac:dyDescent="0.25">
      <c r="C840" s="5" t="s">
        <v>853</v>
      </c>
    </row>
    <row r="841" spans="3:3" ht="15" customHeight="1" x14ac:dyDescent="0.25">
      <c r="C841" s="5" t="s">
        <v>854</v>
      </c>
    </row>
    <row r="842" spans="3:3" ht="15" customHeight="1" x14ac:dyDescent="0.25">
      <c r="C842" s="5" t="s">
        <v>855</v>
      </c>
    </row>
    <row r="843" spans="3:3" ht="15" customHeight="1" x14ac:dyDescent="0.25">
      <c r="C843" s="5" t="s">
        <v>856</v>
      </c>
    </row>
    <row r="844" spans="3:3" ht="15" customHeight="1" x14ac:dyDescent="0.25">
      <c r="C844" s="5" t="s">
        <v>857</v>
      </c>
    </row>
    <row r="845" spans="3:3" ht="15" customHeight="1" x14ac:dyDescent="0.25">
      <c r="C845" s="5" t="s">
        <v>858</v>
      </c>
    </row>
    <row r="846" spans="3:3" ht="15" customHeight="1" x14ac:dyDescent="0.25">
      <c r="C846" s="5" t="s">
        <v>859</v>
      </c>
    </row>
    <row r="847" spans="3:3" ht="15" customHeight="1" x14ac:dyDescent="0.25">
      <c r="C847" s="5" t="s">
        <v>860</v>
      </c>
    </row>
    <row r="848" spans="3:3" ht="15" customHeight="1" x14ac:dyDescent="0.25">
      <c r="C848" s="5" t="s">
        <v>861</v>
      </c>
    </row>
    <row r="849" spans="3:3" ht="15" customHeight="1" x14ac:dyDescent="0.25">
      <c r="C849" s="5" t="s">
        <v>862</v>
      </c>
    </row>
    <row r="850" spans="3:3" ht="15" customHeight="1" x14ac:dyDescent="0.25">
      <c r="C850" s="5" t="s">
        <v>863</v>
      </c>
    </row>
    <row r="851" spans="3:3" ht="15" customHeight="1" x14ac:dyDescent="0.25">
      <c r="C851" s="5" t="s">
        <v>864</v>
      </c>
    </row>
    <row r="852" spans="3:3" ht="15" customHeight="1" x14ac:dyDescent="0.25">
      <c r="C852" s="5" t="s">
        <v>865</v>
      </c>
    </row>
    <row r="853" spans="3:3" ht="15" customHeight="1" x14ac:dyDescent="0.25">
      <c r="C853" s="5" t="s">
        <v>866</v>
      </c>
    </row>
    <row r="854" spans="3:3" ht="15" customHeight="1" x14ac:dyDescent="0.25">
      <c r="C854" s="5" t="s">
        <v>867</v>
      </c>
    </row>
    <row r="855" spans="3:3" ht="15" customHeight="1" x14ac:dyDescent="0.25">
      <c r="C855" s="5" t="s">
        <v>868</v>
      </c>
    </row>
    <row r="856" spans="3:3" ht="15" customHeight="1" x14ac:dyDescent="0.25">
      <c r="C856" s="5" t="s">
        <v>869</v>
      </c>
    </row>
    <row r="857" spans="3:3" ht="15" customHeight="1" x14ac:dyDescent="0.25">
      <c r="C857" s="5" t="s">
        <v>870</v>
      </c>
    </row>
    <row r="858" spans="3:3" ht="15" customHeight="1" x14ac:dyDescent="0.25">
      <c r="C858" s="5" t="s">
        <v>871</v>
      </c>
    </row>
    <row r="859" spans="3:3" ht="15" customHeight="1" x14ac:dyDescent="0.25">
      <c r="C859" s="5" t="s">
        <v>872</v>
      </c>
    </row>
    <row r="860" spans="3:3" ht="15" customHeight="1" x14ac:dyDescent="0.25">
      <c r="C860" s="5" t="s">
        <v>873</v>
      </c>
    </row>
    <row r="861" spans="3:3" ht="15" customHeight="1" x14ac:dyDescent="0.25">
      <c r="C861" s="5" t="s">
        <v>874</v>
      </c>
    </row>
    <row r="862" spans="3:3" ht="15" customHeight="1" x14ac:dyDescent="0.25">
      <c r="C862" s="5" t="s">
        <v>875</v>
      </c>
    </row>
    <row r="863" spans="3:3" ht="15" customHeight="1" x14ac:dyDescent="0.25">
      <c r="C863" s="5" t="s">
        <v>876</v>
      </c>
    </row>
    <row r="864" spans="3:3" ht="15" customHeight="1" x14ac:dyDescent="0.25">
      <c r="C864" s="5" t="s">
        <v>877</v>
      </c>
    </row>
    <row r="865" spans="3:3" ht="15" customHeight="1" x14ac:dyDescent="0.25">
      <c r="C865" s="5" t="s">
        <v>878</v>
      </c>
    </row>
    <row r="866" spans="3:3" ht="15" customHeight="1" x14ac:dyDescent="0.25">
      <c r="C866" s="5" t="s">
        <v>879</v>
      </c>
    </row>
    <row r="867" spans="3:3" ht="15" customHeight="1" x14ac:dyDescent="0.25">
      <c r="C867" s="5" t="s">
        <v>880</v>
      </c>
    </row>
    <row r="868" spans="3:3" ht="15" customHeight="1" x14ac:dyDescent="0.25">
      <c r="C868" s="5" t="s">
        <v>881</v>
      </c>
    </row>
    <row r="869" spans="3:3" ht="15" customHeight="1" x14ac:dyDescent="0.25">
      <c r="C869" s="5" t="s">
        <v>882</v>
      </c>
    </row>
    <row r="870" spans="3:3" ht="15" customHeight="1" x14ac:dyDescent="0.25">
      <c r="C870" s="5" t="s">
        <v>883</v>
      </c>
    </row>
    <row r="871" spans="3:3" ht="15" customHeight="1" x14ac:dyDescent="0.25">
      <c r="C871" s="5" t="s">
        <v>884</v>
      </c>
    </row>
    <row r="872" spans="3:3" ht="15" customHeight="1" x14ac:dyDescent="0.25">
      <c r="C872" s="5" t="s">
        <v>885</v>
      </c>
    </row>
    <row r="873" spans="3:3" ht="15" customHeight="1" x14ac:dyDescent="0.25">
      <c r="C873" s="5" t="s">
        <v>886</v>
      </c>
    </row>
    <row r="874" spans="3:3" ht="15" customHeight="1" x14ac:dyDescent="0.25">
      <c r="C874" s="5" t="s">
        <v>887</v>
      </c>
    </row>
    <row r="875" spans="3:3" ht="15" customHeight="1" x14ac:dyDescent="0.25">
      <c r="C875" s="5" t="s">
        <v>888</v>
      </c>
    </row>
    <row r="876" spans="3:3" ht="15" customHeight="1" x14ac:dyDescent="0.25">
      <c r="C876" s="5" t="s">
        <v>889</v>
      </c>
    </row>
    <row r="877" spans="3:3" ht="15" customHeight="1" x14ac:dyDescent="0.25">
      <c r="C877" s="5" t="s">
        <v>890</v>
      </c>
    </row>
    <row r="878" spans="3:3" ht="15" customHeight="1" x14ac:dyDescent="0.25">
      <c r="C878" s="5" t="s">
        <v>891</v>
      </c>
    </row>
    <row r="879" spans="3:3" ht="15" customHeight="1" x14ac:dyDescent="0.25">
      <c r="C879" s="5" t="s">
        <v>892</v>
      </c>
    </row>
    <row r="880" spans="3:3" ht="15" customHeight="1" x14ac:dyDescent="0.25">
      <c r="C880" s="5" t="s">
        <v>893</v>
      </c>
    </row>
    <row r="881" spans="3:3" ht="15" customHeight="1" x14ac:dyDescent="0.25">
      <c r="C881" s="5" t="s">
        <v>894</v>
      </c>
    </row>
    <row r="882" spans="3:3" ht="15" customHeight="1" x14ac:dyDescent="0.25">
      <c r="C882" s="5" t="s">
        <v>895</v>
      </c>
    </row>
    <row r="883" spans="3:3" ht="15" customHeight="1" x14ac:dyDescent="0.25">
      <c r="C883" s="5" t="s">
        <v>896</v>
      </c>
    </row>
    <row r="884" spans="3:3" ht="15" customHeight="1" x14ac:dyDescent="0.25">
      <c r="C884" s="5" t="s">
        <v>897</v>
      </c>
    </row>
    <row r="885" spans="3:3" ht="15" customHeight="1" x14ac:dyDescent="0.25">
      <c r="C885" s="5" t="s">
        <v>898</v>
      </c>
    </row>
    <row r="886" spans="3:3" ht="15" customHeight="1" x14ac:dyDescent="0.25">
      <c r="C886" s="5" t="s">
        <v>899</v>
      </c>
    </row>
    <row r="887" spans="3:3" ht="15" customHeight="1" x14ac:dyDescent="0.25">
      <c r="C887" s="5" t="s">
        <v>900</v>
      </c>
    </row>
    <row r="888" spans="3:3" ht="15" customHeight="1" x14ac:dyDescent="0.25">
      <c r="C888" s="5" t="s">
        <v>901</v>
      </c>
    </row>
    <row r="889" spans="3:3" ht="15" customHeight="1" x14ac:dyDescent="0.25">
      <c r="C889" s="5" t="s">
        <v>902</v>
      </c>
    </row>
    <row r="890" spans="3:3" ht="15" customHeight="1" x14ac:dyDescent="0.25">
      <c r="C890" s="5" t="s">
        <v>903</v>
      </c>
    </row>
    <row r="891" spans="3:3" ht="15" customHeight="1" x14ac:dyDescent="0.25">
      <c r="C891" s="5" t="s">
        <v>904</v>
      </c>
    </row>
    <row r="892" spans="3:3" ht="15" customHeight="1" x14ac:dyDescent="0.25">
      <c r="C892" s="5" t="s">
        <v>905</v>
      </c>
    </row>
    <row r="893" spans="3:3" ht="15" customHeight="1" x14ac:dyDescent="0.25">
      <c r="C893" s="5" t="s">
        <v>906</v>
      </c>
    </row>
    <row r="894" spans="3:3" ht="15" customHeight="1" x14ac:dyDescent="0.25">
      <c r="C894" s="5" t="s">
        <v>907</v>
      </c>
    </row>
    <row r="895" spans="3:3" ht="15" customHeight="1" x14ac:dyDescent="0.25">
      <c r="C895" s="5" t="s">
        <v>908</v>
      </c>
    </row>
    <row r="896" spans="3:3" ht="15" customHeight="1" x14ac:dyDescent="0.25">
      <c r="C896" s="5" t="s">
        <v>909</v>
      </c>
    </row>
    <row r="897" spans="3:3" ht="15" customHeight="1" x14ac:dyDescent="0.25">
      <c r="C897" s="5" t="s">
        <v>910</v>
      </c>
    </row>
    <row r="898" spans="3:3" ht="15" customHeight="1" x14ac:dyDescent="0.25">
      <c r="C898" s="5" t="s">
        <v>911</v>
      </c>
    </row>
    <row r="899" spans="3:3" ht="15" customHeight="1" x14ac:dyDescent="0.25">
      <c r="C899" s="5" t="s">
        <v>912</v>
      </c>
    </row>
    <row r="900" spans="3:3" ht="15" customHeight="1" x14ac:dyDescent="0.25">
      <c r="C900" s="5" t="s">
        <v>913</v>
      </c>
    </row>
    <row r="901" spans="3:3" ht="15" customHeight="1" x14ac:dyDescent="0.25">
      <c r="C901" s="5" t="s">
        <v>914</v>
      </c>
    </row>
    <row r="902" spans="3:3" ht="15" customHeight="1" x14ac:dyDescent="0.25">
      <c r="C902" s="5" t="s">
        <v>915</v>
      </c>
    </row>
    <row r="903" spans="3:3" ht="15" customHeight="1" x14ac:dyDescent="0.25">
      <c r="C903" s="5" t="s">
        <v>916</v>
      </c>
    </row>
    <row r="904" spans="3:3" ht="15" customHeight="1" x14ac:dyDescent="0.25">
      <c r="C904" s="5" t="s">
        <v>917</v>
      </c>
    </row>
    <row r="905" spans="3:3" ht="15" customHeight="1" x14ac:dyDescent="0.25">
      <c r="C905" s="5" t="s">
        <v>918</v>
      </c>
    </row>
    <row r="906" spans="3:3" ht="15" customHeight="1" x14ac:dyDescent="0.25">
      <c r="C906" s="5" t="s">
        <v>919</v>
      </c>
    </row>
    <row r="907" spans="3:3" ht="15" customHeight="1" x14ac:dyDescent="0.25">
      <c r="C907" s="5" t="s">
        <v>920</v>
      </c>
    </row>
    <row r="908" spans="3:3" ht="15" customHeight="1" x14ac:dyDescent="0.25">
      <c r="C908" s="5" t="s">
        <v>921</v>
      </c>
    </row>
    <row r="909" spans="3:3" ht="15" customHeight="1" x14ac:dyDescent="0.25">
      <c r="C909" s="5" t="s">
        <v>922</v>
      </c>
    </row>
    <row r="910" spans="3:3" ht="15" customHeight="1" x14ac:dyDescent="0.25">
      <c r="C910" s="5" t="s">
        <v>923</v>
      </c>
    </row>
    <row r="911" spans="3:3" ht="15" customHeight="1" x14ac:dyDescent="0.25">
      <c r="C911" s="5" t="s">
        <v>924</v>
      </c>
    </row>
    <row r="912" spans="3:3" ht="15" customHeight="1" x14ac:dyDescent="0.25">
      <c r="C912" s="5" t="s">
        <v>925</v>
      </c>
    </row>
    <row r="913" spans="3:3" ht="15" customHeight="1" x14ac:dyDescent="0.25">
      <c r="C913" s="5" t="s">
        <v>926</v>
      </c>
    </row>
    <row r="914" spans="3:3" ht="15" customHeight="1" x14ac:dyDescent="0.25">
      <c r="C914" s="5" t="s">
        <v>927</v>
      </c>
    </row>
    <row r="915" spans="3:3" ht="15" customHeight="1" x14ac:dyDescent="0.25">
      <c r="C915" s="5" t="s">
        <v>928</v>
      </c>
    </row>
    <row r="916" spans="3:3" ht="15" customHeight="1" x14ac:dyDescent="0.25">
      <c r="C916" s="5" t="s">
        <v>929</v>
      </c>
    </row>
    <row r="917" spans="3:3" ht="15" customHeight="1" x14ac:dyDescent="0.25">
      <c r="C917" s="5" t="s">
        <v>930</v>
      </c>
    </row>
    <row r="918" spans="3:3" ht="15" customHeight="1" x14ac:dyDescent="0.25">
      <c r="C918" s="5" t="s">
        <v>931</v>
      </c>
    </row>
    <row r="919" spans="3:3" ht="15" customHeight="1" x14ac:dyDescent="0.25">
      <c r="C919" s="5" t="s">
        <v>932</v>
      </c>
    </row>
    <row r="920" spans="3:3" ht="15" customHeight="1" x14ac:dyDescent="0.25">
      <c r="C920" s="5" t="s">
        <v>933</v>
      </c>
    </row>
    <row r="921" spans="3:3" ht="15" customHeight="1" x14ac:dyDescent="0.25">
      <c r="C921" s="5" t="s">
        <v>934</v>
      </c>
    </row>
    <row r="922" spans="3:3" ht="15" customHeight="1" x14ac:dyDescent="0.25">
      <c r="C922" s="5" t="s">
        <v>935</v>
      </c>
    </row>
    <row r="923" spans="3:3" ht="15" customHeight="1" x14ac:dyDescent="0.25">
      <c r="C923" s="5" t="s">
        <v>936</v>
      </c>
    </row>
    <row r="924" spans="3:3" ht="15" customHeight="1" x14ac:dyDescent="0.25">
      <c r="C924" s="5" t="s">
        <v>937</v>
      </c>
    </row>
    <row r="925" spans="3:3" ht="15" customHeight="1" x14ac:dyDescent="0.25">
      <c r="C925" s="5" t="s">
        <v>938</v>
      </c>
    </row>
    <row r="926" spans="3:3" ht="15" customHeight="1" x14ac:dyDescent="0.25">
      <c r="C926" s="5" t="s">
        <v>939</v>
      </c>
    </row>
    <row r="927" spans="3:3" ht="15" customHeight="1" x14ac:dyDescent="0.25">
      <c r="C927" s="5" t="s">
        <v>940</v>
      </c>
    </row>
    <row r="928" spans="3:3" ht="15" customHeight="1" x14ac:dyDescent="0.25">
      <c r="C928" s="5" t="s">
        <v>941</v>
      </c>
    </row>
    <row r="929" spans="3:3" ht="15" customHeight="1" x14ac:dyDescent="0.25">
      <c r="C929" s="5" t="s">
        <v>942</v>
      </c>
    </row>
    <row r="930" spans="3:3" ht="15" customHeight="1" x14ac:dyDescent="0.25">
      <c r="C930" s="5" t="s">
        <v>943</v>
      </c>
    </row>
    <row r="931" spans="3:3" ht="15" customHeight="1" x14ac:dyDescent="0.25">
      <c r="C931" s="5" t="s">
        <v>944</v>
      </c>
    </row>
    <row r="932" spans="3:3" ht="15" customHeight="1" x14ac:dyDescent="0.25">
      <c r="C932" s="5" t="s">
        <v>945</v>
      </c>
    </row>
    <row r="933" spans="3:3" ht="15" customHeight="1" x14ac:dyDescent="0.25">
      <c r="C933" s="5" t="s">
        <v>946</v>
      </c>
    </row>
    <row r="934" spans="3:3" ht="15" customHeight="1" x14ac:dyDescent="0.25">
      <c r="C934" s="5" t="s">
        <v>947</v>
      </c>
    </row>
    <row r="935" spans="3:3" ht="15" customHeight="1" x14ac:dyDescent="0.25">
      <c r="C935" s="5" t="s">
        <v>948</v>
      </c>
    </row>
    <row r="936" spans="3:3" ht="15" customHeight="1" x14ac:dyDescent="0.25">
      <c r="C936" s="5" t="s">
        <v>949</v>
      </c>
    </row>
    <row r="937" spans="3:3" ht="15" customHeight="1" x14ac:dyDescent="0.25">
      <c r="C937" s="5" t="s">
        <v>950</v>
      </c>
    </row>
    <row r="938" spans="3:3" ht="15" customHeight="1" x14ac:dyDescent="0.25">
      <c r="C938" s="5" t="s">
        <v>951</v>
      </c>
    </row>
    <row r="939" spans="3:3" ht="15" customHeight="1" x14ac:dyDescent="0.25">
      <c r="C939" s="5" t="s">
        <v>952</v>
      </c>
    </row>
    <row r="940" spans="3:3" ht="15" customHeight="1" x14ac:dyDescent="0.25">
      <c r="C940" s="5" t="s">
        <v>953</v>
      </c>
    </row>
    <row r="941" spans="3:3" ht="15" customHeight="1" x14ac:dyDescent="0.25">
      <c r="C941" s="5" t="s">
        <v>954</v>
      </c>
    </row>
    <row r="942" spans="3:3" ht="15" customHeight="1" x14ac:dyDescent="0.25">
      <c r="C942" s="5" t="s">
        <v>955</v>
      </c>
    </row>
    <row r="943" spans="3:3" ht="15" customHeight="1" x14ac:dyDescent="0.25">
      <c r="C943" s="5" t="s">
        <v>956</v>
      </c>
    </row>
    <row r="944" spans="3:3" ht="15" customHeight="1" x14ac:dyDescent="0.25">
      <c r="C944" s="5" t="s">
        <v>957</v>
      </c>
    </row>
    <row r="945" spans="3:3" ht="15" customHeight="1" x14ac:dyDescent="0.25">
      <c r="C945" s="5" t="s">
        <v>958</v>
      </c>
    </row>
    <row r="946" spans="3:3" ht="15" customHeight="1" x14ac:dyDescent="0.25">
      <c r="C946" s="5" t="s">
        <v>959</v>
      </c>
    </row>
    <row r="947" spans="3:3" ht="15" customHeight="1" x14ac:dyDescent="0.25">
      <c r="C947" s="5" t="s">
        <v>960</v>
      </c>
    </row>
    <row r="948" spans="3:3" ht="15" customHeight="1" x14ac:dyDescent="0.25">
      <c r="C948" s="5" t="s">
        <v>961</v>
      </c>
    </row>
    <row r="949" spans="3:3" ht="15" customHeight="1" x14ac:dyDescent="0.25">
      <c r="C949" s="5" t="s">
        <v>962</v>
      </c>
    </row>
    <row r="950" spans="3:3" ht="15" customHeight="1" x14ac:dyDescent="0.25">
      <c r="C950" s="5" t="s">
        <v>963</v>
      </c>
    </row>
    <row r="951" spans="3:3" ht="15" customHeight="1" x14ac:dyDescent="0.25">
      <c r="C951" s="5" t="s">
        <v>964</v>
      </c>
    </row>
    <row r="952" spans="3:3" ht="15" customHeight="1" x14ac:dyDescent="0.25">
      <c r="C952" s="5" t="s">
        <v>965</v>
      </c>
    </row>
    <row r="953" spans="3:3" ht="15" customHeight="1" x14ac:dyDescent="0.25">
      <c r="C953" s="5" t="s">
        <v>966</v>
      </c>
    </row>
    <row r="954" spans="3:3" ht="15" customHeight="1" x14ac:dyDescent="0.25">
      <c r="C954" s="5" t="s">
        <v>967</v>
      </c>
    </row>
    <row r="955" spans="3:3" ht="15" customHeight="1" x14ac:dyDescent="0.25">
      <c r="C955" s="5" t="s">
        <v>968</v>
      </c>
    </row>
    <row r="956" spans="3:3" ht="15" customHeight="1" x14ac:dyDescent="0.25">
      <c r="C956" s="5" t="s">
        <v>969</v>
      </c>
    </row>
    <row r="957" spans="3:3" ht="15" customHeight="1" x14ac:dyDescent="0.25">
      <c r="C957" s="5" t="s">
        <v>970</v>
      </c>
    </row>
    <row r="958" spans="3:3" ht="15" customHeight="1" x14ac:dyDescent="0.25">
      <c r="C958" s="5" t="s">
        <v>971</v>
      </c>
    </row>
    <row r="959" spans="3:3" ht="15" customHeight="1" x14ac:dyDescent="0.25">
      <c r="C959" s="5" t="s">
        <v>972</v>
      </c>
    </row>
    <row r="960" spans="3:3" ht="15" customHeight="1" x14ac:dyDescent="0.25">
      <c r="C960" s="5" t="s">
        <v>973</v>
      </c>
    </row>
    <row r="961" spans="3:3" ht="15" customHeight="1" x14ac:dyDescent="0.25">
      <c r="C961" s="5" t="s">
        <v>974</v>
      </c>
    </row>
    <row r="962" spans="3:3" ht="15" customHeight="1" x14ac:dyDescent="0.25">
      <c r="C962" s="5" t="s">
        <v>975</v>
      </c>
    </row>
    <row r="963" spans="3:3" ht="15" customHeight="1" x14ac:dyDescent="0.25">
      <c r="C963" s="5" t="s">
        <v>976</v>
      </c>
    </row>
    <row r="964" spans="3:3" ht="15" customHeight="1" x14ac:dyDescent="0.25">
      <c r="C964" s="5" t="s">
        <v>977</v>
      </c>
    </row>
    <row r="965" spans="3:3" ht="15" customHeight="1" x14ac:dyDescent="0.25">
      <c r="C965" s="5" t="s">
        <v>978</v>
      </c>
    </row>
    <row r="966" spans="3:3" ht="15" customHeight="1" x14ac:dyDescent="0.25">
      <c r="C966" s="5" t="s">
        <v>979</v>
      </c>
    </row>
    <row r="967" spans="3:3" ht="15" customHeight="1" x14ac:dyDescent="0.25">
      <c r="C967" s="5" t="s">
        <v>980</v>
      </c>
    </row>
    <row r="968" spans="3:3" ht="15" customHeight="1" x14ac:dyDescent="0.25">
      <c r="C968" s="5" t="s">
        <v>981</v>
      </c>
    </row>
    <row r="969" spans="3:3" ht="15" customHeight="1" x14ac:dyDescent="0.25">
      <c r="C969" s="5" t="s">
        <v>982</v>
      </c>
    </row>
    <row r="970" spans="3:3" ht="15" customHeight="1" x14ac:dyDescent="0.25">
      <c r="C970" s="5" t="s">
        <v>983</v>
      </c>
    </row>
    <row r="971" spans="3:3" ht="15" customHeight="1" x14ac:dyDescent="0.25">
      <c r="C971" s="5" t="s">
        <v>984</v>
      </c>
    </row>
    <row r="972" spans="3:3" ht="15" customHeight="1" x14ac:dyDescent="0.25">
      <c r="C972" s="5" t="s">
        <v>985</v>
      </c>
    </row>
    <row r="973" spans="3:3" ht="15" customHeight="1" x14ac:dyDescent="0.25">
      <c r="C973" s="5" t="s">
        <v>986</v>
      </c>
    </row>
    <row r="974" spans="3:3" ht="15" customHeight="1" x14ac:dyDescent="0.25">
      <c r="C974" s="5" t="s">
        <v>987</v>
      </c>
    </row>
    <row r="975" spans="3:3" ht="15" customHeight="1" x14ac:dyDescent="0.25">
      <c r="C975" s="5" t="s">
        <v>988</v>
      </c>
    </row>
    <row r="976" spans="3:3" ht="15" customHeight="1" x14ac:dyDescent="0.25">
      <c r="C976" s="5" t="s">
        <v>989</v>
      </c>
    </row>
    <row r="977" spans="3:3" ht="15" customHeight="1" x14ac:dyDescent="0.25">
      <c r="C977" s="5" t="s">
        <v>990</v>
      </c>
    </row>
    <row r="978" spans="3:3" ht="15" customHeight="1" x14ac:dyDescent="0.25">
      <c r="C978" s="5" t="s">
        <v>991</v>
      </c>
    </row>
    <row r="979" spans="3:3" ht="15" customHeight="1" x14ac:dyDescent="0.25">
      <c r="C979" s="5" t="s">
        <v>992</v>
      </c>
    </row>
    <row r="980" spans="3:3" ht="15" customHeight="1" x14ac:dyDescent="0.25">
      <c r="C980" s="5" t="s">
        <v>993</v>
      </c>
    </row>
    <row r="981" spans="3:3" ht="15" customHeight="1" x14ac:dyDescent="0.25">
      <c r="C981" s="5" t="s">
        <v>994</v>
      </c>
    </row>
    <row r="982" spans="3:3" ht="15" customHeight="1" x14ac:dyDescent="0.25">
      <c r="C982" s="5" t="s">
        <v>995</v>
      </c>
    </row>
    <row r="983" spans="3:3" ht="15" customHeight="1" x14ac:dyDescent="0.25">
      <c r="C983" s="5" t="s">
        <v>996</v>
      </c>
    </row>
    <row r="984" spans="3:3" ht="15" customHeight="1" x14ac:dyDescent="0.25">
      <c r="C984" s="5" t="s">
        <v>997</v>
      </c>
    </row>
    <row r="985" spans="3:3" ht="15" customHeight="1" x14ac:dyDescent="0.25">
      <c r="C985" s="5" t="s">
        <v>998</v>
      </c>
    </row>
    <row r="986" spans="3:3" ht="15" customHeight="1" x14ac:dyDescent="0.25">
      <c r="C986" s="5" t="s">
        <v>999</v>
      </c>
    </row>
    <row r="987" spans="3:3" ht="15" customHeight="1" x14ac:dyDescent="0.25">
      <c r="C987" s="5" t="s">
        <v>1000</v>
      </c>
    </row>
    <row r="988" spans="3:3" ht="15" customHeight="1" x14ac:dyDescent="0.25">
      <c r="C988" s="5" t="s">
        <v>1001</v>
      </c>
    </row>
    <row r="989" spans="3:3" ht="15" customHeight="1" x14ac:dyDescent="0.25">
      <c r="C989" s="5" t="s">
        <v>1002</v>
      </c>
    </row>
    <row r="990" spans="3:3" ht="15" customHeight="1" x14ac:dyDescent="0.25">
      <c r="C990" s="5" t="s">
        <v>1003</v>
      </c>
    </row>
    <row r="991" spans="3:3" ht="15" customHeight="1" x14ac:dyDescent="0.25">
      <c r="C991" s="5" t="s">
        <v>1004</v>
      </c>
    </row>
    <row r="992" spans="3:3" ht="15" customHeight="1" x14ac:dyDescent="0.25">
      <c r="C992" s="5" t="s">
        <v>1005</v>
      </c>
    </row>
    <row r="993" spans="3:3" ht="15" customHeight="1" x14ac:dyDescent="0.25">
      <c r="C993" s="5" t="s">
        <v>1006</v>
      </c>
    </row>
    <row r="994" spans="3:3" ht="15" customHeight="1" x14ac:dyDescent="0.25">
      <c r="C994" s="5" t="s">
        <v>1007</v>
      </c>
    </row>
    <row r="995" spans="3:3" ht="15" customHeight="1" x14ac:dyDescent="0.25">
      <c r="C995" s="5" t="s">
        <v>1008</v>
      </c>
    </row>
    <row r="996" spans="3:3" ht="15" customHeight="1" x14ac:dyDescent="0.25">
      <c r="C996" s="5" t="s">
        <v>1009</v>
      </c>
    </row>
    <row r="997" spans="3:3" ht="15" customHeight="1" x14ac:dyDescent="0.25">
      <c r="C997" s="5" t="s">
        <v>1010</v>
      </c>
    </row>
    <row r="998" spans="3:3" ht="15" customHeight="1" x14ac:dyDescent="0.25">
      <c r="C998" s="5" t="s">
        <v>1011</v>
      </c>
    </row>
    <row r="999" spans="3:3" ht="15" customHeight="1" x14ac:dyDescent="0.25">
      <c r="C999" s="5" t="s">
        <v>1012</v>
      </c>
    </row>
    <row r="1000" spans="3:3" ht="15" customHeight="1" x14ac:dyDescent="0.25">
      <c r="C1000" s="5" t="s">
        <v>1013</v>
      </c>
    </row>
    <row r="1001" spans="3:3" ht="15" customHeight="1" x14ac:dyDescent="0.25">
      <c r="C1001" s="5" t="s">
        <v>1014</v>
      </c>
    </row>
    <row r="1002" spans="3:3" ht="15" customHeight="1" x14ac:dyDescent="0.25">
      <c r="C1002" s="5" t="s">
        <v>1015</v>
      </c>
    </row>
    <row r="1003" spans="3:3" ht="15" customHeight="1" x14ac:dyDescent="0.25">
      <c r="C1003" s="5" t="s">
        <v>1016</v>
      </c>
    </row>
    <row r="1004" spans="3:3" ht="15" customHeight="1" x14ac:dyDescent="0.25">
      <c r="C1004" s="5" t="s">
        <v>1017</v>
      </c>
    </row>
    <row r="1005" spans="3:3" ht="15" customHeight="1" x14ac:dyDescent="0.25">
      <c r="C1005" s="5" t="s">
        <v>1018</v>
      </c>
    </row>
    <row r="1006" spans="3:3" ht="15" customHeight="1" x14ac:dyDescent="0.25">
      <c r="C1006" s="5" t="s">
        <v>1019</v>
      </c>
    </row>
    <row r="1007" spans="3:3" ht="15" customHeight="1" x14ac:dyDescent="0.25">
      <c r="C1007" s="5" t="s">
        <v>1020</v>
      </c>
    </row>
    <row r="1008" spans="3:3" ht="15" customHeight="1" x14ac:dyDescent="0.25">
      <c r="C1008" s="5" t="s">
        <v>1021</v>
      </c>
    </row>
    <row r="1009" spans="3:3" ht="15" customHeight="1" x14ac:dyDescent="0.25">
      <c r="C1009" s="5" t="s">
        <v>1022</v>
      </c>
    </row>
    <row r="1010" spans="3:3" ht="15" customHeight="1" x14ac:dyDescent="0.25">
      <c r="C1010" s="5" t="s">
        <v>1023</v>
      </c>
    </row>
    <row r="1011" spans="3:3" ht="15" customHeight="1" x14ac:dyDescent="0.25">
      <c r="C1011" s="5" t="s">
        <v>1024</v>
      </c>
    </row>
    <row r="1012" spans="3:3" ht="15" customHeight="1" x14ac:dyDescent="0.25">
      <c r="C1012" s="5" t="s">
        <v>1025</v>
      </c>
    </row>
    <row r="1013" spans="3:3" ht="15" customHeight="1" x14ac:dyDescent="0.25">
      <c r="C1013" s="5" t="s">
        <v>1026</v>
      </c>
    </row>
    <row r="1014" spans="3:3" ht="15" customHeight="1" x14ac:dyDescent="0.25">
      <c r="C1014" s="5" t="s">
        <v>1027</v>
      </c>
    </row>
    <row r="1015" spans="3:3" ht="15" customHeight="1" x14ac:dyDescent="0.25">
      <c r="C1015" s="5" t="s">
        <v>1028</v>
      </c>
    </row>
    <row r="1016" spans="3:3" ht="15" customHeight="1" x14ac:dyDescent="0.25">
      <c r="C1016" s="5" t="s">
        <v>1029</v>
      </c>
    </row>
    <row r="1017" spans="3:3" ht="15" customHeight="1" x14ac:dyDescent="0.25">
      <c r="C1017" s="5" t="s">
        <v>1030</v>
      </c>
    </row>
    <row r="1018" spans="3:3" ht="15" customHeight="1" x14ac:dyDescent="0.25">
      <c r="C1018" s="5" t="s">
        <v>1031</v>
      </c>
    </row>
    <row r="1019" spans="3:3" ht="15" customHeight="1" x14ac:dyDescent="0.25">
      <c r="C1019" s="5" t="s">
        <v>1032</v>
      </c>
    </row>
    <row r="1020" spans="3:3" ht="15" customHeight="1" x14ac:dyDescent="0.25">
      <c r="C1020" s="5" t="s">
        <v>1033</v>
      </c>
    </row>
    <row r="1021" spans="3:3" ht="15" customHeight="1" x14ac:dyDescent="0.25">
      <c r="C1021" s="5" t="s">
        <v>1034</v>
      </c>
    </row>
    <row r="1022" spans="3:3" ht="15" customHeight="1" x14ac:dyDescent="0.25">
      <c r="C1022" s="5" t="s">
        <v>1035</v>
      </c>
    </row>
    <row r="1023" spans="3:3" ht="15" customHeight="1" x14ac:dyDescent="0.25">
      <c r="C1023" s="5" t="s">
        <v>1036</v>
      </c>
    </row>
    <row r="1024" spans="3:3" ht="15" customHeight="1" x14ac:dyDescent="0.25">
      <c r="C1024" s="5" t="s">
        <v>1037</v>
      </c>
    </row>
    <row r="1025" spans="3:3" ht="15" customHeight="1" x14ac:dyDescent="0.25">
      <c r="C1025" s="5" t="s">
        <v>1038</v>
      </c>
    </row>
    <row r="1026" spans="3:3" ht="15" customHeight="1" x14ac:dyDescent="0.25">
      <c r="C1026" s="5" t="s">
        <v>1039</v>
      </c>
    </row>
    <row r="1027" spans="3:3" ht="15" customHeight="1" x14ac:dyDescent="0.25">
      <c r="C1027" s="5" t="s">
        <v>1040</v>
      </c>
    </row>
    <row r="1028" spans="3:3" ht="15" customHeight="1" x14ac:dyDescent="0.25">
      <c r="C1028" s="5" t="s">
        <v>1041</v>
      </c>
    </row>
    <row r="1029" spans="3:3" ht="15" customHeight="1" x14ac:dyDescent="0.25">
      <c r="C1029" s="5" t="s">
        <v>1042</v>
      </c>
    </row>
    <row r="1030" spans="3:3" ht="15" customHeight="1" x14ac:dyDescent="0.25">
      <c r="C1030" s="5" t="s">
        <v>1043</v>
      </c>
    </row>
    <row r="1031" spans="3:3" ht="15" customHeight="1" x14ac:dyDescent="0.25">
      <c r="C1031" s="5" t="s">
        <v>1044</v>
      </c>
    </row>
    <row r="1032" spans="3:3" ht="15" customHeight="1" x14ac:dyDescent="0.25">
      <c r="C1032" s="5" t="s">
        <v>1045</v>
      </c>
    </row>
    <row r="1033" spans="3:3" ht="15" customHeight="1" x14ac:dyDescent="0.25">
      <c r="C1033" s="5" t="s">
        <v>1046</v>
      </c>
    </row>
    <row r="1034" spans="3:3" ht="15" customHeight="1" x14ac:dyDescent="0.25">
      <c r="C1034" s="5" t="s">
        <v>1047</v>
      </c>
    </row>
    <row r="1035" spans="3:3" ht="15" customHeight="1" x14ac:dyDescent="0.25">
      <c r="C1035" s="5" t="s">
        <v>1048</v>
      </c>
    </row>
    <row r="1036" spans="3:3" ht="15" customHeight="1" x14ac:dyDescent="0.25">
      <c r="C1036" s="5" t="s">
        <v>1049</v>
      </c>
    </row>
    <row r="1037" spans="3:3" ht="15" customHeight="1" x14ac:dyDescent="0.25">
      <c r="C1037" s="5" t="s">
        <v>1050</v>
      </c>
    </row>
    <row r="1038" spans="3:3" ht="15" customHeight="1" x14ac:dyDescent="0.25">
      <c r="C1038" s="5" t="s">
        <v>1051</v>
      </c>
    </row>
    <row r="1039" spans="3:3" ht="15" customHeight="1" x14ac:dyDescent="0.25">
      <c r="C1039" s="5" t="s">
        <v>1052</v>
      </c>
    </row>
    <row r="1040" spans="3:3" ht="15" customHeight="1" x14ac:dyDescent="0.25">
      <c r="C1040" s="5" t="s">
        <v>1053</v>
      </c>
    </row>
    <row r="1041" spans="3:3" ht="15" customHeight="1" x14ac:dyDescent="0.25">
      <c r="C1041" s="5" t="s">
        <v>1054</v>
      </c>
    </row>
    <row r="1042" spans="3:3" ht="15" customHeight="1" x14ac:dyDescent="0.25">
      <c r="C1042" s="5" t="s">
        <v>1055</v>
      </c>
    </row>
    <row r="1043" spans="3:3" ht="15" customHeight="1" x14ac:dyDescent="0.25">
      <c r="C1043" s="5" t="s">
        <v>1056</v>
      </c>
    </row>
    <row r="1044" spans="3:3" ht="15" customHeight="1" x14ac:dyDescent="0.25">
      <c r="C1044" s="5" t="s">
        <v>1057</v>
      </c>
    </row>
    <row r="1045" spans="3:3" ht="15" customHeight="1" x14ac:dyDescent="0.25">
      <c r="C1045" s="5" t="s">
        <v>1058</v>
      </c>
    </row>
    <row r="1046" spans="3:3" ht="15" customHeight="1" x14ac:dyDescent="0.25">
      <c r="C1046" s="5" t="s">
        <v>1059</v>
      </c>
    </row>
    <row r="1047" spans="3:3" ht="15" customHeight="1" x14ac:dyDescent="0.25">
      <c r="C1047" s="5" t="s">
        <v>1060</v>
      </c>
    </row>
    <row r="1048" spans="3:3" ht="15" customHeight="1" x14ac:dyDescent="0.25">
      <c r="C1048" s="5" t="s">
        <v>1061</v>
      </c>
    </row>
    <row r="1049" spans="3:3" ht="15" customHeight="1" x14ac:dyDescent="0.25">
      <c r="C1049" s="5" t="s">
        <v>1062</v>
      </c>
    </row>
    <row r="1050" spans="3:3" ht="15" customHeight="1" x14ac:dyDescent="0.25">
      <c r="C1050" s="5" t="s">
        <v>1063</v>
      </c>
    </row>
    <row r="1051" spans="3:3" ht="15" customHeight="1" x14ac:dyDescent="0.25">
      <c r="C1051" s="5" t="s">
        <v>1064</v>
      </c>
    </row>
    <row r="1052" spans="3:3" ht="15" customHeight="1" x14ac:dyDescent="0.25">
      <c r="C1052" s="5" t="s">
        <v>1065</v>
      </c>
    </row>
    <row r="1053" spans="3:3" ht="15" customHeight="1" x14ac:dyDescent="0.25">
      <c r="C1053" s="5" t="s">
        <v>1066</v>
      </c>
    </row>
    <row r="1054" spans="3:3" ht="15" customHeight="1" x14ac:dyDescent="0.25">
      <c r="C1054" s="5" t="s">
        <v>1067</v>
      </c>
    </row>
    <row r="1055" spans="3:3" ht="15" customHeight="1" x14ac:dyDescent="0.25">
      <c r="C1055" s="5" t="s">
        <v>1068</v>
      </c>
    </row>
    <row r="1056" spans="3:3" ht="15" customHeight="1" x14ac:dyDescent="0.25">
      <c r="C1056" s="5" t="s">
        <v>1069</v>
      </c>
    </row>
    <row r="1057" spans="3:3" ht="15" customHeight="1" x14ac:dyDescent="0.25">
      <c r="C1057" s="5" t="s">
        <v>1070</v>
      </c>
    </row>
    <row r="1058" spans="3:3" ht="15" customHeight="1" x14ac:dyDescent="0.25">
      <c r="C1058" s="5" t="s">
        <v>1071</v>
      </c>
    </row>
    <row r="1059" spans="3:3" ht="15" customHeight="1" x14ac:dyDescent="0.25">
      <c r="C1059" s="5" t="s">
        <v>1072</v>
      </c>
    </row>
    <row r="1060" spans="3:3" ht="15" customHeight="1" x14ac:dyDescent="0.25">
      <c r="C1060" s="5" t="s">
        <v>1073</v>
      </c>
    </row>
    <row r="1061" spans="3:3" ht="15" customHeight="1" x14ac:dyDescent="0.25">
      <c r="C1061" s="5" t="s">
        <v>1074</v>
      </c>
    </row>
    <row r="1062" spans="3:3" ht="15" customHeight="1" x14ac:dyDescent="0.25">
      <c r="C1062" s="5" t="s">
        <v>1075</v>
      </c>
    </row>
    <row r="1063" spans="3:3" ht="15" customHeight="1" x14ac:dyDescent="0.25">
      <c r="C1063" s="5" t="s">
        <v>1076</v>
      </c>
    </row>
    <row r="1064" spans="3:3" ht="15" customHeight="1" x14ac:dyDescent="0.25">
      <c r="C1064" s="5" t="s">
        <v>1077</v>
      </c>
    </row>
    <row r="1065" spans="3:3" ht="15" customHeight="1" x14ac:dyDescent="0.25">
      <c r="C1065" s="5" t="s">
        <v>1078</v>
      </c>
    </row>
    <row r="1066" spans="3:3" ht="15" customHeight="1" x14ac:dyDescent="0.25">
      <c r="C1066" s="5" t="s">
        <v>1079</v>
      </c>
    </row>
    <row r="1067" spans="3:3" ht="15" customHeight="1" x14ac:dyDescent="0.25">
      <c r="C1067" s="5" t="s">
        <v>1080</v>
      </c>
    </row>
    <row r="1068" spans="3:3" ht="15" customHeight="1" x14ac:dyDescent="0.25">
      <c r="C1068" s="5" t="s">
        <v>1081</v>
      </c>
    </row>
    <row r="1069" spans="3:3" ht="15" customHeight="1" x14ac:dyDescent="0.25">
      <c r="C1069" s="5" t="s">
        <v>1082</v>
      </c>
    </row>
    <row r="1070" spans="3:3" ht="15" customHeight="1" x14ac:dyDescent="0.25">
      <c r="C1070" s="5" t="s">
        <v>1083</v>
      </c>
    </row>
    <row r="1071" spans="3:3" ht="15" customHeight="1" x14ac:dyDescent="0.25">
      <c r="C1071" s="5" t="s">
        <v>1084</v>
      </c>
    </row>
    <row r="1072" spans="3:3" ht="15" customHeight="1" x14ac:dyDescent="0.25">
      <c r="C1072" s="5" t="s">
        <v>1085</v>
      </c>
    </row>
    <row r="1073" spans="3:3" ht="15" customHeight="1" x14ac:dyDescent="0.25">
      <c r="C1073" s="5" t="s">
        <v>1086</v>
      </c>
    </row>
    <row r="1074" spans="3:3" ht="15" customHeight="1" x14ac:dyDescent="0.25">
      <c r="C1074" s="5" t="s">
        <v>1087</v>
      </c>
    </row>
    <row r="1075" spans="3:3" ht="15" customHeight="1" x14ac:dyDescent="0.25">
      <c r="C1075" s="5" t="s">
        <v>1088</v>
      </c>
    </row>
    <row r="1076" spans="3:3" ht="15" customHeight="1" x14ac:dyDescent="0.25">
      <c r="C1076" s="5" t="s">
        <v>1089</v>
      </c>
    </row>
    <row r="1077" spans="3:3" ht="15" customHeight="1" x14ac:dyDescent="0.25">
      <c r="C1077" s="5" t="s">
        <v>1090</v>
      </c>
    </row>
    <row r="1078" spans="3:3" ht="15" customHeight="1" x14ac:dyDescent="0.25">
      <c r="C1078" s="5" t="s">
        <v>1091</v>
      </c>
    </row>
    <row r="1079" spans="3:3" ht="15" customHeight="1" x14ac:dyDescent="0.25">
      <c r="C1079" s="5" t="s">
        <v>1092</v>
      </c>
    </row>
    <row r="1080" spans="3:3" ht="15" customHeight="1" x14ac:dyDescent="0.25">
      <c r="C1080" s="5" t="s">
        <v>1093</v>
      </c>
    </row>
    <row r="1081" spans="3:3" ht="15" customHeight="1" x14ac:dyDescent="0.25">
      <c r="C1081" s="5" t="s">
        <v>1094</v>
      </c>
    </row>
    <row r="1082" spans="3:3" ht="15" customHeight="1" x14ac:dyDescent="0.25">
      <c r="C1082" s="5" t="s">
        <v>1095</v>
      </c>
    </row>
    <row r="1083" spans="3:3" ht="15" customHeight="1" x14ac:dyDescent="0.25">
      <c r="C1083" s="5" t="s">
        <v>1096</v>
      </c>
    </row>
    <row r="1084" spans="3:3" ht="15" customHeight="1" x14ac:dyDescent="0.25">
      <c r="C1084" s="5" t="s">
        <v>1097</v>
      </c>
    </row>
    <row r="1085" spans="3:3" ht="15" customHeight="1" x14ac:dyDescent="0.25">
      <c r="C1085" s="5" t="s">
        <v>1098</v>
      </c>
    </row>
    <row r="1086" spans="3:3" ht="15" customHeight="1" x14ac:dyDescent="0.25">
      <c r="C1086" s="5" t="s">
        <v>1099</v>
      </c>
    </row>
    <row r="1087" spans="3:3" ht="15" customHeight="1" x14ac:dyDescent="0.25">
      <c r="C1087" s="5" t="s">
        <v>1100</v>
      </c>
    </row>
    <row r="1088" spans="3:3" ht="15" customHeight="1" x14ac:dyDescent="0.25">
      <c r="C1088" s="5" t="s">
        <v>1101</v>
      </c>
    </row>
    <row r="1089" spans="3:3" ht="15" customHeight="1" x14ac:dyDescent="0.25">
      <c r="C1089" s="5" t="s">
        <v>1102</v>
      </c>
    </row>
    <row r="1090" spans="3:3" ht="15" customHeight="1" x14ac:dyDescent="0.25">
      <c r="C1090" s="5" t="s">
        <v>1103</v>
      </c>
    </row>
    <row r="1091" spans="3:3" ht="15" customHeight="1" x14ac:dyDescent="0.25">
      <c r="C1091" s="5" t="s">
        <v>1104</v>
      </c>
    </row>
    <row r="1092" spans="3:3" ht="15" customHeight="1" x14ac:dyDescent="0.25">
      <c r="C1092" s="5" t="s">
        <v>1105</v>
      </c>
    </row>
    <row r="1093" spans="3:3" ht="15" customHeight="1" x14ac:dyDescent="0.25">
      <c r="C1093" s="5" t="s">
        <v>1106</v>
      </c>
    </row>
    <row r="1094" spans="3:3" ht="15" customHeight="1" x14ac:dyDescent="0.25">
      <c r="C1094" s="5" t="s">
        <v>1107</v>
      </c>
    </row>
    <row r="1095" spans="3:3" ht="15" customHeight="1" x14ac:dyDescent="0.25">
      <c r="C1095" s="5" t="s">
        <v>1108</v>
      </c>
    </row>
    <row r="1096" spans="3:3" ht="15" customHeight="1" x14ac:dyDescent="0.25">
      <c r="C1096" s="5" t="s">
        <v>1109</v>
      </c>
    </row>
    <row r="1097" spans="3:3" ht="15" customHeight="1" x14ac:dyDescent="0.25">
      <c r="C1097" s="5" t="s">
        <v>1110</v>
      </c>
    </row>
    <row r="1098" spans="3:3" ht="15" customHeight="1" x14ac:dyDescent="0.25">
      <c r="C1098" s="5" t="s">
        <v>1111</v>
      </c>
    </row>
    <row r="1099" spans="3:3" ht="15" customHeight="1" x14ac:dyDescent="0.25">
      <c r="C1099" s="5" t="s">
        <v>1112</v>
      </c>
    </row>
    <row r="1100" spans="3:3" ht="15" customHeight="1" x14ac:dyDescent="0.25">
      <c r="C1100" s="5" t="s">
        <v>1113</v>
      </c>
    </row>
    <row r="1101" spans="3:3" ht="15" customHeight="1" x14ac:dyDescent="0.25">
      <c r="C1101" s="5" t="s">
        <v>1114</v>
      </c>
    </row>
    <row r="1102" spans="3:3" ht="15" customHeight="1" x14ac:dyDescent="0.25">
      <c r="C1102" s="5" t="s">
        <v>1115</v>
      </c>
    </row>
    <row r="1103" spans="3:3" ht="15" customHeight="1" x14ac:dyDescent="0.25">
      <c r="C1103" s="5" t="s">
        <v>1116</v>
      </c>
    </row>
    <row r="1104" spans="3:3" ht="15" customHeight="1" x14ac:dyDescent="0.25">
      <c r="C1104" s="5" t="s">
        <v>1117</v>
      </c>
    </row>
    <row r="1105" spans="3:3" ht="15" customHeight="1" x14ac:dyDescent="0.25">
      <c r="C1105" s="5" t="s">
        <v>1118</v>
      </c>
    </row>
    <row r="1106" spans="3:3" ht="15" customHeight="1" x14ac:dyDescent="0.25">
      <c r="C1106" s="5" t="s">
        <v>1119</v>
      </c>
    </row>
    <row r="1107" spans="3:3" ht="15" customHeight="1" x14ac:dyDescent="0.25">
      <c r="C1107" s="5" t="s">
        <v>1120</v>
      </c>
    </row>
    <row r="1108" spans="3:3" ht="15" customHeight="1" x14ac:dyDescent="0.25">
      <c r="C1108" s="5" t="s">
        <v>1121</v>
      </c>
    </row>
    <row r="1109" spans="3:3" ht="15" customHeight="1" x14ac:dyDescent="0.25">
      <c r="C1109" s="5" t="s">
        <v>1122</v>
      </c>
    </row>
    <row r="1110" spans="3:3" ht="15" customHeight="1" x14ac:dyDescent="0.25">
      <c r="C1110" s="5" t="s">
        <v>1123</v>
      </c>
    </row>
    <row r="1111" spans="3:3" ht="15" customHeight="1" x14ac:dyDescent="0.25">
      <c r="C1111" s="5" t="s">
        <v>1124</v>
      </c>
    </row>
    <row r="1112" spans="3:3" ht="15" customHeight="1" x14ac:dyDescent="0.25">
      <c r="C1112" s="5" t="s">
        <v>1125</v>
      </c>
    </row>
    <row r="1113" spans="3:3" ht="15" customHeight="1" x14ac:dyDescent="0.25">
      <c r="C1113" s="5" t="s">
        <v>1126</v>
      </c>
    </row>
    <row r="1114" spans="3:3" ht="15" customHeight="1" x14ac:dyDescent="0.25">
      <c r="C1114" s="5" t="s">
        <v>1127</v>
      </c>
    </row>
    <row r="1115" spans="3:3" ht="15" customHeight="1" x14ac:dyDescent="0.25">
      <c r="C1115" s="5" t="s">
        <v>1128</v>
      </c>
    </row>
    <row r="1116" spans="3:3" ht="15" customHeight="1" x14ac:dyDescent="0.25">
      <c r="C1116" s="5" t="s">
        <v>1129</v>
      </c>
    </row>
    <row r="1117" spans="3:3" ht="15" customHeight="1" x14ac:dyDescent="0.25">
      <c r="C1117" s="5" t="s">
        <v>1130</v>
      </c>
    </row>
    <row r="1118" spans="3:3" ht="15" customHeight="1" x14ac:dyDescent="0.25">
      <c r="C1118" s="5" t="s">
        <v>1131</v>
      </c>
    </row>
    <row r="1119" spans="3:3" ht="15" customHeight="1" x14ac:dyDescent="0.25">
      <c r="C1119" s="5" t="s">
        <v>1132</v>
      </c>
    </row>
    <row r="1120" spans="3:3" ht="15" customHeight="1" x14ac:dyDescent="0.25">
      <c r="C1120" s="5" t="s">
        <v>1133</v>
      </c>
    </row>
    <row r="1121" spans="3:3" ht="15" customHeight="1" x14ac:dyDescent="0.25">
      <c r="C1121" s="5" t="s">
        <v>1134</v>
      </c>
    </row>
    <row r="1122" spans="3:3" ht="15" customHeight="1" x14ac:dyDescent="0.25">
      <c r="C1122" s="5" t="s">
        <v>1135</v>
      </c>
    </row>
    <row r="1123" spans="3:3" ht="15" customHeight="1" x14ac:dyDescent="0.25">
      <c r="C1123" s="5" t="s">
        <v>1136</v>
      </c>
    </row>
    <row r="1124" spans="3:3" ht="15" customHeight="1" x14ac:dyDescent="0.25">
      <c r="C1124" s="5" t="s">
        <v>1137</v>
      </c>
    </row>
    <row r="1125" spans="3:3" ht="15" customHeight="1" x14ac:dyDescent="0.25">
      <c r="C1125" s="5" t="s">
        <v>1138</v>
      </c>
    </row>
    <row r="1126" spans="3:3" ht="15" customHeight="1" x14ac:dyDescent="0.25">
      <c r="C1126" s="5" t="s">
        <v>1139</v>
      </c>
    </row>
    <row r="1127" spans="3:3" ht="15" customHeight="1" x14ac:dyDescent="0.25">
      <c r="C1127" s="5" t="s">
        <v>1140</v>
      </c>
    </row>
    <row r="1128" spans="3:3" ht="15" customHeight="1" x14ac:dyDescent="0.25">
      <c r="C1128" s="5" t="s">
        <v>1141</v>
      </c>
    </row>
    <row r="1129" spans="3:3" ht="15" customHeight="1" x14ac:dyDescent="0.25">
      <c r="C1129" s="5" t="s">
        <v>1142</v>
      </c>
    </row>
    <row r="1130" spans="3:3" ht="15" customHeight="1" x14ac:dyDescent="0.25">
      <c r="C1130" s="5" t="s">
        <v>1143</v>
      </c>
    </row>
    <row r="1131" spans="3:3" ht="15" customHeight="1" x14ac:dyDescent="0.25">
      <c r="C1131" s="5" t="s">
        <v>1144</v>
      </c>
    </row>
    <row r="1132" spans="3:3" ht="15" customHeight="1" x14ac:dyDescent="0.25">
      <c r="C1132" s="5" t="s">
        <v>1145</v>
      </c>
    </row>
    <row r="1133" spans="3:3" ht="15" customHeight="1" x14ac:dyDescent="0.25">
      <c r="C1133" s="5" t="s">
        <v>1146</v>
      </c>
    </row>
    <row r="1134" spans="3:3" ht="15" customHeight="1" x14ac:dyDescent="0.25">
      <c r="C1134" s="5" t="s">
        <v>1147</v>
      </c>
    </row>
    <row r="1135" spans="3:3" ht="15" customHeight="1" x14ac:dyDescent="0.25">
      <c r="C1135" s="5" t="s">
        <v>1148</v>
      </c>
    </row>
    <row r="1136" spans="3:3" ht="15" customHeight="1" x14ac:dyDescent="0.25">
      <c r="C1136" s="5" t="s">
        <v>1149</v>
      </c>
    </row>
    <row r="1137" spans="3:3" ht="15" customHeight="1" x14ac:dyDescent="0.25">
      <c r="C1137" s="5" t="s">
        <v>1150</v>
      </c>
    </row>
    <row r="1138" spans="3:3" ht="15" customHeight="1" x14ac:dyDescent="0.25">
      <c r="C1138" s="5" t="s">
        <v>1151</v>
      </c>
    </row>
    <row r="1139" spans="3:3" ht="15" customHeight="1" x14ac:dyDescent="0.25">
      <c r="C1139" s="5" t="s">
        <v>1152</v>
      </c>
    </row>
    <row r="1140" spans="3:3" ht="15" customHeight="1" x14ac:dyDescent="0.25">
      <c r="C1140" s="5" t="s">
        <v>1153</v>
      </c>
    </row>
    <row r="1141" spans="3:3" ht="15" customHeight="1" x14ac:dyDescent="0.25">
      <c r="C1141" s="5" t="s">
        <v>1154</v>
      </c>
    </row>
    <row r="1142" spans="3:3" ht="15" customHeight="1" x14ac:dyDescent="0.25">
      <c r="C1142" s="5" t="s">
        <v>1155</v>
      </c>
    </row>
    <row r="1143" spans="3:3" ht="15" customHeight="1" x14ac:dyDescent="0.25">
      <c r="C1143" s="5" t="s">
        <v>1156</v>
      </c>
    </row>
    <row r="1144" spans="3:3" ht="15" customHeight="1" x14ac:dyDescent="0.25">
      <c r="C1144" s="5" t="s">
        <v>1157</v>
      </c>
    </row>
    <row r="1145" spans="3:3" ht="15" customHeight="1" x14ac:dyDescent="0.25">
      <c r="C1145" s="5" t="s">
        <v>1158</v>
      </c>
    </row>
    <row r="1146" spans="3:3" ht="15" customHeight="1" x14ac:dyDescent="0.25">
      <c r="C1146" s="5" t="s">
        <v>1159</v>
      </c>
    </row>
    <row r="1147" spans="3:3" ht="15" customHeight="1" x14ac:dyDescent="0.25">
      <c r="C1147" s="5" t="s">
        <v>1160</v>
      </c>
    </row>
    <row r="1148" spans="3:3" ht="15" customHeight="1" x14ac:dyDescent="0.25">
      <c r="C1148" s="5" t="s">
        <v>1161</v>
      </c>
    </row>
    <row r="1149" spans="3:3" ht="15" customHeight="1" x14ac:dyDescent="0.25">
      <c r="C1149" s="5" t="s">
        <v>1162</v>
      </c>
    </row>
    <row r="1150" spans="3:3" ht="15" customHeight="1" x14ac:dyDescent="0.25">
      <c r="C1150" s="5" t="s">
        <v>1163</v>
      </c>
    </row>
    <row r="1151" spans="3:3" ht="15" customHeight="1" x14ac:dyDescent="0.25">
      <c r="C1151" s="5" t="s">
        <v>1164</v>
      </c>
    </row>
    <row r="1152" spans="3:3" ht="15" customHeight="1" x14ac:dyDescent="0.25">
      <c r="C1152" s="5" t="s">
        <v>1165</v>
      </c>
    </row>
    <row r="1153" spans="3:3" ht="15" customHeight="1" x14ac:dyDescent="0.25">
      <c r="C1153" s="5" t="s">
        <v>1166</v>
      </c>
    </row>
    <row r="1154" spans="3:3" ht="15" customHeight="1" x14ac:dyDescent="0.25">
      <c r="C1154" s="5" t="s">
        <v>1167</v>
      </c>
    </row>
    <row r="1155" spans="3:3" ht="15" customHeight="1" x14ac:dyDescent="0.25">
      <c r="C1155" s="5" t="s">
        <v>1168</v>
      </c>
    </row>
    <row r="1156" spans="3:3" ht="15" customHeight="1" x14ac:dyDescent="0.25">
      <c r="C1156" s="5" t="s">
        <v>1169</v>
      </c>
    </row>
    <row r="1157" spans="3:3" ht="15" customHeight="1" x14ac:dyDescent="0.25">
      <c r="C1157" s="5" t="s">
        <v>1170</v>
      </c>
    </row>
    <row r="1158" spans="3:3" ht="15" customHeight="1" x14ac:dyDescent="0.25">
      <c r="C1158" s="5" t="s">
        <v>1171</v>
      </c>
    </row>
    <row r="1159" spans="3:3" ht="15" customHeight="1" x14ac:dyDescent="0.25">
      <c r="C1159" s="5" t="s">
        <v>1172</v>
      </c>
    </row>
    <row r="1160" spans="3:3" ht="15" customHeight="1" x14ac:dyDescent="0.25">
      <c r="C1160" s="5" t="s">
        <v>1173</v>
      </c>
    </row>
    <row r="1161" spans="3:3" ht="15" customHeight="1" x14ac:dyDescent="0.25">
      <c r="C1161" s="5" t="s">
        <v>1174</v>
      </c>
    </row>
    <row r="1162" spans="3:3" ht="15" customHeight="1" x14ac:dyDescent="0.25">
      <c r="C1162" s="5" t="s">
        <v>1175</v>
      </c>
    </row>
    <row r="1163" spans="3:3" ht="15" customHeight="1" x14ac:dyDescent="0.25">
      <c r="C1163" s="5" t="s">
        <v>1176</v>
      </c>
    </row>
    <row r="1164" spans="3:3" ht="15" customHeight="1" x14ac:dyDescent="0.25">
      <c r="C1164" s="5" t="s">
        <v>1177</v>
      </c>
    </row>
    <row r="1165" spans="3:3" ht="15" customHeight="1" x14ac:dyDescent="0.25">
      <c r="C1165" s="5" t="s">
        <v>1178</v>
      </c>
    </row>
    <row r="1166" spans="3:3" ht="15" customHeight="1" x14ac:dyDescent="0.25">
      <c r="C1166" s="5" t="s">
        <v>1179</v>
      </c>
    </row>
    <row r="1167" spans="3:3" ht="15" customHeight="1" x14ac:dyDescent="0.25">
      <c r="C1167" s="5" t="s">
        <v>1180</v>
      </c>
    </row>
    <row r="1168" spans="3:3" ht="15" customHeight="1" x14ac:dyDescent="0.25">
      <c r="C1168" s="5" t="s">
        <v>1181</v>
      </c>
    </row>
    <row r="1169" spans="3:3" ht="15" customHeight="1" x14ac:dyDescent="0.25">
      <c r="C1169" s="5" t="s">
        <v>1182</v>
      </c>
    </row>
    <row r="1170" spans="3:3" ht="15" customHeight="1" x14ac:dyDescent="0.25">
      <c r="C1170" s="5" t="s">
        <v>1183</v>
      </c>
    </row>
    <row r="1171" spans="3:3" ht="15" customHeight="1" x14ac:dyDescent="0.25">
      <c r="C1171" s="5" t="s">
        <v>1184</v>
      </c>
    </row>
    <row r="1172" spans="3:3" ht="15" customHeight="1" x14ac:dyDescent="0.25">
      <c r="C1172" s="5" t="s">
        <v>1185</v>
      </c>
    </row>
    <row r="1173" spans="3:3" ht="15" customHeight="1" x14ac:dyDescent="0.25">
      <c r="C1173" s="5" t="s">
        <v>1186</v>
      </c>
    </row>
    <row r="1174" spans="3:3" ht="15" customHeight="1" x14ac:dyDescent="0.25">
      <c r="C1174" s="5" t="s">
        <v>1187</v>
      </c>
    </row>
    <row r="1175" spans="3:3" ht="15" customHeight="1" x14ac:dyDescent="0.25">
      <c r="C1175" s="5" t="s">
        <v>1188</v>
      </c>
    </row>
    <row r="1176" spans="3:3" ht="15" customHeight="1" x14ac:dyDescent="0.25">
      <c r="C1176" s="5" t="s">
        <v>1189</v>
      </c>
    </row>
    <row r="1177" spans="3:3" ht="15" customHeight="1" x14ac:dyDescent="0.25">
      <c r="C1177" s="5" t="s">
        <v>1190</v>
      </c>
    </row>
    <row r="1178" spans="3:3" ht="15" customHeight="1" x14ac:dyDescent="0.25">
      <c r="C1178" s="5" t="s">
        <v>1191</v>
      </c>
    </row>
    <row r="1179" spans="3:3" ht="15" customHeight="1" x14ac:dyDescent="0.25">
      <c r="C1179" s="5" t="s">
        <v>1192</v>
      </c>
    </row>
    <row r="1180" spans="3:3" ht="15" customHeight="1" x14ac:dyDescent="0.25">
      <c r="C1180" s="5" t="s">
        <v>1193</v>
      </c>
    </row>
    <row r="1181" spans="3:3" ht="15" customHeight="1" x14ac:dyDescent="0.25">
      <c r="C1181" s="5" t="s">
        <v>1194</v>
      </c>
    </row>
    <row r="1182" spans="3:3" ht="15" customHeight="1" x14ac:dyDescent="0.25">
      <c r="C1182" s="5" t="s">
        <v>1195</v>
      </c>
    </row>
    <row r="1183" spans="3:3" ht="15" customHeight="1" x14ac:dyDescent="0.25">
      <c r="C1183" s="5" t="s">
        <v>1196</v>
      </c>
    </row>
    <row r="1184" spans="3:3" ht="15" customHeight="1" x14ac:dyDescent="0.25">
      <c r="C1184" s="5" t="s">
        <v>1197</v>
      </c>
    </row>
    <row r="1185" spans="3:3" ht="15" customHeight="1" x14ac:dyDescent="0.25">
      <c r="C1185" s="5" t="s">
        <v>1198</v>
      </c>
    </row>
    <row r="1186" spans="3:3" ht="15" customHeight="1" x14ac:dyDescent="0.25">
      <c r="C1186" s="5" t="s">
        <v>1199</v>
      </c>
    </row>
    <row r="1187" spans="3:3" ht="15" customHeight="1" x14ac:dyDescent="0.25">
      <c r="C1187" s="5" t="s">
        <v>1200</v>
      </c>
    </row>
    <row r="1188" spans="3:3" ht="15" customHeight="1" x14ac:dyDescent="0.25">
      <c r="C1188" s="5" t="s">
        <v>1201</v>
      </c>
    </row>
    <row r="1189" spans="3:3" ht="15" customHeight="1" x14ac:dyDescent="0.25">
      <c r="C1189" s="5" t="s">
        <v>1202</v>
      </c>
    </row>
    <row r="1190" spans="3:3" ht="15" customHeight="1" x14ac:dyDescent="0.25">
      <c r="C1190" s="5" t="s">
        <v>1203</v>
      </c>
    </row>
    <row r="1191" spans="3:3" ht="15" customHeight="1" x14ac:dyDescent="0.25">
      <c r="C1191" s="5" t="s">
        <v>1204</v>
      </c>
    </row>
    <row r="1192" spans="3:3" ht="15" customHeight="1" x14ac:dyDescent="0.25">
      <c r="C1192" s="5" t="s">
        <v>1205</v>
      </c>
    </row>
    <row r="1193" spans="3:3" ht="15" customHeight="1" x14ac:dyDescent="0.25">
      <c r="C1193" s="5" t="s">
        <v>1206</v>
      </c>
    </row>
    <row r="1194" spans="3:3" ht="15" customHeight="1" x14ac:dyDescent="0.25">
      <c r="C1194" s="5" t="s">
        <v>1207</v>
      </c>
    </row>
    <row r="1195" spans="3:3" ht="15" customHeight="1" x14ac:dyDescent="0.25">
      <c r="C1195" s="5" t="s">
        <v>1208</v>
      </c>
    </row>
    <row r="1196" spans="3:3" ht="15" customHeight="1" x14ac:dyDescent="0.25">
      <c r="C1196" s="5" t="s">
        <v>1209</v>
      </c>
    </row>
    <row r="1197" spans="3:3" ht="15" customHeight="1" x14ac:dyDescent="0.25">
      <c r="C1197" s="5" t="s">
        <v>1210</v>
      </c>
    </row>
    <row r="1198" spans="3:3" ht="15" customHeight="1" x14ac:dyDescent="0.25">
      <c r="C1198" s="5" t="s">
        <v>1211</v>
      </c>
    </row>
    <row r="1199" spans="3:3" ht="15" customHeight="1" x14ac:dyDescent="0.25">
      <c r="C1199" s="5" t="s">
        <v>1212</v>
      </c>
    </row>
    <row r="1200" spans="3:3" ht="15" customHeight="1" x14ac:dyDescent="0.25">
      <c r="C1200" s="5" t="s">
        <v>1213</v>
      </c>
    </row>
    <row r="1201" spans="3:3" ht="15" customHeight="1" x14ac:dyDescent="0.25">
      <c r="C1201" s="5" t="s">
        <v>1214</v>
      </c>
    </row>
    <row r="1202" spans="3:3" ht="15" customHeight="1" x14ac:dyDescent="0.25">
      <c r="C1202" s="5" t="s">
        <v>1215</v>
      </c>
    </row>
    <row r="1203" spans="3:3" ht="15" customHeight="1" x14ac:dyDescent="0.25">
      <c r="C1203" s="5" t="s">
        <v>1216</v>
      </c>
    </row>
    <row r="1204" spans="3:3" ht="15" customHeight="1" x14ac:dyDescent="0.25">
      <c r="C1204" s="5" t="s">
        <v>1217</v>
      </c>
    </row>
    <row r="1205" spans="3:3" ht="15" customHeight="1" x14ac:dyDescent="0.25">
      <c r="C1205" s="5" t="s">
        <v>1218</v>
      </c>
    </row>
    <row r="1206" spans="3:3" ht="15" customHeight="1" x14ac:dyDescent="0.25">
      <c r="C1206" s="5" t="s">
        <v>1219</v>
      </c>
    </row>
    <row r="1207" spans="3:3" ht="15" customHeight="1" x14ac:dyDescent="0.25">
      <c r="C1207" s="5" t="s">
        <v>1220</v>
      </c>
    </row>
    <row r="1208" spans="3:3" ht="15" customHeight="1" x14ac:dyDescent="0.25">
      <c r="C1208" s="5" t="s">
        <v>1221</v>
      </c>
    </row>
    <row r="1209" spans="3:3" ht="15" customHeight="1" x14ac:dyDescent="0.25">
      <c r="C1209" s="5" t="s">
        <v>1222</v>
      </c>
    </row>
    <row r="1210" spans="3:3" ht="15" customHeight="1" x14ac:dyDescent="0.25">
      <c r="C1210" s="5" t="s">
        <v>1223</v>
      </c>
    </row>
    <row r="1211" spans="3:3" ht="15" customHeight="1" x14ac:dyDescent="0.25">
      <c r="C1211" s="5" t="s">
        <v>1224</v>
      </c>
    </row>
    <row r="1212" spans="3:3" ht="15" customHeight="1" x14ac:dyDescent="0.25">
      <c r="C1212" s="5" t="s">
        <v>1225</v>
      </c>
    </row>
    <row r="1213" spans="3:3" ht="15" customHeight="1" x14ac:dyDescent="0.25">
      <c r="C1213" s="5" t="s">
        <v>1226</v>
      </c>
    </row>
    <row r="1214" spans="3:3" ht="15" customHeight="1" x14ac:dyDescent="0.25">
      <c r="C1214" s="5" t="s">
        <v>1227</v>
      </c>
    </row>
    <row r="1215" spans="3:3" ht="15" customHeight="1" x14ac:dyDescent="0.25">
      <c r="C1215" s="5" t="s">
        <v>1228</v>
      </c>
    </row>
    <row r="1216" spans="3:3" ht="15" customHeight="1" x14ac:dyDescent="0.25">
      <c r="C1216" s="5" t="s">
        <v>1229</v>
      </c>
    </row>
    <row r="1217" spans="3:3" ht="15" customHeight="1" x14ac:dyDescent="0.25">
      <c r="C1217" s="5" t="s">
        <v>1230</v>
      </c>
    </row>
    <row r="1218" spans="3:3" ht="15" customHeight="1" x14ac:dyDescent="0.25">
      <c r="C1218" s="5" t="s">
        <v>1231</v>
      </c>
    </row>
    <row r="1219" spans="3:3" ht="15" customHeight="1" x14ac:dyDescent="0.25">
      <c r="C1219" s="5" t="s">
        <v>1232</v>
      </c>
    </row>
    <row r="1220" spans="3:3" ht="15" customHeight="1" x14ac:dyDescent="0.25">
      <c r="C1220" s="5" t="s">
        <v>1233</v>
      </c>
    </row>
    <row r="1221" spans="3:3" ht="15" customHeight="1" x14ac:dyDescent="0.25">
      <c r="C1221" s="5" t="s">
        <v>1234</v>
      </c>
    </row>
    <row r="1222" spans="3:3" ht="15" customHeight="1" x14ac:dyDescent="0.25">
      <c r="C1222" s="5" t="s">
        <v>1235</v>
      </c>
    </row>
    <row r="1223" spans="3:3" ht="15" customHeight="1" x14ac:dyDescent="0.25">
      <c r="C1223" s="5" t="s">
        <v>1236</v>
      </c>
    </row>
    <row r="1224" spans="3:3" ht="15" customHeight="1" x14ac:dyDescent="0.25">
      <c r="C1224" s="5" t="s">
        <v>1237</v>
      </c>
    </row>
    <row r="1225" spans="3:3" ht="15" customHeight="1" x14ac:dyDescent="0.25">
      <c r="C1225" s="5" t="s">
        <v>1238</v>
      </c>
    </row>
    <row r="1226" spans="3:3" ht="15" customHeight="1" x14ac:dyDescent="0.25">
      <c r="C1226" s="5" t="s">
        <v>1239</v>
      </c>
    </row>
    <row r="1227" spans="3:3" ht="15" customHeight="1" x14ac:dyDescent="0.25">
      <c r="C1227" s="5" t="s">
        <v>1240</v>
      </c>
    </row>
    <row r="1228" spans="3:3" ht="15" customHeight="1" x14ac:dyDescent="0.25">
      <c r="C1228" s="5" t="s">
        <v>1241</v>
      </c>
    </row>
    <row r="1229" spans="3:3" ht="15" customHeight="1" x14ac:dyDescent="0.25">
      <c r="C1229" s="5" t="s">
        <v>1242</v>
      </c>
    </row>
    <row r="1230" spans="3:3" ht="15" customHeight="1" x14ac:dyDescent="0.25">
      <c r="C1230" s="5" t="s">
        <v>1243</v>
      </c>
    </row>
  </sheetData>
  <sortState xmlns:xlrd2="http://schemas.microsoft.com/office/spreadsheetml/2017/richdata2" ref="J2:K19">
    <sortCondition ref="J2:J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Instructions</vt:lpstr>
      <vt:lpstr>Requérant</vt:lpstr>
      <vt:lpstr>Description</vt:lpstr>
      <vt:lpstr>Financement</vt:lpstr>
      <vt:lpstr>Avancement</vt:lpstr>
      <vt:lpstr>Retombées</vt:lpstr>
      <vt:lpstr>Documents</vt:lpstr>
      <vt:lpstr>Engagements</vt:lpstr>
      <vt:lpstr>Liste</vt:lpstr>
      <vt:lpstr>Retombées!_Hlk131677066</vt:lpstr>
      <vt:lpstr>Retombées!_Hlk131677318</vt:lpstr>
      <vt:lpstr>Avancement!Zone_d_impression</vt:lpstr>
      <vt:lpstr>Description!Zone_d_impression</vt:lpstr>
      <vt:lpstr>Documents!Zone_d_impression</vt:lpstr>
      <vt:lpstr>Engagements!Zone_d_impression</vt:lpstr>
      <vt:lpstr>Financement!Zone_d_impression</vt:lpstr>
      <vt:lpstr>Instructions!Zone_d_impression</vt:lpstr>
      <vt:lpstr>Requérant!Zone_d_impression</vt:lpstr>
      <vt:lpstr>Retombées!Zone_d_impression</vt:lpstr>
    </vt:vector>
  </TitlesOfParts>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Innovation Bois - Formulaire du requérant</dc:title>
  <dc:creator>Ministère des Ressources naturelles et des Forêts</dc:creator>
  <cp:keywords>Programme Innovation Bois; Formulaire; Volet 1; Volet 2; Bois de qualité inférieure; Demande de subvention</cp:keywords>
  <cp:lastModifiedBy>Caceres, Claudia (DDII)</cp:lastModifiedBy>
  <cp:lastPrinted>2025-03-05T15:39:19Z</cp:lastPrinted>
  <dcterms:created xsi:type="dcterms:W3CDTF">2023-05-08T11:15:20Z</dcterms:created>
  <dcterms:modified xsi:type="dcterms:W3CDTF">2025-05-08T18:35:40Z</dcterms:modified>
</cp:coreProperties>
</file>