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CACCL1\AppData\Local\Microsoft\Windows\INetCache\Content.Outlook\XV8S30I2\"/>
    </mc:Choice>
  </mc:AlternateContent>
  <xr:revisionPtr revIDLastSave="0" documentId="13_ncr:1_{11A41C35-CCC7-41CE-A687-DDB5B627D69F}" xr6:coauthVersionLast="47" xr6:coauthVersionMax="47" xr10:uidLastSave="{00000000-0000-0000-0000-000000000000}"/>
  <bookViews>
    <workbookView xWindow="4605" yWindow="885" windowWidth="21600" windowHeight="11385" tabRatio="692" xr2:uid="{D9383FD8-663C-4600-BE50-7BCB455B45BA}"/>
  </bookViews>
  <sheets>
    <sheet name="Instructions" sheetId="4" r:id="rId1"/>
    <sheet name="Requérant" sheetId="1" r:id="rId2"/>
    <sheet name="Description" sheetId="5" r:id="rId3"/>
    <sheet name="Gestion du projet" sheetId="8" r:id="rId4"/>
    <sheet name="Financement" sheetId="10" r:id="rId5"/>
    <sheet name="Documents" sheetId="11" r:id="rId6"/>
    <sheet name="Engagements" sheetId="12" r:id="rId7"/>
    <sheet name="Liste" sheetId="2" state="hidden" r:id="rId8"/>
  </sheets>
  <definedNames>
    <definedName name="_Hlk131677066" localSheetId="3">'Gestion du projet'!#REF!</definedName>
    <definedName name="_Hlk131677318" localSheetId="3">'Gestion du projet'!#REF!</definedName>
    <definedName name="_xlnm.Print_Area" localSheetId="2">Description!$B$1:$J$79</definedName>
    <definedName name="_xlnm.Print_Area" localSheetId="5">Documents!$B$1:$J$29</definedName>
    <definedName name="_xlnm.Print_Area" localSheetId="6">Engagements!$B$1:$J$40</definedName>
    <definedName name="_xlnm.Print_Area" localSheetId="4">Financement!$B$1:$K$34</definedName>
    <definedName name="_xlnm.Print_Area" localSheetId="3">'Gestion du projet'!$B$1:$L$40</definedName>
    <definedName name="_xlnm.Print_Area" localSheetId="0">Instructions!$B$1:$I$22</definedName>
    <definedName name="_xlnm.Print_Area" localSheetId="1">Requérant!$B$1:$I$52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8" l="1"/>
  <c r="K78" i="5"/>
  <c r="P70" i="5"/>
  <c r="K70" i="5" s="1"/>
  <c r="Q70" i="5"/>
  <c r="R70" i="5"/>
  <c r="P71" i="5"/>
  <c r="K71" i="5" s="1"/>
  <c r="Q71" i="5"/>
  <c r="R71" i="5"/>
  <c r="P72" i="5"/>
  <c r="K72" i="5" s="1"/>
  <c r="Q72" i="5"/>
  <c r="R72" i="5"/>
  <c r="P73" i="5"/>
  <c r="K73" i="5" s="1"/>
  <c r="Q73" i="5"/>
  <c r="R73" i="5"/>
  <c r="P74" i="5"/>
  <c r="K74" i="5" s="1"/>
  <c r="Q74" i="5"/>
  <c r="R74" i="5"/>
  <c r="P75" i="5"/>
  <c r="K75" i="5" s="1"/>
  <c r="Q75" i="5"/>
  <c r="R75" i="5"/>
  <c r="P76" i="5"/>
  <c r="K76" i="5" s="1"/>
  <c r="Q76" i="5"/>
  <c r="R76" i="5"/>
  <c r="P77" i="5"/>
  <c r="K77" i="5" s="1"/>
  <c r="Q77" i="5"/>
  <c r="R77" i="5"/>
  <c r="P78" i="5"/>
  <c r="Q78" i="5"/>
  <c r="R78" i="5"/>
  <c r="R69" i="5"/>
  <c r="Q69" i="5"/>
  <c r="P69" i="5"/>
  <c r="K14" i="11"/>
  <c r="K17" i="11"/>
  <c r="K18" i="11"/>
  <c r="S24" i="11"/>
  <c r="S23" i="11"/>
  <c r="S22" i="11"/>
  <c r="S18" i="11"/>
  <c r="S17" i="11"/>
  <c r="S14" i="11"/>
  <c r="S5" i="11"/>
  <c r="S6" i="11"/>
  <c r="S7" i="11"/>
  <c r="S8" i="11"/>
  <c r="S9" i="11"/>
  <c r="S10" i="11"/>
  <c r="S11" i="11"/>
  <c r="P17" i="5"/>
  <c r="Q17" i="5"/>
  <c r="R17" i="5"/>
  <c r="S17" i="5"/>
  <c r="P18" i="5"/>
  <c r="Q18" i="5"/>
  <c r="R18" i="5"/>
  <c r="K18" i="5" s="1"/>
  <c r="S18" i="5"/>
  <c r="P19" i="5"/>
  <c r="Q19" i="5"/>
  <c r="R19" i="5"/>
  <c r="S19" i="5"/>
  <c r="P20" i="5"/>
  <c r="K20" i="5" s="1"/>
  <c r="Q20" i="5"/>
  <c r="R20" i="5"/>
  <c r="S20" i="5"/>
  <c r="P21" i="5"/>
  <c r="K21" i="5" s="1"/>
  <c r="Q21" i="5"/>
  <c r="R21" i="5"/>
  <c r="S21" i="5"/>
  <c r="P22" i="5"/>
  <c r="Q22" i="5"/>
  <c r="R22" i="5"/>
  <c r="S22" i="5"/>
  <c r="P23" i="5"/>
  <c r="Q23" i="5"/>
  <c r="R23" i="5"/>
  <c r="K23" i="5" s="1"/>
  <c r="S23" i="5"/>
  <c r="K17" i="5"/>
  <c r="K22" i="5"/>
  <c r="K15" i="5"/>
  <c r="K16" i="5"/>
  <c r="S16" i="5"/>
  <c r="R16" i="5"/>
  <c r="Q16" i="5"/>
  <c r="P16" i="5"/>
  <c r="M20" i="8"/>
  <c r="M21" i="8"/>
  <c r="M22" i="8"/>
  <c r="M23" i="8"/>
  <c r="M24" i="8"/>
  <c r="M25" i="8"/>
  <c r="M26" i="8"/>
  <c r="M19" i="8"/>
  <c r="S19" i="8"/>
  <c r="T19" i="8"/>
  <c r="U19" i="8"/>
  <c r="V19" i="8"/>
  <c r="W19" i="8"/>
  <c r="S20" i="8"/>
  <c r="T20" i="8"/>
  <c r="U20" i="8"/>
  <c r="V20" i="8"/>
  <c r="W20" i="8"/>
  <c r="S21" i="8"/>
  <c r="T21" i="8"/>
  <c r="U21" i="8"/>
  <c r="V21" i="8"/>
  <c r="W21" i="8"/>
  <c r="S22" i="8"/>
  <c r="T22" i="8"/>
  <c r="U22" i="8"/>
  <c r="V22" i="8"/>
  <c r="W22" i="8"/>
  <c r="S23" i="8"/>
  <c r="T23" i="8"/>
  <c r="U23" i="8"/>
  <c r="V23" i="8"/>
  <c r="W23" i="8"/>
  <c r="S24" i="8"/>
  <c r="T24" i="8"/>
  <c r="U24" i="8"/>
  <c r="V24" i="8"/>
  <c r="W24" i="8"/>
  <c r="S25" i="8"/>
  <c r="T25" i="8"/>
  <c r="U25" i="8"/>
  <c r="V25" i="8"/>
  <c r="W25" i="8"/>
  <c r="S26" i="8"/>
  <c r="T26" i="8"/>
  <c r="U26" i="8"/>
  <c r="V26" i="8"/>
  <c r="W26" i="8"/>
  <c r="V18" i="8"/>
  <c r="U18" i="8"/>
  <c r="W18" i="8"/>
  <c r="T18" i="8"/>
  <c r="S18" i="8"/>
  <c r="M6" i="8"/>
  <c r="M8" i="8"/>
  <c r="M9" i="8"/>
  <c r="M10" i="8"/>
  <c r="M11" i="8"/>
  <c r="M12" i="8"/>
  <c r="M13" i="8"/>
  <c r="S5" i="8"/>
  <c r="T5" i="8"/>
  <c r="U5" i="8"/>
  <c r="V5" i="8"/>
  <c r="W5" i="8"/>
  <c r="S6" i="8"/>
  <c r="T6" i="8"/>
  <c r="U6" i="8"/>
  <c r="V6" i="8"/>
  <c r="W6" i="8"/>
  <c r="S7" i="8"/>
  <c r="T7" i="8"/>
  <c r="U7" i="8"/>
  <c r="V7" i="8"/>
  <c r="M7" i="8" s="1"/>
  <c r="W7" i="8"/>
  <c r="S8" i="8"/>
  <c r="T8" i="8"/>
  <c r="U8" i="8"/>
  <c r="V8" i="8"/>
  <c r="W8" i="8"/>
  <c r="S9" i="8"/>
  <c r="T9" i="8"/>
  <c r="U9" i="8"/>
  <c r="V9" i="8"/>
  <c r="W9" i="8"/>
  <c r="S10" i="8"/>
  <c r="T10" i="8"/>
  <c r="U10" i="8"/>
  <c r="V10" i="8"/>
  <c r="W10" i="8"/>
  <c r="S11" i="8"/>
  <c r="T11" i="8"/>
  <c r="U11" i="8"/>
  <c r="V11" i="8"/>
  <c r="W11" i="8"/>
  <c r="S12" i="8"/>
  <c r="T12" i="8"/>
  <c r="U12" i="8"/>
  <c r="V12" i="8"/>
  <c r="W12" i="8"/>
  <c r="S13" i="8"/>
  <c r="T13" i="8"/>
  <c r="U13" i="8"/>
  <c r="V13" i="8"/>
  <c r="W13" i="8"/>
  <c r="W4" i="8"/>
  <c r="V4" i="8"/>
  <c r="U4" i="8"/>
  <c r="T4" i="8"/>
  <c r="S4" i="8"/>
  <c r="L16" i="10"/>
  <c r="M40" i="8"/>
  <c r="M38" i="8"/>
  <c r="Q31" i="8"/>
  <c r="Q32" i="8"/>
  <c r="Q33" i="8"/>
  <c r="Q30" i="8"/>
  <c r="M28" i="8" s="1"/>
  <c r="Q19" i="8"/>
  <c r="Q20" i="8"/>
  <c r="Q21" i="8"/>
  <c r="Q22" i="8"/>
  <c r="Q23" i="8"/>
  <c r="Q24" i="8"/>
  <c r="Q25" i="8"/>
  <c r="Q26" i="8"/>
  <c r="Q18" i="8"/>
  <c r="M18" i="8" s="1"/>
  <c r="M4" i="8"/>
  <c r="Q5" i="8"/>
  <c r="Q6" i="8"/>
  <c r="Q7" i="8"/>
  <c r="Q8" i="8"/>
  <c r="Q9" i="8"/>
  <c r="Q10" i="8"/>
  <c r="Q11" i="8"/>
  <c r="Q12" i="8"/>
  <c r="Q13" i="8"/>
  <c r="Q4" i="8"/>
  <c r="K57" i="5"/>
  <c r="K54" i="5"/>
  <c r="K51" i="5"/>
  <c r="K45" i="5"/>
  <c r="K42" i="5"/>
  <c r="K40" i="5"/>
  <c r="K29" i="5"/>
  <c r="K32" i="5"/>
  <c r="M5" i="8" l="1"/>
  <c r="K69" i="5"/>
  <c r="K19" i="5"/>
  <c r="M17" i="8"/>
  <c r="K24" i="5"/>
  <c r="K3" i="5" l="1"/>
  <c r="K11" i="5" l="1"/>
  <c r="K9" i="5"/>
  <c r="J7" i="1"/>
  <c r="N47" i="1"/>
  <c r="N44" i="1"/>
  <c r="N41" i="1"/>
  <c r="K16" i="12"/>
  <c r="D3" i="1" l="1"/>
  <c r="D2" i="1"/>
  <c r="D1" i="1"/>
  <c r="J29" i="1"/>
  <c r="J19" i="1"/>
  <c r="P18" i="1"/>
  <c r="N8" i="1"/>
  <c r="K24" i="11"/>
  <c r="K23" i="11"/>
  <c r="K22" i="11"/>
  <c r="K8" i="11"/>
  <c r="K6" i="11"/>
  <c r="K5" i="11"/>
  <c r="K4" i="11"/>
  <c r="P16" i="1"/>
  <c r="L5" i="10" l="1"/>
  <c r="O22" i="10"/>
  <c r="P22" i="10"/>
  <c r="Q22" i="10"/>
  <c r="R22" i="10"/>
  <c r="S22" i="10"/>
  <c r="O23" i="10"/>
  <c r="P23" i="10"/>
  <c r="Q23" i="10"/>
  <c r="R23" i="10"/>
  <c r="S23" i="10"/>
  <c r="O24" i="10"/>
  <c r="P24" i="10"/>
  <c r="Q24" i="10"/>
  <c r="R24" i="10"/>
  <c r="S24" i="10"/>
  <c r="O25" i="10"/>
  <c r="P25" i="10"/>
  <c r="Q25" i="10"/>
  <c r="R25" i="10"/>
  <c r="S25" i="10"/>
  <c r="O26" i="10"/>
  <c r="P26" i="10"/>
  <c r="Q26" i="10"/>
  <c r="R26" i="10"/>
  <c r="S26" i="10"/>
  <c r="O27" i="10"/>
  <c r="P27" i="10"/>
  <c r="Q27" i="10"/>
  <c r="R27" i="10"/>
  <c r="S27" i="10"/>
  <c r="O28" i="10"/>
  <c r="P28" i="10"/>
  <c r="Q28" i="10"/>
  <c r="R28" i="10"/>
  <c r="S28" i="10"/>
  <c r="O29" i="10"/>
  <c r="P29" i="10"/>
  <c r="Q29" i="10"/>
  <c r="R29" i="10"/>
  <c r="S29" i="10"/>
  <c r="O30" i="10"/>
  <c r="P30" i="10"/>
  <c r="Q30" i="10"/>
  <c r="R30" i="10"/>
  <c r="S30" i="10"/>
  <c r="P21" i="10"/>
  <c r="R21" i="10"/>
  <c r="Q21" i="10"/>
  <c r="S21" i="10"/>
  <c r="O21" i="10"/>
  <c r="N25" i="1"/>
  <c r="N20" i="1"/>
  <c r="I4" i="10"/>
  <c r="J10" i="10" l="1"/>
  <c r="J11" i="10"/>
  <c r="J12" i="10"/>
  <c r="J13" i="10"/>
  <c r="L4" i="10"/>
  <c r="N8" i="10"/>
  <c r="L8" i="10" s="1"/>
  <c r="N9" i="10"/>
  <c r="N10" i="10"/>
  <c r="N11" i="10"/>
  <c r="N12" i="10"/>
  <c r="N13" i="10"/>
  <c r="Z16" i="5" l="1"/>
  <c r="AA16" i="5"/>
  <c r="AB16" i="5"/>
  <c r="AC16" i="5"/>
  <c r="Z17" i="5"/>
  <c r="AA17" i="5"/>
  <c r="AB17" i="5"/>
  <c r="AC17" i="5"/>
  <c r="Z18" i="5"/>
  <c r="AA18" i="5"/>
  <c r="AB18" i="5"/>
  <c r="AC18" i="5"/>
  <c r="Z19" i="5"/>
  <c r="AA19" i="5"/>
  <c r="AB19" i="5"/>
  <c r="AC19" i="5"/>
  <c r="Z20" i="5"/>
  <c r="AA20" i="5"/>
  <c r="AB20" i="5"/>
  <c r="AC20" i="5"/>
  <c r="Z21" i="5"/>
  <c r="AA21" i="5"/>
  <c r="AB21" i="5"/>
  <c r="AC21" i="5"/>
  <c r="Z22" i="5"/>
  <c r="AA22" i="5"/>
  <c r="AB22" i="5"/>
  <c r="AC22" i="5"/>
  <c r="Z23" i="5"/>
  <c r="AA23" i="5"/>
  <c r="AB23" i="5"/>
  <c r="AC23" i="5"/>
  <c r="AC15" i="5"/>
  <c r="AB15" i="5"/>
  <c r="AA15" i="5"/>
  <c r="Z15" i="5"/>
  <c r="J31" i="1"/>
  <c r="J37" i="1"/>
  <c r="J49" i="1"/>
  <c r="J36" i="1"/>
  <c r="J30" i="1"/>
  <c r="P3" i="1"/>
  <c r="P2" i="1" s="1"/>
  <c r="P11" i="1"/>
  <c r="P10" i="1" s="1"/>
  <c r="P7" i="1"/>
  <c r="P6" i="1" s="1"/>
  <c r="D28" i="12"/>
  <c r="K13" i="12"/>
  <c r="K10" i="12"/>
  <c r="U22" i="10" l="1"/>
  <c r="V22" i="10" s="1"/>
  <c r="W22" i="10"/>
  <c r="X22" i="10" s="1"/>
  <c r="Y22" i="10"/>
  <c r="Z22" i="10" s="1"/>
  <c r="AA22" i="10"/>
  <c r="AB22" i="10" s="1"/>
  <c r="AC22" i="10"/>
  <c r="AD22" i="10" s="1"/>
  <c r="AE22" i="10"/>
  <c r="AF22" i="10" s="1"/>
  <c r="U23" i="10"/>
  <c r="V23" i="10" s="1"/>
  <c r="W23" i="10"/>
  <c r="X23" i="10" s="1"/>
  <c r="Y23" i="10"/>
  <c r="Z23" i="10" s="1"/>
  <c r="AA23" i="10"/>
  <c r="AB23" i="10" s="1"/>
  <c r="AC23" i="10"/>
  <c r="AD23" i="10" s="1"/>
  <c r="AE23" i="10"/>
  <c r="AF23" i="10" s="1"/>
  <c r="U24" i="10"/>
  <c r="V24" i="10" s="1"/>
  <c r="W24" i="10"/>
  <c r="X24" i="10" s="1"/>
  <c r="Y24" i="10"/>
  <c r="Z24" i="10" s="1"/>
  <c r="AA24" i="10"/>
  <c r="AB24" i="10" s="1"/>
  <c r="AC24" i="10"/>
  <c r="AD24" i="10" s="1"/>
  <c r="AE24" i="10"/>
  <c r="AF24" i="10" s="1"/>
  <c r="U25" i="10"/>
  <c r="V25" i="10" s="1"/>
  <c r="W25" i="10"/>
  <c r="X25" i="10" s="1"/>
  <c r="Y25" i="10"/>
  <c r="Z25" i="10" s="1"/>
  <c r="AA25" i="10"/>
  <c r="AB25" i="10" s="1"/>
  <c r="AC25" i="10"/>
  <c r="AD25" i="10" s="1"/>
  <c r="AE25" i="10"/>
  <c r="AF25" i="10" s="1"/>
  <c r="U26" i="10"/>
  <c r="V26" i="10" s="1"/>
  <c r="W26" i="10"/>
  <c r="X26" i="10" s="1"/>
  <c r="Y26" i="10"/>
  <c r="Z26" i="10" s="1"/>
  <c r="AA26" i="10"/>
  <c r="AB26" i="10" s="1"/>
  <c r="AC26" i="10"/>
  <c r="AD26" i="10" s="1"/>
  <c r="AE26" i="10"/>
  <c r="AF26" i="10" s="1"/>
  <c r="U27" i="10"/>
  <c r="V27" i="10" s="1"/>
  <c r="W27" i="10"/>
  <c r="X27" i="10" s="1"/>
  <c r="Y27" i="10"/>
  <c r="Z27" i="10" s="1"/>
  <c r="AA27" i="10"/>
  <c r="AB27" i="10" s="1"/>
  <c r="AC27" i="10"/>
  <c r="AD27" i="10" s="1"/>
  <c r="AE27" i="10"/>
  <c r="AF27" i="10" s="1"/>
  <c r="U28" i="10"/>
  <c r="V28" i="10" s="1"/>
  <c r="W28" i="10"/>
  <c r="X28" i="10" s="1"/>
  <c r="Y28" i="10"/>
  <c r="Z28" i="10" s="1"/>
  <c r="AA28" i="10"/>
  <c r="AB28" i="10" s="1"/>
  <c r="AC28" i="10"/>
  <c r="AD28" i="10" s="1"/>
  <c r="AE28" i="10"/>
  <c r="AF28" i="10" s="1"/>
  <c r="U29" i="10"/>
  <c r="V29" i="10" s="1"/>
  <c r="W29" i="10"/>
  <c r="X29" i="10" s="1"/>
  <c r="Y29" i="10"/>
  <c r="Z29" i="10" s="1"/>
  <c r="AA29" i="10"/>
  <c r="AB29" i="10" s="1"/>
  <c r="AC29" i="10"/>
  <c r="AD29" i="10" s="1"/>
  <c r="AE29" i="10"/>
  <c r="AF29" i="10" s="1"/>
  <c r="U30" i="10"/>
  <c r="V30" i="10" s="1"/>
  <c r="W30" i="10"/>
  <c r="X30" i="10" s="1"/>
  <c r="Y30" i="10"/>
  <c r="Z30" i="10" s="1"/>
  <c r="AA30" i="10"/>
  <c r="AB30" i="10" s="1"/>
  <c r="AC30" i="10"/>
  <c r="AD30" i="10" s="1"/>
  <c r="AE30" i="10"/>
  <c r="AF30" i="10" s="1"/>
  <c r="Y21" i="10"/>
  <c r="Z21" i="10" s="1"/>
  <c r="W21" i="10"/>
  <c r="X21" i="10" s="1"/>
  <c r="U21" i="10"/>
  <c r="V21" i="10" s="1"/>
  <c r="AE21" i="10"/>
  <c r="AF21" i="10" s="1"/>
  <c r="AC21" i="10"/>
  <c r="AD21" i="10" s="1"/>
  <c r="AA21" i="10"/>
  <c r="AB21" i="10" s="1"/>
  <c r="N5" i="10"/>
  <c r="N4" i="10"/>
  <c r="N7" i="10"/>
  <c r="L7" i="10" s="1"/>
  <c r="L9" i="10"/>
  <c r="L10" i="10"/>
  <c r="L11" i="10"/>
  <c r="L12" i="10"/>
  <c r="L13" i="10"/>
  <c r="N6" i="10"/>
  <c r="L6" i="10" s="1"/>
  <c r="N22" i="10"/>
  <c r="N23" i="10"/>
  <c r="N24" i="10"/>
  <c r="N25" i="10"/>
  <c r="N26" i="10"/>
  <c r="N27" i="10"/>
  <c r="N28" i="10"/>
  <c r="N29" i="10"/>
  <c r="N30" i="10"/>
  <c r="N21" i="10"/>
  <c r="L21" i="10" l="1"/>
  <c r="L30" i="10"/>
  <c r="L28" i="10"/>
  <c r="L26" i="10"/>
  <c r="L24" i="10"/>
  <c r="L22" i="10"/>
  <c r="L29" i="10"/>
  <c r="L27" i="10"/>
  <c r="L25" i="10"/>
  <c r="L23" i="10"/>
  <c r="K8" i="5"/>
  <c r="K6" i="5"/>
  <c r="J22" i="1"/>
  <c r="N31" i="1" l="1"/>
  <c r="N30" i="1"/>
  <c r="N29" i="1"/>
  <c r="N27" i="1"/>
  <c r="N28" i="1"/>
  <c r="N26" i="1"/>
  <c r="N22" i="1"/>
  <c r="N21" i="1"/>
  <c r="N19" i="1"/>
  <c r="N18" i="1"/>
  <c r="N17" i="1"/>
  <c r="N16" i="1"/>
  <c r="N15" i="1"/>
  <c r="N13" i="1"/>
  <c r="N9" i="1"/>
  <c r="N7" i="1"/>
  <c r="M11" i="1"/>
  <c r="M10" i="1" s="1"/>
  <c r="M7" i="1"/>
  <c r="M6" i="1" s="1"/>
  <c r="M3" i="1"/>
  <c r="M2" i="1" s="1"/>
  <c r="S4" i="11"/>
  <c r="J9" i="1" l="1"/>
  <c r="K31" i="10"/>
  <c r="I14" i="10" l="1"/>
  <c r="L18" i="10" s="1"/>
  <c r="F14" i="10"/>
  <c r="J7" i="10" l="1"/>
  <c r="J8" i="10"/>
  <c r="J9" i="10"/>
  <c r="J6" i="10"/>
  <c r="J4" i="10"/>
  <c r="J5" i="10"/>
  <c r="L31" i="10"/>
  <c r="L14" i="10"/>
  <c r="J16" i="1" l="1"/>
  <c r="J16" i="4"/>
  <c r="J15" i="1" l="1"/>
  <c r="J1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Villeneuve, Emmie (DDII)</author>
  </authors>
  <commentList>
    <comment ref="D9" authorId="0" shapeId="0" xr:uid="{36372E95-6892-4B39-A620-73D17017A7DC}">
      <text>
        <r>
          <rPr>
            <b/>
            <sz val="9"/>
            <color indexed="81"/>
            <rFont val="Tahoma"/>
            <family val="2"/>
          </rPr>
          <t>Année-Mois-Jour</t>
        </r>
      </text>
    </comment>
    <comment ref="H9" authorId="0" shapeId="0" xr:uid="{CE9BE81C-2738-484A-835A-927A0D9D1CE3}">
      <text>
        <r>
          <rPr>
            <b/>
            <sz val="9"/>
            <color indexed="81"/>
            <rFont val="Tahoma"/>
            <family val="2"/>
          </rPr>
          <t>Année-Mois-Jour</t>
        </r>
      </text>
    </comment>
    <comment ref="B12" authorId="0" shapeId="0" xr:uid="{1B9C769F-C88D-4A71-8CC3-87B9BB5BDFB5}">
      <text>
        <r>
          <rPr>
            <b/>
            <sz val="9"/>
            <color indexed="81"/>
            <rFont val="Tahoma"/>
            <family val="2"/>
          </rPr>
          <t>Inscrire le nom complet tel qu’il apparaît dans le Registre des entreprises du Québec.</t>
        </r>
      </text>
    </comment>
    <comment ref="B14" authorId="0" shapeId="0" xr:uid="{2CE66B62-C33F-4ED5-B08B-56C8156CE587}">
      <text>
        <r>
          <rPr>
            <b/>
            <sz val="9"/>
            <color indexed="81"/>
            <rFont val="Tahoma"/>
            <family val="2"/>
          </rPr>
          <t>Si différent du nom légal.</t>
        </r>
      </text>
    </comment>
    <comment ref="B16" authorId="0" shapeId="0" xr:uid="{100DCBC2-7C05-4848-B12C-E8610DCD378C}">
      <text>
        <r>
          <rPr>
            <b/>
            <sz val="9"/>
            <color indexed="81"/>
            <rFont val="Tahoma"/>
            <family val="2"/>
          </rPr>
          <t>Cliquer sur la cellule pour accéder au site Internet au Registraire des entreprises du Québec.</t>
        </r>
      </text>
    </comment>
    <comment ref="B18" authorId="0" shapeId="0" xr:uid="{160B8566-EFE5-4EDB-864A-91BB9D681362}">
      <text>
        <r>
          <rPr>
            <b/>
            <sz val="9"/>
            <color indexed="81"/>
            <rFont val="Tahoma"/>
            <family val="2"/>
          </rPr>
          <t>Exemples:
• Bureau 200
• Tour Belle-Cour
• Arrondissement St-Romuald
• Lots-Renversés</t>
        </r>
      </text>
    </comment>
    <comment ref="B21" authorId="0" shapeId="0" xr:uid="{4912510F-08BA-4957-A219-9D37BA43EE2E}">
      <text>
        <r>
          <rPr>
            <b/>
            <sz val="9"/>
            <color indexed="81"/>
            <rFont val="Tahoma"/>
            <family val="2"/>
          </rPr>
          <t xml:space="preserve">Personne autorisée par le requérant à signer la documentation pertinente, comme précisé dans la résolution du CA. </t>
        </r>
      </text>
    </comment>
    <comment ref="B22" authorId="0" shapeId="0" xr:uid="{A97B8364-5FC1-4266-B0CD-B10C3B5E289A}">
      <text>
        <r>
          <rPr>
            <b/>
            <sz val="9"/>
            <color indexed="81"/>
            <rFont val="Tahoma"/>
            <family val="2"/>
          </rPr>
          <t>Courriel de la personne indiquée ci-dessus.</t>
        </r>
      </text>
    </comment>
    <comment ref="B24"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31" authorId="0" shapeId="0" xr:uid="{A2A0C9D6-34C4-409E-92F0-0B4BFE05DB70}">
      <text>
        <r>
          <rPr>
            <b/>
            <sz val="9"/>
            <color indexed="81"/>
            <rFont val="Tahoma"/>
            <family val="2"/>
          </rPr>
          <t xml:space="preserve">Inscrire sans les séparateurs.
Exemple : 4183335555
</t>
        </r>
      </text>
    </comment>
    <comment ref="D37" authorId="0" shapeId="0" xr:uid="{AF0B001D-B26A-421C-B5E7-4AFFD7276D2A}">
      <text>
        <r>
          <rPr>
            <b/>
            <sz val="9"/>
            <color indexed="81"/>
            <rFont val="Tahoma"/>
            <family val="2"/>
          </rPr>
          <t xml:space="preserve">Inscrire sans les séparateurs.
Exemple : 4183335555
 </t>
        </r>
      </text>
    </comment>
    <comment ref="I49" authorId="2" shapeId="0" xr:uid="{E92BCBCC-3120-4F1F-83FB-A8850EC3B96F}">
      <text>
        <r>
          <rPr>
            <b/>
            <sz val="9"/>
            <color indexed="81"/>
            <rFont val="Tahoma"/>
            <family val="2"/>
          </rPr>
          <t>Année-Mois-Jour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Caceres, Claudia (DDII)</author>
    <author>Villeneuve, Emmie (DDII)</author>
  </authors>
  <commentList>
    <comment ref="E3" authorId="0" shapeId="0" xr:uid="{9321ED90-B1D2-4AC3-AC89-8ACEE9C96550}">
      <text>
        <r>
          <rPr>
            <b/>
            <sz val="9"/>
            <color indexed="81"/>
            <rFont val="Tahoma"/>
            <family val="2"/>
          </rPr>
          <t>Choisir dans la liste.</t>
        </r>
      </text>
    </comment>
    <comment ref="B5" authorId="0" shapeId="0" xr:uid="{86E1DBDA-6BBF-4EE2-BCEA-A8DFFCD2823B}">
      <text>
        <r>
          <rPr>
            <b/>
            <sz val="9"/>
            <color indexed="81"/>
            <rFont val="Tahoma"/>
            <family val="2"/>
          </rPr>
          <t>Décrire la situation, le besoin, la problématique ou la nécessité pour le secteur visé.</t>
        </r>
        <r>
          <rPr>
            <sz val="9"/>
            <color indexed="81"/>
            <rFont val="Tahoma"/>
            <family val="2"/>
          </rPr>
          <t xml:space="preserve">
</t>
        </r>
      </text>
    </comment>
    <comment ref="B7" authorId="0" shapeId="0" xr:uid="{40E263BC-5A20-48E9-9533-6B176546ABB6}">
      <text>
        <r>
          <rPr>
            <b/>
            <sz val="9"/>
            <color indexed="81"/>
            <rFont val="Tahoma"/>
            <family val="2"/>
          </rPr>
          <t>Indiquer en détail en quoi consiste le projet sur le plan technique.</t>
        </r>
      </text>
    </comment>
    <comment ref="F14" authorId="0" shapeId="0" xr:uid="{145720C6-01F4-41C6-B05B-6268E772B7A4}">
      <text>
        <r>
          <rPr>
            <b/>
            <sz val="9"/>
            <color indexed="81"/>
            <rFont val="Tahoma"/>
            <family val="2"/>
          </rPr>
          <t>Année-Mois-Jour</t>
        </r>
      </text>
    </comment>
    <comment ref="G14" authorId="0" shapeId="0" xr:uid="{08B4BCB6-CDD3-44A7-9D69-3536CEDCF840}">
      <text>
        <r>
          <rPr>
            <b/>
            <sz val="9"/>
            <color indexed="81"/>
            <rFont val="Tahoma"/>
            <family val="2"/>
          </rPr>
          <t>Année-Mois-Jour</t>
        </r>
      </text>
    </comment>
    <comment ref="H14" authorId="0" shapeId="0" xr:uid="{EF22F23E-0A84-4A83-B3CD-1B8A6702EAD2}">
      <text>
        <r>
          <rPr>
            <b/>
            <sz val="9"/>
            <color indexed="81"/>
            <rFont val="Tahoma"/>
            <family val="2"/>
          </rPr>
          <t>Choisir dans la liste ou indiquer les livrables</t>
        </r>
      </text>
    </comment>
    <comment ref="B39" authorId="1" shapeId="0" xr:uid="{760E001B-79D4-4E0A-B9EE-159ECDFD8272}">
      <text>
        <r>
          <rPr>
            <b/>
            <sz val="9"/>
            <color indexed="81"/>
            <rFont val="Tahoma"/>
            <family val="2"/>
          </rPr>
          <t>Ces aspects peuvent toucher les innovations du projet dans son ensemble ou individuellement.</t>
        </r>
        <r>
          <rPr>
            <sz val="9"/>
            <color indexed="81"/>
            <rFont val="Tahoma"/>
            <family val="2"/>
          </rPr>
          <t xml:space="preserve">
</t>
        </r>
      </text>
    </comment>
    <comment ref="B68" authorId="2" shapeId="0" xr:uid="{48813203-7372-4539-AFC3-E47F02539C32}">
      <text>
        <r>
          <rPr>
            <b/>
            <sz val="9"/>
            <color indexed="81"/>
            <rFont val="Tahoma"/>
            <family val="2"/>
          </rPr>
          <t>Choisir dans la liste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Villeneuve, Emmie (DDII)</author>
  </authors>
  <commentList>
    <comment ref="B3" authorId="0" shapeId="0" xr:uid="{F6DE5A33-B14E-4547-A0B9-9C84C466A2B9}">
      <text>
        <r>
          <rPr>
            <b/>
            <sz val="9"/>
            <color indexed="81"/>
            <rFont val="Tahoma"/>
            <family val="2"/>
          </rPr>
          <t>Prénom et nom</t>
        </r>
      </text>
    </comment>
    <comment ref="G3" authorId="1" shapeId="0" xr:uid="{8BDFEE74-0BBF-461C-BEF5-A601BEC380C3}">
      <text>
        <r>
          <rPr>
            <b/>
            <sz val="9"/>
            <color indexed="81"/>
            <rFont val="Tahoma"/>
            <family val="2"/>
          </rPr>
          <t>Études professionnelles, collégiales, universitaires ou autres.
Ex. : Bacc. en génie mécanique</t>
        </r>
      </text>
    </comment>
    <comment ref="L3" authorId="0" shapeId="0" xr:uid="{B7F92CAF-A9AC-4868-BBD7-0C80B353ECB5}">
      <text>
        <r>
          <rPr>
            <b/>
            <sz val="9"/>
            <color indexed="81"/>
            <rFont val="Tahoma"/>
            <family val="2"/>
          </rPr>
          <t>Choisir dans la liste.</t>
        </r>
      </text>
    </comment>
    <comment ref="I17" authorId="0" shapeId="0" xr:uid="{49F1C161-34F9-472C-B60E-4B3EECEC7374}">
      <text>
        <r>
          <rPr>
            <b/>
            <sz val="9"/>
            <color indexed="81"/>
            <rFont val="Tahoma"/>
            <family val="2"/>
          </rPr>
          <t>Rôle et tâche</t>
        </r>
        <r>
          <rPr>
            <sz val="9"/>
            <color indexed="81"/>
            <rFont val="Tahoma"/>
            <family val="2"/>
          </rPr>
          <t xml:space="preserve">
</t>
        </r>
      </text>
    </comment>
    <comment ref="L17" authorId="0" shapeId="0" xr:uid="{996F2CF6-6CDA-44F4-A01E-9A53EAAD82F3}">
      <text>
        <r>
          <rPr>
            <b/>
            <sz val="9"/>
            <color indexed="81"/>
            <rFont val="Tahoma"/>
            <family val="2"/>
          </rPr>
          <t>Choisir dans la liste.</t>
        </r>
      </text>
    </comment>
    <comment ref="B39" authorId="2" shapeId="0" xr:uid="{4EAA9722-A1EF-4B9E-9A8E-792DE62203E6}">
      <text>
        <r>
          <rPr>
            <b/>
            <sz val="9"/>
            <color indexed="81"/>
            <rFont val="Tahoma"/>
            <family val="2"/>
          </rPr>
          <t>Rappel : Le requérant s’engage à respecter les lois et règlements en vigueur et à obtenir les autorisations requises avant l’exécution du projet.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s>
  <commentLis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 estimés liés aux dépenses admissibles du projet.</t>
        </r>
      </text>
    </comment>
    <comment ref="B18" authorId="1" shapeId="0" xr:uid="{9BAA3ECD-56EE-4879-8C76-8AC382C0ECB2}">
      <text>
        <r>
          <rPr>
            <b/>
            <sz val="9"/>
            <color indexed="81"/>
            <rFont val="Tahoma"/>
            <family val="2"/>
          </rPr>
          <t>La somme des dépenses totales et la somme des dépenses admissibles ne seront pas nécessairement équivalentes.</t>
        </r>
      </text>
    </comment>
    <comment ref="C20" authorId="1" shapeId="0" xr:uid="{73A63AEB-C039-4E0C-99E6-D0CC2BF48F54}">
      <text>
        <r>
          <rPr>
            <b/>
            <sz val="9"/>
            <color indexed="81"/>
            <rFont val="Tahoma"/>
            <family val="2"/>
          </rPr>
          <t>Se référer au tableau de dépenses Excel complémentaire "Dépenses admissibles".</t>
        </r>
      </text>
    </comment>
    <comment ref="G20" authorId="1" shapeId="0" xr:uid="{47EEC2F4-5B8F-4D7E-9C2F-CB0F5D85E741}">
      <text>
        <r>
          <rPr>
            <b/>
            <sz val="9"/>
            <color indexed="81"/>
            <rFont val="Tahoma"/>
            <family val="2"/>
          </rPr>
          <t>Année-Mois-Jour</t>
        </r>
      </text>
    </comment>
    <comment ref="H20" authorId="1" shapeId="0" xr:uid="{D104E518-07F3-4187-8C85-38FD492C62A8}">
      <text>
        <r>
          <rPr>
            <b/>
            <sz val="9"/>
            <color indexed="81"/>
            <rFont val="Tahoma"/>
            <family val="2"/>
          </rPr>
          <t>Année-Mois-Jour</t>
        </r>
      </text>
    </comment>
    <comment ref="I20" authorId="1" shapeId="0" xr:uid="{62969951-0C6F-495D-AF9F-948D7C5BB1E2}">
      <text>
        <r>
          <rPr>
            <b/>
            <sz val="9"/>
            <color indexed="81"/>
            <rFont val="Tahoma"/>
            <family val="2"/>
          </rPr>
          <t>Sélectionner dans la liste.
Ajouter si autre.</t>
        </r>
      </text>
    </comment>
    <comment ref="I31" authorId="1" shapeId="0" xr:uid="{52A6CA1B-098A-475B-BD96-57EB027A30E9}">
      <text>
        <r>
          <rPr>
            <b/>
            <sz val="9"/>
            <color indexed="81"/>
            <rFont val="Tahoma"/>
            <family val="2"/>
          </rPr>
          <t>Ce montant doit correspondre au total des dépenses admissibles présentées dans le chiffrier Excel complémentaire "Dépenses admissibles". Le cumul de l'aide financière respecte l’article 5.3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 ref="C5" authorId="0" shapeId="0" xr:uid="{03390178-CBE7-4029-BC0F-4D7D656F4B8C}">
      <text>
        <r>
          <rPr>
            <b/>
            <sz val="9"/>
            <color indexed="81"/>
            <rFont val="Tahoma"/>
            <family val="2"/>
          </rPr>
          <t>Si impossible, justifiez à la partie « Justification et commentaires ».</t>
        </r>
      </text>
    </comment>
  </commentList>
</comments>
</file>

<file path=xl/sharedStrings.xml><?xml version="1.0" encoding="utf-8"?>
<sst xmlns="http://schemas.openxmlformats.org/spreadsheetml/2006/main" count="2812" uniqueCount="1525">
  <si>
    <t>Titre</t>
  </si>
  <si>
    <t>Monsieur</t>
  </si>
  <si>
    <t>Madame</t>
  </si>
  <si>
    <t>Requérant</t>
  </si>
  <si>
    <t>Numéro d’entreprise dans le Registre des entreprises du Québec (NEQ) :</t>
  </si>
  <si>
    <t>Adresse :</t>
  </si>
  <si>
    <t>Ville :</t>
  </si>
  <si>
    <t>Nom :</t>
  </si>
  <si>
    <t>Prénom :</t>
  </si>
  <si>
    <t>Titre ou fonction :</t>
  </si>
  <si>
    <t>Responsable administratif de la demande de subvention</t>
  </si>
  <si>
    <t>Nom de l'entreprise :</t>
  </si>
  <si>
    <t>Province</t>
  </si>
  <si>
    <t>Province :</t>
  </si>
  <si>
    <t>Courriel :</t>
  </si>
  <si>
    <t>Responsable technique du projet faisant l’objet de la demande de subvention</t>
  </si>
  <si>
    <t>Demande de subvention</t>
  </si>
  <si>
    <t>Titre du projet :</t>
  </si>
  <si>
    <t>Date de dépôt :</t>
  </si>
  <si>
    <t>Casier postal :</t>
  </si>
  <si>
    <t>Autres caractéristiques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</si>
  <si>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</si>
  <si>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</si>
  <si>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</si>
  <si>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</si>
  <si>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</si>
  <si>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</si>
  <si>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</si>
  <si>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</si>
  <si>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</si>
  <si>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</si>
  <si>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</si>
  <si>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</si>
  <si>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</si>
  <si>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</si>
  <si>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</si>
  <si>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</si>
  <si>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</si>
  <si>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</si>
  <si>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</si>
  <si>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</si>
  <si>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</si>
  <si>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</si>
  <si>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</si>
  <si>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</si>
  <si>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</si>
  <si>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</si>
  <si>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</si>
  <si>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</si>
  <si>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</si>
  <si>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</si>
  <si>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</si>
  <si>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</si>
  <si>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</si>
  <si>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</si>
  <si>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</si>
  <si>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</si>
  <si>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</si>
  <si>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</si>
  <si>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</si>
  <si>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</si>
  <si>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</si>
  <si>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</si>
  <si>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</si>
  <si>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</si>
  <si>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</si>
  <si>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</si>
  <si>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</si>
  <si>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</si>
  <si>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</si>
  <si>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</si>
  <si>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</si>
  <si>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</si>
  <si>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</si>
  <si>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</si>
  <si>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</si>
  <si>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</si>
  <si>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</si>
  <si>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</si>
  <si>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</si>
  <si>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</si>
  <si>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</si>
  <si>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</si>
  <si>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</si>
  <si>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</si>
  <si>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</si>
  <si>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</si>
  <si>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</si>
  <si>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</si>
  <si>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</si>
  <si>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</si>
  <si>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</si>
  <si>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</si>
  <si>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</si>
  <si>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</si>
  <si>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</si>
  <si>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</si>
  <si>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</si>
  <si>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</si>
  <si>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</si>
  <si>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</si>
  <si>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</si>
  <si>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</si>
  <si>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</si>
  <si>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</si>
  <si>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</si>
  <si>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</si>
  <si>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</si>
  <si>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</si>
  <si>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</si>
  <si>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</si>
  <si>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</si>
  <si>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</si>
  <si>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</si>
  <si>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</si>
  <si>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</si>
  <si>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</si>
  <si>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</si>
  <si>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</si>
  <si>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</si>
  <si>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</si>
  <si>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</si>
  <si>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</si>
  <si>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</si>
  <si>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</si>
  <si>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</si>
  <si>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</si>
  <si>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</si>
  <si>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</si>
  <si>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</si>
  <si>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</si>
  <si>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</si>
  <si>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</si>
  <si>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</si>
  <si>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</si>
  <si>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</si>
  <si>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</si>
  <si>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</si>
  <si>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</si>
  <si>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</si>
  <si>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</si>
  <si>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</si>
  <si>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</si>
  <si>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</si>
  <si>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</si>
  <si>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</si>
  <si>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</si>
  <si>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</si>
  <si>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</si>
  <si>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</si>
  <si>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</si>
  <si>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</si>
  <si>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</si>
  <si>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</si>
  <si>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</si>
  <si>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</si>
  <si>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</si>
  <si>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</si>
  <si>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</si>
  <si>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</si>
  <si>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</si>
  <si>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</si>
  <si>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</si>
  <si>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</si>
  <si>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</si>
  <si>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</si>
  <si>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</si>
  <si>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</si>
  <si>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</si>
  <si>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</si>
  <si>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</si>
  <si>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</si>
  <si>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</si>
  <si>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</si>
  <si>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</si>
  <si>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</si>
  <si>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</si>
  <si>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</si>
  <si>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</si>
  <si>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</si>
  <si>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</si>
  <si>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</si>
  <si>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</si>
  <si>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</si>
  <si>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</si>
  <si>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</si>
  <si>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</si>
  <si>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</si>
  <si>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</si>
  <si>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</si>
  <si>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</si>
  <si>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</si>
  <si>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</si>
  <si>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</si>
  <si>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</si>
  <si>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</si>
  <si>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</si>
  <si>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</si>
  <si>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</si>
  <si>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</si>
  <si>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</si>
  <si>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</si>
  <si>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</si>
  <si>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</si>
  <si>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</si>
  <si>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</si>
  <si>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</si>
  <si>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</si>
  <si>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</si>
  <si>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</si>
  <si>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</si>
  <si>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</si>
  <si>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</si>
  <si>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</si>
  <si>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</si>
  <si>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</si>
  <si>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</si>
  <si>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</si>
  <si>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</si>
  <si>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</si>
  <si>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</si>
  <si>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</si>
  <si>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</si>
  <si>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</si>
  <si>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</si>
  <si>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</si>
  <si>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</si>
  <si>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</si>
  <si>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</si>
  <si>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</si>
  <si>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</si>
  <si>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</si>
  <si>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</si>
  <si>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</si>
  <si>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</si>
  <si>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</si>
  <si>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</si>
  <si>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</si>
  <si>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</si>
  <si>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</si>
  <si>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</si>
  <si>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</si>
  <si>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</si>
  <si>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</si>
  <si>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</si>
  <si>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</si>
  <si>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</si>
  <si>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</si>
  <si>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</si>
  <si>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</si>
  <si>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</si>
  <si>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</si>
  <si>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</si>
  <si>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</si>
  <si>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</si>
  <si>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</si>
  <si>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</si>
  <si>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</si>
  <si>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</si>
  <si>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</si>
  <si>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</si>
  <si>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</si>
  <si>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</si>
  <si>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</si>
  <si>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</si>
  <si>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</si>
  <si>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</si>
  <si>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</si>
  <si>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</si>
  <si>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</si>
  <si>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</si>
  <si>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</si>
  <si>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</si>
  <si>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</si>
  <si>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</si>
  <si>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</si>
  <si>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</si>
  <si>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</si>
  <si>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</si>
  <si>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</si>
  <si>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</si>
  <si>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</si>
  <si>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</si>
  <si>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</si>
  <si>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</si>
  <si>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</si>
  <si>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</si>
  <si>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</si>
  <si>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</si>
  <si>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</si>
  <si>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</si>
  <si>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</si>
  <si>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</si>
  <si>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</si>
  <si>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</si>
  <si>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</si>
  <si>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</si>
  <si>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</si>
  <si>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</si>
  <si>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</si>
  <si>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</si>
  <si>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</si>
  <si>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</si>
  <si>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</si>
  <si>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</si>
  <si>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</si>
  <si>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</si>
  <si>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</si>
  <si>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</si>
  <si>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</si>
  <si>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</si>
  <si>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</si>
  <si>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</si>
  <si>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</si>
  <si>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</si>
  <si>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</si>
  <si>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</si>
  <si>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</si>
  <si>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</si>
  <si>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</si>
  <si>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</si>
  <si>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</si>
  <si>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</si>
  <si>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</si>
  <si>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</si>
  <si>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</si>
  <si>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</si>
  <si>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</si>
  <si>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</si>
  <si>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</si>
  <si>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</si>
  <si>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</si>
  <si>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</si>
  <si>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</si>
  <si>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</si>
  <si>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</si>
  <si>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</si>
  <si>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</si>
  <si>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</si>
  <si>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</si>
  <si>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</si>
  <si>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</si>
  <si>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</si>
  <si>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</si>
  <si>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</si>
  <si>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</si>
  <si>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</si>
  <si>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</si>
  <si>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</si>
  <si>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</si>
  <si>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</si>
  <si>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</si>
  <si>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</si>
  <si>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</si>
  <si>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</si>
  <si>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</si>
  <si>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</si>
  <si>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</si>
  <si>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</si>
  <si>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</si>
  <si>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</si>
  <si>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</si>
  <si>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</si>
  <si>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</si>
  <si>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</si>
  <si>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</si>
  <si>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</si>
  <si>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</si>
  <si>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</si>
  <si>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</si>
  <si>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</si>
  <si>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</si>
  <si>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</si>
  <si>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</si>
  <si>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</si>
  <si>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</si>
  <si>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</si>
  <si>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</si>
  <si>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</si>
  <si>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</si>
  <si>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</si>
  <si>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</si>
  <si>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</si>
  <si>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</si>
  <si>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</si>
  <si>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</si>
  <si>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</si>
  <si>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</si>
  <si>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</si>
  <si>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</si>
  <si>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</si>
  <si>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</si>
  <si>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</si>
  <si>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</si>
  <si>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</si>
  <si>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</si>
  <si>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</si>
  <si>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</si>
  <si>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</si>
  <si>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</si>
  <si>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</si>
  <si>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</si>
  <si>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</si>
  <si>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</si>
  <si>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</si>
  <si>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</si>
  <si>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</si>
  <si>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</si>
  <si>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</si>
  <si>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</si>
  <si>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</si>
  <si>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</si>
  <si>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</si>
  <si>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</si>
  <si>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</si>
  <si>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</si>
  <si>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</si>
  <si>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</si>
  <si>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</si>
  <si>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</si>
  <si>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</si>
  <si>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</si>
  <si>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</si>
  <si>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</si>
  <si>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</si>
  <si>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</si>
  <si>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</si>
  <si>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</si>
  <si>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</si>
  <si>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</si>
  <si>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</si>
  <si>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</si>
  <si>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</si>
  <si>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</si>
  <si>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</si>
  <si>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</si>
  <si>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</si>
  <si>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</si>
  <si>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</si>
  <si>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</si>
  <si>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</si>
  <si>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</si>
  <si>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</si>
  <si>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</si>
  <si>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</si>
  <si>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</si>
  <si>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</si>
  <si>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</si>
  <si>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</si>
  <si>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</si>
  <si>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</si>
  <si>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</si>
  <si>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</si>
  <si>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</si>
  <si>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</si>
  <si>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</si>
  <si>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</si>
  <si>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</si>
  <si>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</si>
  <si>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</si>
  <si>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</si>
  <si>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</si>
  <si>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</si>
  <si>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</si>
  <si>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</si>
  <si>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</si>
  <si>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</si>
  <si>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</si>
  <si>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</si>
  <si>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</si>
  <si>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</si>
  <si>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</si>
  <si>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</si>
  <si>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</si>
  <si>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</si>
  <si>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</si>
  <si>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</si>
  <si>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</si>
  <si>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</si>
  <si>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</si>
  <si>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</si>
  <si>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</si>
  <si>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</si>
  <si>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</si>
  <si>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</si>
  <si>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</si>
  <si>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</si>
  <si>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</si>
  <si>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</si>
  <si>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</si>
  <si>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</si>
  <si>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</si>
  <si>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</si>
  <si>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</si>
  <si>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</si>
  <si>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</si>
  <si>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</si>
  <si>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</si>
  <si>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</si>
  <si>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</si>
  <si>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</si>
  <si>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</si>
  <si>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</si>
  <si>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</si>
  <si>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</si>
  <si>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</si>
  <si>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</si>
  <si>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</si>
  <si>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</si>
  <si>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</si>
  <si>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</si>
  <si>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</si>
  <si>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</si>
  <si>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</si>
  <si>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</si>
  <si>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</si>
  <si>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</si>
  <si>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</si>
  <si>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</si>
  <si>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</si>
  <si>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</si>
  <si>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</si>
  <si>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</si>
  <si>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</si>
  <si>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</si>
  <si>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</si>
  <si>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</si>
  <si>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</si>
  <si>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</si>
  <si>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</si>
  <si>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</si>
  <si>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</si>
  <si>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</si>
  <si>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</si>
  <si>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</si>
  <si>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</si>
  <si>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</si>
  <si>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</si>
  <si>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</si>
  <si>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</si>
  <si>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</si>
  <si>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</si>
  <si>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</si>
  <si>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</si>
  <si>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</si>
  <si>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</si>
  <si>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</si>
  <si>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</si>
  <si>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</si>
  <si>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</si>
  <si>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</si>
  <si>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</si>
  <si>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</si>
  <si>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</si>
  <si>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</si>
  <si>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</si>
  <si>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</si>
  <si>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</si>
  <si>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</si>
  <si>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</si>
  <si>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</si>
  <si>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</si>
  <si>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</si>
  <si>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</si>
  <si>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</si>
  <si>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</si>
  <si>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</si>
  <si>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</si>
  <si>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</si>
  <si>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</si>
  <si>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</si>
  <si>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</si>
  <si>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</si>
  <si>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</si>
  <si>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</si>
  <si>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</si>
  <si>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</si>
  <si>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</si>
  <si>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</si>
  <si>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</si>
  <si>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</si>
  <si>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</si>
  <si>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</si>
  <si>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</si>
  <si>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</si>
  <si>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</si>
  <si>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</si>
  <si>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</si>
  <si>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</si>
  <si>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</si>
  <si>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</si>
  <si>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</si>
  <si>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</si>
  <si>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</si>
  <si>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</si>
  <si>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</si>
  <si>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</si>
  <si>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</si>
  <si>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</si>
  <si>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</si>
  <si>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</si>
  <si>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</si>
  <si>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</si>
  <si>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</si>
  <si>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</si>
  <si>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</si>
  <si>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</si>
  <si>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</si>
  <si>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</si>
  <si>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</si>
  <si>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</si>
  <si>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</si>
  <si>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</si>
  <si>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</si>
  <si>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</si>
  <si>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</si>
  <si>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</si>
  <si>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</si>
  <si>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</si>
  <si>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</si>
  <si>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</si>
  <si>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</si>
  <si>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</si>
  <si>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</si>
  <si>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</si>
  <si>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</si>
  <si>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</si>
  <si>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</si>
  <si>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</si>
  <si>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</si>
  <si>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</si>
  <si>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</si>
  <si>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</si>
  <si>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</si>
  <si>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</si>
  <si>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</si>
  <si>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</si>
  <si>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</si>
  <si>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</si>
  <si>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</si>
  <si>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</si>
  <si>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</si>
  <si>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</si>
  <si>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</si>
  <si>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</si>
  <si>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</si>
  <si>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</si>
  <si>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</si>
  <si>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</si>
  <si>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</si>
  <si>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</si>
  <si>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</si>
  <si>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</si>
  <si>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</si>
  <si>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</si>
  <si>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</si>
  <si>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</si>
  <si>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</si>
  <si>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</si>
  <si>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</si>
  <si>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</si>
  <si>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</si>
  <si>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</si>
  <si>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</si>
  <si>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</si>
  <si>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</si>
  <si>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</si>
  <si>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</si>
  <si>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</si>
  <si>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</si>
  <si>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</si>
  <si>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</si>
  <si>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</si>
  <si>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</si>
  <si>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</si>
  <si>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</si>
  <si>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</si>
  <si>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</si>
  <si>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</si>
  <si>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</si>
  <si>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</si>
  <si>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</si>
  <si>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</si>
  <si>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</si>
  <si>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</si>
  <si>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</si>
  <si>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</si>
  <si>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</si>
  <si>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</si>
  <si>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</si>
  <si>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</si>
  <si>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</si>
  <si>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</si>
  <si>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</si>
  <si>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</si>
  <si>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</si>
  <si>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</si>
  <si>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</si>
  <si>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</si>
  <si>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</si>
  <si>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</si>
  <si>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</si>
  <si>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</si>
  <si>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</si>
  <si>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</si>
  <si>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</si>
  <si>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</si>
  <si>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</si>
  <si>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</si>
  <si>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</si>
  <si>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</si>
  <si>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</si>
  <si>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</si>
  <si>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</si>
  <si>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</si>
  <si>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</si>
  <si>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</si>
  <si>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</si>
  <si>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</si>
  <si>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</si>
  <si>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</si>
  <si>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</si>
  <si>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</si>
  <si>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</si>
  <si>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</si>
  <si>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</si>
  <si>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</si>
  <si>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</si>
  <si>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</si>
  <si>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</si>
  <si>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</si>
  <si>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</si>
  <si>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</si>
  <si>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</si>
  <si>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</si>
  <si>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</si>
  <si>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</si>
  <si>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</si>
  <si>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</si>
  <si>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</si>
  <si>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</si>
  <si>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</si>
  <si>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</si>
  <si>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</si>
  <si>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</si>
  <si>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</si>
  <si>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</si>
  <si>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</si>
  <si>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</si>
  <si>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</si>
  <si>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</si>
  <si>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</si>
  <si>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</si>
  <si>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</si>
  <si>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</si>
  <si>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</si>
  <si>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</si>
  <si>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</si>
  <si>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</si>
  <si>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</si>
  <si>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</si>
  <si>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</si>
  <si>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</si>
  <si>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</si>
  <si>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</si>
  <si>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</si>
  <si>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</si>
  <si>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</si>
  <si>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</si>
  <si>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</si>
  <si>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</si>
  <si>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</si>
  <si>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</si>
  <si>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</si>
  <si>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</si>
  <si>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</si>
  <si>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</si>
  <si>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</si>
  <si>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</si>
  <si>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</si>
  <si>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</si>
  <si>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</si>
  <si>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</si>
  <si>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</si>
  <si>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</si>
  <si>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</si>
  <si>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</si>
  <si>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</si>
  <si>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</si>
  <si>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</si>
  <si>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</si>
  <si>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</si>
  <si>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</si>
  <si>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</si>
  <si>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</si>
  <si>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</si>
  <si>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</si>
  <si>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</si>
  <si>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</si>
  <si>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</si>
  <si>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</si>
  <si>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</si>
  <si>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</si>
  <si>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</si>
  <si>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</si>
  <si>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</si>
  <si>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</si>
  <si>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</si>
  <si>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</si>
  <si>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</si>
  <si>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</si>
  <si>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</si>
  <si>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</si>
  <si>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</si>
  <si>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</si>
  <si>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</si>
  <si>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</si>
  <si>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</si>
  <si>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</si>
  <si>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</si>
  <si>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</si>
  <si>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</si>
  <si>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</si>
  <si>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</si>
  <si>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</si>
  <si>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</si>
  <si>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</si>
  <si>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</si>
  <si>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</si>
  <si>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</si>
  <si>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</si>
  <si>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</si>
  <si>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</si>
  <si>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</si>
  <si>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</si>
  <si>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</si>
  <si>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</si>
  <si>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</si>
  <si>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</si>
  <si>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</si>
  <si>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</si>
  <si>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</si>
  <si>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</si>
  <si>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</si>
  <si>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</si>
  <si>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</si>
  <si>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</si>
  <si>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</si>
  <si>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</si>
  <si>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</si>
  <si>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</si>
  <si>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</si>
  <si>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</si>
  <si>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</si>
  <si>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</si>
  <si>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</si>
  <si>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</si>
  <si>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</si>
  <si>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</si>
  <si>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</si>
  <si>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</si>
  <si>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</si>
  <si>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</si>
  <si>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</si>
  <si>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</si>
  <si>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</si>
  <si>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</si>
  <si>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</si>
  <si>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</si>
  <si>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</si>
  <si>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</si>
  <si>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</si>
  <si>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</si>
  <si>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</si>
  <si>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</si>
  <si>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</si>
  <si>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</si>
  <si>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</si>
  <si>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</si>
  <si>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</si>
  <si>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</si>
  <si>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</si>
  <si>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</si>
  <si>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</si>
  <si>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</si>
  <si>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</si>
  <si>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</si>
  <si>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</si>
  <si>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</si>
  <si>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</si>
  <si>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</si>
  <si>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</si>
  <si>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</si>
  <si>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</si>
  <si>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</si>
  <si>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</si>
  <si>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</si>
  <si>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</si>
  <si>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</si>
  <si>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</si>
  <si>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</si>
  <si>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</si>
  <si>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</si>
  <si>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</si>
  <si>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</si>
  <si>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</si>
  <si>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</si>
  <si>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</si>
  <si>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</si>
  <si>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</si>
  <si>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</si>
  <si>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</si>
  <si>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</si>
  <si>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</si>
  <si>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</si>
  <si>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</si>
  <si>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</si>
  <si>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</si>
  <si>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</si>
  <si>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</si>
  <si>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</si>
  <si>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</si>
  <si>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</si>
  <si>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</si>
  <si>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</si>
  <si>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</si>
  <si>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</si>
  <si>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</si>
  <si>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</si>
  <si>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</si>
  <si>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</si>
  <si>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</si>
  <si>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</si>
  <si>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</si>
  <si>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</si>
  <si>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</si>
  <si>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</si>
  <si>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</si>
  <si>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</si>
  <si>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</si>
  <si>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</si>
  <si>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</si>
  <si>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</si>
  <si>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</si>
  <si>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</si>
  <si>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</si>
  <si>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</si>
  <si>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</si>
  <si>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</si>
  <si>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</si>
  <si>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</si>
  <si>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</si>
  <si>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</si>
  <si>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</si>
  <si>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</si>
  <si>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</si>
  <si>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</si>
  <si>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</si>
  <si>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</si>
  <si>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</si>
  <si>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</si>
  <si>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</si>
  <si>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</si>
  <si>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</si>
  <si>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</si>
  <si>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</si>
  <si>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</si>
  <si>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</si>
  <si>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</si>
  <si>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</si>
  <si>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</si>
  <si>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</si>
  <si>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</si>
  <si>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</si>
  <si>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</si>
  <si>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</si>
  <si>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</si>
  <si>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</si>
  <si>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</si>
  <si>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</si>
  <si>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</si>
  <si>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</si>
  <si>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</si>
  <si>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</si>
  <si>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</si>
  <si>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</si>
  <si>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</si>
  <si>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</si>
  <si>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</si>
  <si>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</si>
  <si>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</si>
  <si>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</si>
  <si>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</si>
  <si>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</si>
  <si>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</si>
  <si>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</si>
  <si>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</si>
  <si>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</si>
  <si>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</si>
  <si>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</si>
  <si>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</si>
  <si>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</si>
  <si>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</si>
  <si>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</si>
  <si>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</si>
  <si>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</si>
  <si>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</si>
  <si>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</si>
  <si>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</si>
  <si>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</si>
  <si>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</si>
  <si>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</si>
  <si>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</si>
  <si>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</si>
  <si>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</si>
  <si>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</si>
  <si>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</si>
  <si>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</si>
  <si>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</si>
  <si>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</si>
  <si>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</si>
  <si>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</si>
  <si>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</si>
  <si>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</si>
  <si>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</si>
  <si>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</si>
  <si>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</si>
  <si>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</si>
  <si>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</si>
  <si>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</si>
  <si>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</si>
  <si>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</si>
  <si>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</si>
  <si>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</si>
  <si>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</si>
  <si>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</si>
  <si>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</si>
  <si>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</si>
  <si>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</si>
  <si>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</si>
  <si>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</si>
  <si>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</si>
  <si>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</si>
  <si>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</si>
  <si>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</si>
  <si>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</si>
  <si>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</si>
  <si>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</si>
  <si>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</si>
  <si>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</si>
  <si>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</si>
  <si>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</si>
  <si>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</si>
  <si>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</si>
  <si>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</si>
  <si>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</si>
  <si>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</si>
  <si>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</si>
  <si>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</si>
  <si>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</si>
  <si>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</si>
  <si>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</si>
  <si>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</si>
  <si>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</si>
  <si>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</si>
  <si>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</si>
  <si>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</si>
  <si>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</si>
  <si>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</si>
  <si>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</si>
  <si>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</si>
  <si>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</si>
  <si>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</si>
  <si>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</si>
  <si>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</si>
  <si>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</si>
  <si>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</si>
  <si>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</si>
  <si>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</si>
  <si>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</si>
  <si>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</si>
  <si>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</si>
  <si>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</si>
  <si>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</si>
  <si>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</si>
  <si>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</si>
  <si>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</si>
  <si>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</si>
  <si>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</si>
  <si>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</si>
  <si>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</si>
  <si>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</si>
  <si>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</si>
  <si>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</si>
  <si>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</si>
  <si>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</si>
  <si>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</si>
  <si>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</si>
  <si>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</si>
  <si>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</si>
  <si>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</si>
  <si>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</si>
  <si>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</si>
  <si>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</si>
  <si>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</si>
  <si>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</si>
  <si>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</si>
  <si>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</si>
  <si>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</si>
  <si>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</si>
  <si>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</si>
  <si>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</si>
  <si>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</si>
  <si>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</si>
  <si>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</si>
  <si>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</si>
  <si>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</si>
  <si>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</si>
  <si>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</si>
  <si>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</si>
  <si>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</si>
  <si>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</si>
  <si>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</si>
  <si>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</si>
  <si>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</si>
  <si>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</si>
  <si>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</si>
  <si>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</si>
  <si>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</si>
  <si>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</si>
  <si>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</si>
  <si>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</si>
  <si>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</si>
  <si>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</si>
  <si>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</si>
  <si>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</si>
  <si>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</si>
  <si>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</si>
  <si>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</si>
  <si>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</si>
  <si>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</si>
  <si>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</si>
  <si>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</si>
  <si>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</si>
  <si>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</si>
  <si>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</si>
  <si>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</si>
  <si>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</si>
  <si>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</si>
  <si>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</si>
  <si>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</si>
  <si>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</si>
  <si>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</si>
  <si>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</si>
  <si>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</si>
  <si>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</si>
  <si>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</si>
  <si>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</si>
  <si>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</si>
  <si>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</si>
  <si>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</si>
  <si>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</si>
  <si>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</si>
  <si>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</si>
  <si>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</si>
  <si>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</si>
  <si>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</si>
  <si>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</si>
  <si>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</si>
  <si>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</si>
  <si>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</si>
  <si>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</si>
  <si>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</si>
  <si>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</si>
  <si>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</si>
  <si>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</si>
  <si>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</si>
  <si>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</si>
  <si>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</si>
  <si>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</si>
  <si>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</si>
  <si>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</si>
  <si>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</si>
  <si>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</si>
  <si>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</si>
  <si>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</si>
  <si>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</si>
  <si>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</si>
  <si>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</si>
  <si>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</si>
  <si>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</si>
  <si>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</si>
  <si>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</si>
  <si>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</si>
  <si>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</si>
  <si>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</si>
  <si>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</si>
  <si>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</si>
  <si>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</si>
  <si>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</si>
  <si>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</si>
  <si>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</si>
  <si>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</si>
  <si>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</si>
  <si>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</si>
  <si>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</si>
  <si>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</si>
  <si>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</si>
  <si>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</si>
  <si>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</si>
  <si>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</si>
  <si>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</si>
  <si>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</si>
  <si>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</si>
  <si>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</si>
  <si>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</si>
  <si>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</si>
  <si>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</si>
  <si>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</si>
  <si>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</si>
  <si>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</si>
  <si>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</si>
  <si>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</si>
  <si>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</si>
  <si>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</si>
  <si>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</si>
  <si>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</si>
  <si>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</si>
  <si>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</si>
  <si>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</si>
  <si>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</si>
  <si>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</si>
  <si>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</si>
  <si>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</si>
  <si>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</si>
  <si>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</si>
  <si>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</si>
  <si>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</si>
  <si>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</si>
  <si>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</si>
  <si>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</si>
  <si>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</si>
  <si>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</si>
  <si>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</si>
  <si>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</si>
  <si>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</si>
  <si>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</si>
  <si>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</si>
  <si>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</si>
  <si>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</si>
  <si>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</si>
  <si>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Version du formulaire</t>
  </si>
  <si>
    <t>Date * :</t>
  </si>
  <si>
    <t>Comment préparer ce document?</t>
  </si>
  <si>
    <t>La Direction générale de l’approvisionnement en bois et du développement économique met ce formulaire à votre disposition pour assurer une certaine uniformité dans la préparation des documents.</t>
  </si>
  <si>
    <t xml:space="preserve">IMPORTANT : Assurez-vous d’être précis et concis lors de la préparation de votre demande. </t>
  </si>
  <si>
    <t>*** TOUTE DEMANDE INCOMPLÈTE SERA RETOURNÉE AU REQUÉRANT.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</si>
  <si>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</si>
  <si>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</si>
  <si>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</si>
  <si>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</si>
  <si>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</si>
  <si>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</si>
  <si>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</si>
  <si>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</si>
  <si>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</si>
  <si>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</si>
  <si>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</si>
  <si>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</si>
  <si>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</si>
  <si>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</si>
  <si>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</si>
  <si>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</si>
  <si>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</si>
  <si>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</si>
  <si>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</si>
  <si>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</si>
  <si>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</si>
  <si>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</si>
  <si>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</si>
  <si>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</si>
  <si>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</si>
  <si>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</si>
  <si>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</si>
  <si>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</si>
  <si>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</si>
  <si>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</si>
  <si>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</si>
  <si>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</si>
  <si>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</si>
  <si>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</si>
  <si>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</si>
  <si>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</si>
  <si>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</si>
  <si>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</si>
  <si>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</si>
  <si>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</si>
  <si>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</si>
  <si>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</si>
  <si>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</si>
  <si>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</si>
  <si>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</si>
  <si>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</si>
  <si>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</si>
  <si>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</si>
  <si>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</si>
  <si>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</si>
  <si>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</si>
  <si>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</si>
  <si>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</si>
  <si>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Courriel du requérant :</t>
  </si>
  <si>
    <t>Description du requérant</t>
  </si>
  <si>
    <t>Historique :</t>
  </si>
  <si>
    <t xml:space="preserve">Nom légal : </t>
  </si>
  <si>
    <t xml:space="preserve">Nom d'exploitation : </t>
  </si>
  <si>
    <t>Description du projet</t>
  </si>
  <si>
    <t>Contexte et justification du projet :</t>
  </si>
  <si>
    <t>Page de départ</t>
  </si>
  <si>
    <t>Page fin</t>
  </si>
  <si>
    <t>Présentation du projet :</t>
  </si>
  <si>
    <t>Étape de réalisation</t>
  </si>
  <si>
    <t>Date début</t>
  </si>
  <si>
    <t>Date fin</t>
  </si>
  <si>
    <t>Livrables</t>
  </si>
  <si>
    <t>Construction</t>
  </si>
  <si>
    <t>Rapport d’étape</t>
  </si>
  <si>
    <t>Prototype</t>
  </si>
  <si>
    <t>Risques</t>
  </si>
  <si>
    <t>Commercial</t>
  </si>
  <si>
    <t>Réglementaire</t>
  </si>
  <si>
    <t>Social</t>
  </si>
  <si>
    <t>Environnemental</t>
  </si>
  <si>
    <t>Légal</t>
  </si>
  <si>
    <t>Acceptabilité</t>
  </si>
  <si>
    <t xml:space="preserve">Moyens et stratégies prévus pour réduire les risques </t>
  </si>
  <si>
    <t>État de la situation :</t>
  </si>
  <si>
    <t>Quelles sont les normes auxquelles le produit devra se conformer?</t>
  </si>
  <si>
    <t>Niveau de participation</t>
  </si>
  <si>
    <t>Faible</t>
  </si>
  <si>
    <t>Moyen</t>
  </si>
  <si>
    <t>Élevé</t>
  </si>
  <si>
    <t>Membre de l'équipe</t>
  </si>
  <si>
    <t>Formation</t>
  </si>
  <si>
    <t>Équipe du requérant</t>
  </si>
  <si>
    <t>Partenaires</t>
  </si>
  <si>
    <t>Participation au projet</t>
  </si>
  <si>
    <t>Contact</t>
  </si>
  <si>
    <t>Entreprise</t>
  </si>
  <si>
    <t>Partenaire financier</t>
  </si>
  <si>
    <t>Type de contribution</t>
  </si>
  <si>
    <t>Statut de la contribution</t>
  </si>
  <si>
    <t>Versée</t>
  </si>
  <si>
    <t>Confirmée</t>
  </si>
  <si>
    <t>En cours de traitement </t>
  </si>
  <si>
    <t>Prêt</t>
  </si>
  <si>
    <t>Subvention </t>
  </si>
  <si>
    <t>Étapes</t>
  </si>
  <si>
    <t>Dépenses admissibles</t>
  </si>
  <si>
    <t>Description des dépenses</t>
  </si>
  <si>
    <t>Efforts fournis</t>
  </si>
  <si>
    <t>Matériaux</t>
  </si>
  <si>
    <t>Salaires</t>
  </si>
  <si>
    <t>Description des
dépenses</t>
  </si>
  <si>
    <t>Documents à annexer</t>
  </si>
  <si>
    <t>Réponse</t>
  </si>
  <si>
    <t>Oui</t>
  </si>
  <si>
    <t>Non</t>
  </si>
  <si>
    <t>États financiers vérifiés des trois dernières années</t>
  </si>
  <si>
    <t>Documents obligatoires</t>
  </si>
  <si>
    <t>Résolution du conseil d’administration désignant la personne autorisée à présenter la demande</t>
  </si>
  <si>
    <t>Soumissions détaillées des principaux fournisseurs ou des spécialistes</t>
  </si>
  <si>
    <t>Documents à fournir sur demande</t>
  </si>
  <si>
    <t>Échéancier du projet (diagramme de Gantt)</t>
  </si>
  <si>
    <t>Tout autre document nécessaire à l’analyse du projet</t>
  </si>
  <si>
    <t>Engagements du requérant</t>
  </si>
  <si>
    <t>Présence</t>
  </si>
  <si>
    <t xml:space="preserve">Signature : </t>
  </si>
  <si>
    <t xml:space="preserve">Titre : </t>
  </si>
  <si>
    <t>Date :</t>
  </si>
  <si>
    <t>Tout document à l’appui de votre demande de subvention peut être joint en annexe, de même que toute information permettant de compléter ou de préciser les données apparaissant dans l’une ou l’autre des sections précédentes.</t>
  </si>
  <si>
    <t>Le requérant n’est pas inscrit au Registre des entreprises non admissibles aux contrats publics (RENA), ni ses sous-traitants.</t>
  </si>
  <si>
    <t>Crédits d'impôt estimés</t>
  </si>
  <si>
    <t>Code postal :</t>
  </si>
  <si>
    <t>Veuillez remplir chaque section dans un français de qualité. Si une section ne s’applique pas à votre projet, il suffit d’indiquer « Sans objet ». Des instructions ont été ajoutées pour faciliter la compréhension de certaines sections du document.</t>
  </si>
  <si>
    <t>annee</t>
  </si>
  <si>
    <t>mois</t>
  </si>
  <si>
    <t>Jour</t>
  </si>
  <si>
    <t>Présence/absence</t>
  </si>
  <si>
    <t>annee début</t>
  </si>
  <si>
    <t>mois début</t>
  </si>
  <si>
    <t>Jour début</t>
  </si>
  <si>
    <t>Nature</t>
  </si>
  <si>
    <t>Espèces ($)</t>
  </si>
  <si>
    <t>Sans objet</t>
  </si>
  <si>
    <t>annee fin</t>
  </si>
  <si>
    <t>mois fin</t>
  </si>
  <si>
    <t>Jour fin</t>
  </si>
  <si>
    <t>s.o.</t>
  </si>
  <si>
    <t>Depot</t>
  </si>
  <si>
    <t>derniere MAJ</t>
  </si>
  <si>
    <t>Total dépenses admissibles →</t>
  </si>
  <si>
    <t>Formulaire de demande de subvention dûment rempli (Excel) et signé par la personne autorisée (PDF)</t>
  </si>
  <si>
    <t>Date de début</t>
  </si>
  <si>
    <t>Date de fin</t>
  </si>
  <si>
    <t>Le requérant n'a pas fait défaut de respecter ses obligations après avoir été dûment mis en demeure en lien avec l’attribution d’une aide financière antérieure par un ministère ou un organisme du gouvernement du Québec.</t>
  </si>
  <si>
    <t>Pièce justificative démontrant la mise en place d’un programme d’accès à l’égalité conforme à la Charte des droits et libertés de la personne (RLRQ, chapitre C-12), s'il y a lieu, pour les entreprises ou les organismes à but lucratif de 100 employés et plus qui déposent une demande de subvention de 100 000 $ et plus</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</si>
  <si>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</si>
  <si>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</si>
  <si>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r>
      <t>Je, _____________________________________ , certifie q</t>
    </r>
    <r>
      <rPr>
        <sz val="9"/>
        <rFont val="Arial"/>
        <family val="2"/>
      </rPr>
      <t>ue t</t>
    </r>
    <r>
      <rPr>
        <sz val="9"/>
        <color theme="1"/>
        <rFont val="Arial"/>
        <family val="2"/>
      </rPr>
      <t>ous les renseignements fournis dans ce formulaire, ainsi que tous ceux qui figurent dans les autres documents transmis, sont complets et exacts.</t>
    </r>
  </si>
  <si>
    <t>Étude ingénierie préliminaire</t>
  </si>
  <si>
    <t>Étude ingénierie final</t>
  </si>
  <si>
    <t>Rapport final</t>
  </si>
  <si>
    <t>*** Faire imprimer la page "Engagements", la signer et la joindre en format PDF au formulaire de demande de subvention en format Excel.</t>
  </si>
  <si>
    <r>
      <t xml:space="preserve">Le formulaire contient certaines cellules de petits </t>
    </r>
    <r>
      <rPr>
        <sz val="9"/>
        <color rgb="FFFF0000"/>
        <rFont val="Arial"/>
        <family val="2"/>
      </rPr>
      <t>triangles rouges</t>
    </r>
    <r>
      <rPr>
        <sz val="9"/>
        <color theme="1"/>
        <rFont val="Arial"/>
        <family val="2"/>
      </rPr>
      <t xml:space="preserve">. Ce sont des « infobulles », sur lesquelles on peut pointer pour aider le répondant ou </t>
    </r>
    <r>
      <rPr>
        <sz val="9"/>
        <rFont val="Arial"/>
        <family val="2"/>
      </rPr>
      <t>la répondante</t>
    </r>
    <r>
      <rPr>
        <sz val="9"/>
        <color theme="1"/>
        <rFont val="Arial"/>
        <family val="2"/>
      </rPr>
      <t xml:space="preserve"> à inscrire les informations demandées </t>
    </r>
    <r>
      <rPr>
        <sz val="9"/>
        <rFont val="Arial"/>
        <family val="2"/>
      </rPr>
      <t xml:space="preserve">dans les </t>
    </r>
    <r>
      <rPr>
        <sz val="9"/>
        <color theme="1"/>
        <rFont val="Arial"/>
        <family val="2"/>
      </rPr>
      <t>différentes sections.</t>
    </r>
  </si>
  <si>
    <t xml:space="preserve">Financement </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</si>
  <si>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</si>
  <si>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Le requérant s’engage à déclarer les montants déjà engagés dans le projet avant le dépôt de la demande. Si tel est le cas, ils se retrouveront dans le financement total du projet de l'onglet "Financement".</t>
  </si>
  <si>
    <t xml:space="preserve"> % de contribution au financement des dépenses admissibles</t>
  </si>
  <si>
    <t>Région administrative</t>
  </si>
  <si>
    <t>16 - Montérégie</t>
  </si>
  <si>
    <t>12 - Chaudière-Appalaches</t>
  </si>
  <si>
    <t>09 - Côte-Nord</t>
  </si>
  <si>
    <t>10 - Nord-du-Québec</t>
  </si>
  <si>
    <t>02 - Saguenay–Lac-Saint-Jean</t>
  </si>
  <si>
    <t>01 - Bas-Saint-Laurent</t>
  </si>
  <si>
    <t>07 - Outaouais</t>
  </si>
  <si>
    <t>15 - Laurentides</t>
  </si>
  <si>
    <t>08 - Abitibi-Témiscamingue</t>
  </si>
  <si>
    <t>05 - Estrie</t>
  </si>
  <si>
    <t>17 - Centre-du-Québec</t>
  </si>
  <si>
    <t>14 - Lanaudière</t>
  </si>
  <si>
    <t>06 - Montréal</t>
  </si>
  <si>
    <t>03 - Capitale-Nationale</t>
  </si>
  <si>
    <t>04 - Mauricie</t>
  </si>
  <si>
    <t>11 - Gaspésie-Îles-de-la-Madeleine</t>
  </si>
  <si>
    <t>13 - Laval</t>
  </si>
  <si>
    <t>Région adm. :</t>
  </si>
  <si>
    <t>Coordonnées Requérant:</t>
  </si>
  <si>
    <t>Site de réalisation du projet :</t>
  </si>
  <si>
    <t>Fabrication de machines agricoles</t>
  </si>
  <si>
    <t>333110</t>
  </si>
  <si>
    <t>Fabrication de machines pour la construction</t>
  </si>
  <si>
    <t>333120</t>
  </si>
  <si>
    <t>Fabrication de machines pour les scieries et le travail du bois</t>
  </si>
  <si>
    <t>333245</t>
  </si>
  <si>
    <t>Programme d'innovation en construction bois</t>
  </si>
  <si>
    <t>Catégorie A : Aide à la conception</t>
  </si>
  <si>
    <t>Catégorie B : Solutions innovantes pour les constructions en bois</t>
  </si>
  <si>
    <r>
      <t>Avant de commencer, assurez-vous d'avoir pris connaissance du</t>
    </r>
    <r>
      <rPr>
        <u/>
        <sz val="9"/>
        <color theme="4"/>
        <rFont val="Arial"/>
        <family val="2"/>
      </rPr>
      <t xml:space="preserve"> Guide du requérant</t>
    </r>
    <r>
      <rPr>
        <sz val="9"/>
        <rFont val="Arial"/>
        <family val="2"/>
      </rPr>
      <t xml:space="preserve"> qui comporte plusieurs nouveautés. </t>
    </r>
  </si>
  <si>
    <r>
      <t xml:space="preserve">Faites parvenir toute question, ainsi que le formulaire et les documents requis, dont la page d'engagements signée, à l’adresse </t>
    </r>
    <r>
      <rPr>
        <u/>
        <sz val="9"/>
        <color rgb="FF0563C1"/>
        <rFont val="Arial"/>
        <family val="2"/>
      </rPr>
      <t>PICB@mrnf.gouv.qc.ca</t>
    </r>
    <r>
      <rPr>
        <sz val="9"/>
        <rFont val="Arial"/>
        <family val="2"/>
      </rPr>
      <t>.</t>
    </r>
  </si>
  <si>
    <r>
      <t xml:space="preserve">* VEUILLEZ VOUS ASSURER D’AVOIR EN MAIN LA DERNIÈRE VERSION DE CE FORMULAIRE, DISPONIBLE SUR LE </t>
    </r>
    <r>
      <rPr>
        <u/>
        <sz val="9"/>
        <color rgb="FF0563C1"/>
        <rFont val="Arial"/>
        <family val="2"/>
      </rPr>
      <t>SITE WEB</t>
    </r>
    <r>
      <rPr>
        <sz val="9"/>
        <rFont val="Arial"/>
        <family val="2"/>
      </rPr>
      <t xml:space="preserve"> DU MINISTÈRE DES RESSOURCES NATURELLES ET DES FORÊTS.</t>
    </r>
  </si>
  <si>
    <t>Mission :</t>
  </si>
  <si>
    <t>Principaux actionnaires (%) :</t>
  </si>
  <si>
    <t>Date d’enregistrement ou d’incorporation :</t>
  </si>
  <si>
    <t>Chiffre d'affaires</t>
  </si>
  <si>
    <t>Nombre d'emplois actuels/consolidés :</t>
  </si>
  <si>
    <t>Catégorie de projet</t>
  </si>
  <si>
    <t>A - Aide à la conception</t>
  </si>
  <si>
    <t>Catégorie du projet :</t>
  </si>
  <si>
    <t>Liste des innovations liées à la solution innovante</t>
  </si>
  <si>
    <t>Titre du rapport technique pour diffusion (à être approuvé par le MRNF)</t>
  </si>
  <si>
    <t>Type de risque</t>
  </si>
  <si>
    <t>Technique</t>
  </si>
  <si>
    <t>Financier</t>
  </si>
  <si>
    <t>Autre</t>
  </si>
  <si>
    <t>Responsabilité dans le cadre du projet de démonstration</t>
  </si>
  <si>
    <t>Responsable du rapport technique pour diffusion</t>
  </si>
  <si>
    <t>Précisions obligatoires</t>
  </si>
  <si>
    <t>Responsable du rapport de projet GES</t>
  </si>
  <si>
    <t>Responsable du rapport du Gestimat</t>
  </si>
  <si>
    <t>Responsable du rapport de vérification ISO (catégories B1 et B2 seulement)</t>
  </si>
  <si>
    <t>CV des membres de l’équipe et des partenaires (ingénieurs, architectes, fabricants, entrepreneurs, etc.) participant au projet</t>
  </si>
  <si>
    <r>
      <rPr>
        <u/>
        <sz val="9"/>
        <color rgb="FF0563C1"/>
        <rFont val="Arial"/>
        <family val="2"/>
      </rPr>
      <t>Fichier Excel des dépenses admissibles</t>
    </r>
    <r>
      <rPr>
        <sz val="9"/>
        <rFont val="Arial"/>
        <family val="2"/>
      </rPr>
      <t xml:space="preserve"> du projet (disponible sur le site Web) ainsi que toutes
les pièces justificatives s’y rattachant</t>
    </r>
  </si>
  <si>
    <t>Une estimation des coûts du projet de classe D</t>
  </si>
  <si>
    <t>Je comprends qu'à la fin des travaux, je devrai soumettre des rapports pour diffusion.</t>
  </si>
  <si>
    <t>Si le projet de conception du bâtiment visé par la catégorie B a été soutenu dans la catégorie A, présenter les résultats obtenus des démarches d’aide à la conception liées à l’innovation.</t>
  </si>
  <si>
    <t>Ce programme s’inscrit dans le cadre du Plan pour une économie verte 2030.</t>
  </si>
  <si>
    <r>
      <t xml:space="preserve">Je confirme avoir consulté </t>
    </r>
    <r>
      <rPr>
        <u/>
        <sz val="9"/>
        <color rgb="FF0563C1"/>
        <rFont val="Arial"/>
        <family val="2"/>
      </rPr>
      <t xml:space="preserve">le Guide du requérant </t>
    </r>
    <r>
      <rPr>
        <sz val="9"/>
        <rFont val="Arial"/>
        <family val="2"/>
      </rPr>
      <t>pour m’assurer que mon projet répond aux critères d’admissibilité prévus dans le cadre de ce programme.</t>
    </r>
  </si>
  <si>
    <r>
      <t xml:space="preserve">Les documents mentionnés dans l’onglet "Documents" doivent être envoyés à l’adresse </t>
    </r>
    <r>
      <rPr>
        <b/>
        <u/>
        <sz val="9"/>
        <color rgb="FF0563C1"/>
        <rFont val="Arial"/>
        <family val="2"/>
      </rPr>
      <t>PICB@mrnf.gouv.qc.ca</t>
    </r>
    <r>
      <rPr>
        <b/>
        <sz val="9"/>
        <rFont val="Arial"/>
        <family val="2"/>
      </rPr>
      <t>.</t>
    </r>
  </si>
  <si>
    <t>Nom du programme s'il y a lieu</t>
  </si>
  <si>
    <t>MRNF</t>
  </si>
  <si>
    <t xml:space="preserve">Date de mise en service du bâtiment  </t>
  </si>
  <si>
    <t xml:space="preserve">Durée du projet en mois (selon la catégorie de projet) : </t>
  </si>
  <si>
    <t>Nombre d'étages prévus du bâtiment</t>
  </si>
  <si>
    <t>Financement du projet (selon la catégorie du projet)</t>
  </si>
  <si>
    <t xml:space="preserve">Description de l'innovation </t>
  </si>
  <si>
    <t>Démonstration de la démarche de conception intégrée</t>
  </si>
  <si>
    <t>Listez les efforts supplémentaires nécessaires à la conception ou à la réalisation de la solution innovante</t>
  </si>
  <si>
    <t xml:space="preserve">Gestion des risques </t>
  </si>
  <si>
    <t xml:space="preserve">Sommaire des permis et des approbations nécessaires  </t>
  </si>
  <si>
    <t>Durée de vie estimée du bâtiment (années)</t>
  </si>
  <si>
    <t>Pour les projets de catégorie B</t>
  </si>
  <si>
    <t xml:space="preserve"> </t>
  </si>
  <si>
    <r>
      <t>Aire totale de plancher prévu (m</t>
    </r>
    <r>
      <rPr>
        <b/>
        <vertAlign val="superscript"/>
        <sz val="9"/>
        <color theme="1"/>
        <rFont val="Arial"/>
        <family val="2"/>
      </rPr>
      <t>2</t>
    </r>
    <r>
      <rPr>
        <b/>
        <sz val="9"/>
        <color theme="1"/>
        <rFont val="Arial"/>
        <family val="2"/>
      </rPr>
      <t>)</t>
    </r>
  </si>
  <si>
    <r>
      <t>N</t>
    </r>
    <r>
      <rPr>
        <b/>
        <vertAlign val="superscript"/>
        <sz val="9"/>
        <color theme="1"/>
        <rFont val="Arial"/>
        <family val="2"/>
      </rPr>
      <t>o</t>
    </r>
    <r>
      <rPr>
        <b/>
        <sz val="9"/>
        <color theme="1"/>
        <rFont val="Arial"/>
        <family val="2"/>
      </rPr>
      <t xml:space="preserve"> de téléphone :</t>
    </r>
  </si>
  <si>
    <r>
      <rPr>
        <b/>
        <sz val="9"/>
        <rFont val="Arial Narrow"/>
        <family val="2"/>
      </rPr>
      <t>N</t>
    </r>
    <r>
      <rPr>
        <b/>
        <vertAlign val="superscript"/>
        <sz val="9"/>
        <rFont val="Arial Narrow"/>
        <family val="2"/>
      </rPr>
      <t>o</t>
    </r>
    <r>
      <rPr>
        <b/>
        <sz val="9"/>
        <color theme="1"/>
        <rFont val="Arial Narrow"/>
        <family val="2"/>
      </rPr>
      <t xml:space="preserve"> projet (réservé MRNF) : </t>
    </r>
  </si>
  <si>
    <t>Échéancier complet du projet (de la conception à la mise en service) :</t>
  </si>
  <si>
    <r>
      <t>N</t>
    </r>
    <r>
      <rPr>
        <b/>
        <vertAlign val="superscript"/>
        <sz val="9"/>
        <color theme="1"/>
        <rFont val="Arial"/>
        <family val="2"/>
      </rPr>
      <t>o</t>
    </r>
  </si>
  <si>
    <t>Description de la problématique et/ou du besoin</t>
  </si>
  <si>
    <t>Attributs de la solution innovante (potentiel de reproductivité, forces et avantages offerts)</t>
  </si>
  <si>
    <t>Aspects reproductibles de votre projet :</t>
  </si>
  <si>
    <t>Forces et avantages offerts :</t>
  </si>
  <si>
    <t>Liste des thèmes visés par le rapport technique pour diffusion (devront faire partie intégrante du rapport)</t>
  </si>
  <si>
    <t>Propriété intellectuelle, licence, brevets (à venir, en demande ou acquis)</t>
  </si>
  <si>
    <r>
      <t xml:space="preserve">Expertise
</t>
    </r>
    <r>
      <rPr>
        <b/>
        <sz val="8"/>
        <color theme="1"/>
        <rFont val="Arial"/>
        <family val="2"/>
      </rPr>
      <t>(nombre d'années)</t>
    </r>
  </si>
  <si>
    <r>
      <t xml:space="preserve">Expertise
</t>
    </r>
    <r>
      <rPr>
        <b/>
        <sz val="8"/>
        <color theme="1"/>
        <rFont val="Arial"/>
        <family val="2"/>
      </rPr>
      <t>(domaine d'activité principal)</t>
    </r>
  </si>
  <si>
    <t xml:space="preserve"> Financement ($)¹</t>
  </si>
  <si>
    <t>Part de financement applicable aux dépenses admissibles ($)²</t>
  </si>
  <si>
    <t>Financement (dépenses admissibles)</t>
  </si>
  <si>
    <t xml:space="preserve">                          Total projet →</t>
  </si>
  <si>
    <t>Coût total du projet (de la conception à la mise en service du bâtiment) ($) :</t>
  </si>
  <si>
    <t>Sommaire des dépenses admissibles</t>
  </si>
  <si>
    <t xml:space="preserve">                         Total² →                 </t>
  </si>
  <si>
    <t>Plans préliminaires indiquant les produits et systèmes de construction en bois envisagés ou les solutions innovantes proposées et, le cas échéant, les sections du bâtiment dans lesquelles les produits et systèmes seront utilisés et les solutions mises en oeuvre</t>
  </si>
  <si>
    <t>Pour les projets de catégorie A, seulement dans le cas où le requérant n'est pas le promoteur</t>
  </si>
  <si>
    <t>Document démontrant que le projet de conception est lié à un projet concret au Québec et en processus de réalisation</t>
  </si>
  <si>
    <t>Justifications et commentaires</t>
  </si>
  <si>
    <t>Vous devez indiquer « Oui », « Non » ou « s.o. » sur l'ensemble des lignes.</t>
  </si>
  <si>
    <t>Le requérant s’engage à informer le ministère des Ressources naturelles et des Forêts de toute autre forme d’aide gouvernementale ou d’aide financière demandée ou reçue dans le but de soutenir les dépenses admissibles du projet. Ainsi, les travaux soumis au Programme d'innovation en construction bois (PICB) ne font pas l’objet d’une autre aide financière qui ne serait pas mentionnée dans le formulaire de demande de subvention.</t>
  </si>
  <si>
    <t>Je confirme avoir les autorisations nécessaires pour faire affaire avec le MRNF aux fins de cette demande (joindre la résolution du conseil d’administration et les autorisations de délégation pertinentes).</t>
  </si>
  <si>
    <t>Le requérant n'est pas insolvable, ni en faillite, n'a ni déposé une proposition concordataire, ni retiré un avantage d’une loi concernant la faillite ou l’insolvabilité.</t>
  </si>
  <si>
    <t>B1 - Solutions innovantes pour les constructions en bois</t>
  </si>
  <si>
    <t>B2 -  Solutions innovantes pour les construction de 5 étages et plus (minimum 50% de reduction GES)</t>
  </si>
  <si>
    <r>
      <t xml:space="preserve">Pour la catégorie B2, le projet doit démontrer un potentiel minimum de </t>
    </r>
    <r>
      <rPr>
        <b/>
        <sz val="9"/>
        <color theme="1"/>
        <rFont val="Arial"/>
        <family val="2"/>
      </rPr>
      <t>réduction des émissions de GES de 50 %</t>
    </r>
    <r>
      <rPr>
        <sz val="9"/>
        <color theme="1"/>
        <rFont val="Arial"/>
        <family val="2"/>
      </rPr>
      <t xml:space="preserve"> selon le protocole de quantification.</t>
    </r>
  </si>
  <si>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 xml:space="preserve">n complétant </t>
    </r>
    <r>
      <rPr>
        <sz val="9"/>
        <rFont val="Arial"/>
        <family val="2"/>
      </rPr>
      <t>l'information</t>
    </r>
    <r>
      <rPr>
        <sz val="9"/>
        <color theme="1"/>
        <rFont val="Arial"/>
        <family val="2"/>
      </rPr>
      <t xml:space="preserve"> ou en corrigeant l'erreur indiqu</t>
    </r>
    <r>
      <rPr>
        <sz val="9"/>
        <rFont val="Arial"/>
        <family val="2"/>
      </rPr>
      <t>ée.</t>
    </r>
    <r>
      <rPr>
        <sz val="9"/>
        <color theme="1"/>
        <rFont val="Arial"/>
        <family val="2"/>
      </rPr>
      <t xml:space="preserve"> Les cellules blanches sont facultatives.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</si>
</sst>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0.0"/>
    <numFmt numFmtId="166" formatCode="#,##0\ &quot;$&quot;"/>
    <numFmt numFmtId="167" formatCode="#,##0.0"/>
    <numFmt numFmtId="168" formatCode="yyyy/mm/dd;@"/>
    <numFmt numFmtId="169" formatCode="[&lt;=9999999]###\-####;###\-###\-####"/>
  </numFmts>
  <fonts count="31"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i/>
      <sz val="11"/>
      <color theme="1"/>
      <name val="Calibri"/>
      <family val="2"/>
      <scheme val="minor"/>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vertAlign val="superscript"/>
      <sz val="8"/>
      <color theme="1"/>
      <name val="Arial"/>
      <family val="2"/>
    </font>
    <font>
      <sz val="9"/>
      <color theme="1"/>
      <name val="Calibri"/>
      <family val="2"/>
    </font>
    <font>
      <sz val="8"/>
      <name val="Arial"/>
      <family val="2"/>
    </font>
    <font>
      <sz val="11"/>
      <name val="Calibri"/>
      <family val="2"/>
      <scheme val="minor"/>
    </font>
    <font>
      <u/>
      <sz val="9"/>
      <color theme="4"/>
      <name val="Arial"/>
      <family val="2"/>
    </font>
    <font>
      <u/>
      <sz val="9"/>
      <color rgb="FF0563C1"/>
      <name val="Arial"/>
      <family val="2"/>
    </font>
    <font>
      <b/>
      <u/>
      <sz val="9"/>
      <color rgb="FF0563C1"/>
      <name val="Arial"/>
      <family val="2"/>
    </font>
    <font>
      <b/>
      <vertAlign val="superscript"/>
      <sz val="9"/>
      <color theme="1"/>
      <name val="Arial"/>
      <family val="2"/>
    </font>
    <font>
      <b/>
      <sz val="9"/>
      <name val="Arial Narrow"/>
      <family val="2"/>
    </font>
    <font>
      <b/>
      <vertAlign val="superscript"/>
      <sz val="9"/>
      <name val="Arial Narrow"/>
      <family val="2"/>
    </font>
  </fonts>
  <fills count="1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solid">
        <fgColor rgb="FFFFFF00"/>
        <bgColor indexed="0"/>
      </patternFill>
    </fill>
    <fill>
      <patternFill patternType="solid">
        <fgColor rgb="FFFFFF00"/>
        <bgColor indexed="64"/>
      </patternFill>
    </fill>
    <fill>
      <patternFill patternType="solid">
        <fgColor rgb="FFFF99FF"/>
        <bgColor indexed="64"/>
      </patternFill>
    </fill>
    <fill>
      <patternFill patternType="solid">
        <fgColor rgb="FFFF99FF"/>
        <bgColor indexed="0"/>
      </patternFill>
    </fill>
    <fill>
      <patternFill patternType="solid">
        <fgColor theme="0"/>
        <bgColor indexed="64"/>
      </patternFill>
    </fill>
    <fill>
      <patternFill patternType="solid">
        <fgColor theme="2"/>
        <bgColor indexed="64"/>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auto="1"/>
      </bottom>
      <diagonal/>
    </border>
    <border>
      <left/>
      <right style="double">
        <color indexed="64"/>
      </right>
      <top style="thin">
        <color indexed="64"/>
      </top>
      <bottom style="thin">
        <color indexed="64"/>
      </bottom>
      <diagonal/>
    </border>
    <border>
      <left style="thin">
        <color indexed="64"/>
      </left>
      <right/>
      <top style="thin">
        <color indexed="64"/>
      </top>
      <bottom style="double">
        <color auto="1"/>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9" fillId="0" borderId="0" applyNumberFormat="0" applyFill="0" applyBorder="0" applyAlignment="0" applyProtection="0"/>
    <xf numFmtId="9" fontId="23" fillId="0" borderId="0" applyFont="0" applyFill="0" applyBorder="0" applyAlignment="0" applyProtection="0"/>
  </cellStyleXfs>
  <cellXfs count="303">
    <xf numFmtId="0" fontId="0" fillId="0" borderId="0" xfId="0"/>
    <xf numFmtId="0" fontId="1" fillId="0" borderId="0" xfId="0" applyFont="1"/>
    <xf numFmtId="0" fontId="5" fillId="0" borderId="0" xfId="0" applyFont="1"/>
    <xf numFmtId="0" fontId="7" fillId="0" borderId="2" xfId="1" applyFont="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Alignment="1">
      <alignment vertical="center"/>
    </xf>
    <xf numFmtId="0" fontId="5" fillId="0" borderId="0" xfId="0" applyFont="1" applyAlignment="1">
      <alignment vertical="center"/>
    </xf>
    <xf numFmtId="0" fontId="3" fillId="3" borderId="12" xfId="0" applyFont="1" applyFill="1" applyBorder="1" applyAlignment="1">
      <alignment vertical="center"/>
    </xf>
    <xf numFmtId="0" fontId="7" fillId="0" borderId="2" xfId="1" applyFont="1" applyBorder="1"/>
    <xf numFmtId="0" fontId="7" fillId="0" borderId="15" xfId="1" applyFont="1" applyBorder="1"/>
    <xf numFmtId="0" fontId="4" fillId="0" borderId="13" xfId="0" applyFont="1" applyBorder="1" applyAlignment="1">
      <alignment horizontal="left" vertical="top"/>
    </xf>
    <xf numFmtId="0" fontId="15" fillId="0" borderId="0" xfId="0" applyFont="1" applyAlignment="1">
      <alignment vertical="center"/>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lignment horizontal="left" vertical="top"/>
    </xf>
    <xf numFmtId="0" fontId="18"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9" fillId="0" borderId="0" xfId="2"/>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17" fillId="3" borderId="3" xfId="0" applyFont="1" applyFill="1" applyBorder="1" applyAlignment="1">
      <alignment horizontal="center" vertic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xf>
    <xf numFmtId="0" fontId="7" fillId="4" borderId="0" xfId="1" applyFont="1" applyFill="1" applyAlignment="1">
      <alignment horizontal="left"/>
    </xf>
    <xf numFmtId="0" fontId="7" fillId="0" borderId="0" xfId="1" applyFont="1" applyAlignment="1">
      <alignment wrapText="1"/>
    </xf>
    <xf numFmtId="168" fontId="4" fillId="0" borderId="3" xfId="0" applyNumberFormat="1" applyFont="1" applyBorder="1" applyAlignment="1" applyProtection="1">
      <alignment horizontal="center" vertical="center" wrapText="1"/>
      <protection locked="0"/>
    </xf>
    <xf numFmtId="0" fontId="4" fillId="0" borderId="5" xfId="0" applyFont="1" applyBorder="1" applyAlignment="1">
      <alignment horizontal="left" vertical="top"/>
    </xf>
    <xf numFmtId="0" fontId="4" fillId="0" borderId="0" xfId="0" applyFont="1" applyAlignment="1">
      <alignment horizontal="left" vertical="top"/>
    </xf>
    <xf numFmtId="0" fontId="4" fillId="3" borderId="3" xfId="0" applyFont="1" applyFill="1" applyBorder="1" applyAlignment="1">
      <alignment horizontal="center" vertical="center" wrapText="1"/>
    </xf>
    <xf numFmtId="1" fontId="4" fillId="0" borderId="3" xfId="0" applyNumberFormat="1" applyFont="1" applyBorder="1" applyAlignment="1" applyProtection="1">
      <alignment horizontal="center" vertical="center" wrapText="1"/>
      <protection locked="0"/>
    </xf>
    <xf numFmtId="0" fontId="4" fillId="0" borderId="26" xfId="0" applyFont="1" applyBorder="1" applyAlignment="1" applyProtection="1">
      <alignment vertical="center"/>
      <protection locked="0"/>
    </xf>
    <xf numFmtId="0" fontId="3" fillId="3" borderId="24" xfId="0" applyFont="1" applyFill="1" applyBorder="1" applyAlignment="1">
      <alignment vertical="center"/>
    </xf>
    <xf numFmtId="0" fontId="0" fillId="0" borderId="0" xfId="0" quotePrefix="1" applyAlignment="1">
      <alignment horizontal="center" vertical="center" wrapText="1"/>
    </xf>
    <xf numFmtId="0" fontId="19" fillId="3" borderId="26" xfId="0" applyFont="1" applyFill="1" applyBorder="1" applyAlignment="1">
      <alignment horizontal="center" vertical="center" wrapText="1"/>
    </xf>
    <xf numFmtId="166" fontId="4" fillId="3" borderId="26" xfId="0" applyNumberFormat="1" applyFont="1" applyFill="1" applyBorder="1" applyAlignment="1">
      <alignment horizontal="center" vertical="center"/>
    </xf>
    <xf numFmtId="166" fontId="4" fillId="0" borderId="26" xfId="0" applyNumberFormat="1" applyFont="1" applyBorder="1" applyAlignment="1" applyProtection="1">
      <alignment horizontal="center" vertical="center"/>
      <protection locked="0"/>
    </xf>
    <xf numFmtId="0" fontId="3" fillId="3" borderId="27" xfId="0" applyFont="1" applyFill="1" applyBorder="1" applyAlignment="1">
      <alignment horizontal="center" vertical="center" wrapText="1"/>
    </xf>
    <xf numFmtId="166" fontId="4" fillId="0" borderId="27" xfId="0" applyNumberFormat="1" applyFont="1" applyBorder="1" applyAlignment="1" applyProtection="1">
      <alignment horizontal="center" vertical="center"/>
      <protection locked="0"/>
    </xf>
    <xf numFmtId="166" fontId="4" fillId="0" borderId="28" xfId="0" applyNumberFormat="1" applyFont="1" applyBorder="1" applyAlignment="1" applyProtection="1">
      <alignment horizontal="center" vertical="center"/>
      <protection locked="0"/>
    </xf>
    <xf numFmtId="0" fontId="7" fillId="7" borderId="36" xfId="1" applyFont="1" applyFill="1" applyBorder="1" applyAlignment="1">
      <alignment horizontal="left"/>
    </xf>
    <xf numFmtId="0" fontId="0" fillId="8" borderId="0" xfId="0" applyFill="1" applyAlignment="1">
      <alignment vertical="center"/>
    </xf>
    <xf numFmtId="0" fontId="1" fillId="0" borderId="39" xfId="0" applyFont="1" applyBorder="1" applyProtection="1">
      <protection locked="0"/>
    </xf>
    <xf numFmtId="3" fontId="4" fillId="0" borderId="13" xfId="0" applyNumberFormat="1" applyFont="1" applyBorder="1" applyAlignment="1" applyProtection="1">
      <alignment vertical="center"/>
      <protection locked="0"/>
    </xf>
    <xf numFmtId="0" fontId="3" fillId="3" borderId="24" xfId="0" applyFont="1" applyFill="1" applyBorder="1" applyAlignment="1">
      <alignment vertical="center" wrapText="1"/>
    </xf>
    <xf numFmtId="0" fontId="0" fillId="0" borderId="0" xfId="0" applyAlignment="1">
      <alignment wrapText="1"/>
    </xf>
    <xf numFmtId="0" fontId="0" fillId="9" borderId="0" xfId="0" applyFill="1"/>
    <xf numFmtId="0" fontId="4"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4" fillId="0" borderId="39" xfId="0" applyFont="1" applyBorder="1" applyAlignment="1" applyProtection="1">
      <alignment horizontal="center" vertical="center"/>
      <protection locked="0"/>
    </xf>
    <xf numFmtId="0" fontId="3" fillId="3" borderId="19" xfId="0" applyFont="1" applyFill="1" applyBorder="1" applyAlignment="1">
      <alignment horizontal="center" vertical="center" wrapText="1"/>
    </xf>
    <xf numFmtId="0" fontId="10" fillId="0" borderId="0" xfId="0" applyFont="1"/>
    <xf numFmtId="0" fontId="10" fillId="0" borderId="3" xfId="0" applyFont="1" applyBorder="1" applyAlignment="1" applyProtection="1">
      <alignment horizontal="center" vertical="center" wrapText="1"/>
      <protection locked="0"/>
    </xf>
    <xf numFmtId="0" fontId="3" fillId="3" borderId="38"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0" borderId="38"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3" fillId="0" borderId="0" xfId="0" applyFont="1" applyAlignment="1">
      <alignment vertical="center" wrapText="1"/>
    </xf>
    <xf numFmtId="0" fontId="7" fillId="10" borderId="1" xfId="1" applyFont="1" applyFill="1" applyBorder="1" applyAlignment="1">
      <alignment horizontal="center"/>
    </xf>
    <xf numFmtId="0" fontId="7" fillId="9" borderId="2" xfId="1" applyFont="1" applyFill="1" applyBorder="1" applyAlignment="1">
      <alignment wrapText="1"/>
    </xf>
    <xf numFmtId="0" fontId="24" fillId="0" borderId="0" xfId="0" applyFont="1"/>
    <xf numFmtId="0" fontId="3" fillId="0" borderId="27" xfId="0" applyFont="1" applyBorder="1" applyAlignment="1" applyProtection="1">
      <alignment vertical="center"/>
      <protection locked="0"/>
    </xf>
    <xf numFmtId="14" fontId="4" fillId="0" borderId="14" xfId="0" applyNumberFormat="1" applyFont="1" applyBorder="1" applyAlignment="1" applyProtection="1">
      <alignment horizontal="center" vertical="center"/>
      <protection locked="0"/>
    </xf>
    <xf numFmtId="166" fontId="4" fillId="0" borderId="37" xfId="0" applyNumberFormat="1" applyFont="1" applyBorder="1" applyAlignment="1">
      <alignment vertical="center"/>
    </xf>
    <xf numFmtId="0" fontId="16" fillId="0" borderId="0" xfId="0" applyFont="1"/>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1" fillId="11" borderId="0" xfId="0" applyFont="1" applyFill="1" applyAlignment="1">
      <alignment horizontal="right"/>
    </xf>
    <xf numFmtId="0" fontId="0" fillId="11" borderId="0" xfId="0" applyFill="1"/>
    <xf numFmtId="0" fontId="0" fillId="0" borderId="0" xfId="0" applyFill="1"/>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10" fillId="0" borderId="10" xfId="2" applyFont="1" applyBorder="1" applyAlignment="1">
      <alignment horizontal="left" wrapText="1"/>
    </xf>
    <xf numFmtId="0" fontId="10" fillId="0" borderId="0" xfId="2" applyFont="1" applyBorder="1" applyAlignment="1">
      <alignment horizontal="left" wrapText="1"/>
    </xf>
    <xf numFmtId="0" fontId="10" fillId="0" borderId="11" xfId="2" applyFont="1" applyBorder="1" applyAlignment="1">
      <alignment horizontal="left"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0" borderId="10"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0" fontId="0" fillId="0" borderId="0" xfId="0" applyAlignment="1">
      <alignment horizontal="center"/>
    </xf>
    <xf numFmtId="0" fontId="10" fillId="0" borderId="0" xfId="2" applyFont="1"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11" borderId="10" xfId="0" applyFont="1" applyFill="1" applyBorder="1" applyAlignment="1">
      <alignment horizontal="left" wrapText="1"/>
    </xf>
    <xf numFmtId="0" fontId="4" fillId="11" borderId="0" xfId="0" applyFont="1" applyFill="1" applyAlignment="1">
      <alignment horizontal="left" wrapText="1"/>
    </xf>
    <xf numFmtId="0" fontId="4" fillId="11" borderId="11" xfId="0" applyFont="1" applyFill="1" applyBorder="1" applyAlignment="1">
      <alignment horizontal="left" wrapText="1"/>
    </xf>
    <xf numFmtId="168" fontId="4" fillId="0" borderId="13" xfId="0" applyNumberFormat="1" applyFont="1" applyBorder="1" applyAlignment="1" applyProtection="1">
      <alignment horizontal="left"/>
      <protection locked="0"/>
    </xf>
    <xf numFmtId="168" fontId="4" fillId="0" borderId="14" xfId="0" applyNumberFormat="1" applyFont="1" applyBorder="1" applyAlignment="1" applyProtection="1">
      <alignment horizontal="left"/>
      <protection locked="0"/>
    </xf>
    <xf numFmtId="0" fontId="3" fillId="3" borderId="7" xfId="0" applyFont="1" applyFill="1" applyBorder="1" applyAlignment="1">
      <alignment horizontal="left"/>
    </xf>
    <xf numFmtId="0" fontId="3" fillId="3" borderId="8" xfId="0" applyFont="1" applyFill="1" applyBorder="1" applyAlignment="1">
      <alignment horizontal="left"/>
    </xf>
    <xf numFmtId="0" fontId="11" fillId="3" borderId="24" xfId="2" applyFont="1" applyFill="1" applyBorder="1" applyAlignment="1">
      <alignment horizontal="left" vertical="center"/>
    </xf>
    <xf numFmtId="0" fontId="11" fillId="3" borderId="25" xfId="2" applyFont="1" applyFill="1" applyBorder="1" applyAlignment="1">
      <alignment horizontal="left" vertical="center"/>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3" fillId="3" borderId="12" xfId="0" applyFont="1" applyFill="1" applyBorder="1" applyAlignment="1">
      <alignment horizontal="left"/>
    </xf>
    <xf numFmtId="0" fontId="3" fillId="3" borderId="13" xfId="0" applyFont="1" applyFill="1" applyBorder="1" applyAlignment="1">
      <alignment horizontal="left"/>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37"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9" fillId="0" borderId="25" xfId="2" applyBorder="1" applyAlignment="1" applyProtection="1">
      <alignment horizontal="left" vertical="center"/>
      <protection locked="0"/>
    </xf>
    <xf numFmtId="169" fontId="4" fillId="0" borderId="13" xfId="0" quotePrefix="1" applyNumberFormat="1" applyFont="1" applyBorder="1" applyAlignment="1" applyProtection="1">
      <alignment horizontal="left" vertical="center"/>
      <protection locked="0"/>
    </xf>
    <xf numFmtId="169" fontId="4" fillId="0" borderId="13" xfId="0" applyNumberFormat="1" applyFont="1" applyBorder="1" applyAlignment="1" applyProtection="1">
      <alignment horizontal="left" vertical="center"/>
      <protection locked="0"/>
    </xf>
    <xf numFmtId="169" fontId="4" fillId="0" borderId="14" xfId="0" applyNumberFormat="1" applyFont="1" applyBorder="1" applyAlignment="1" applyProtection="1">
      <alignment horizontal="left" vertical="center"/>
      <protection locked="0"/>
    </xf>
    <xf numFmtId="169" fontId="4" fillId="0" borderId="25" xfId="0" quotePrefix="1"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169" fontId="4" fillId="0" borderId="26" xfId="0" applyNumberFormat="1" applyFont="1" applyBorder="1" applyAlignment="1" applyProtection="1">
      <alignment horizontal="left" vertical="center"/>
      <protection locked="0"/>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4" fillId="0" borderId="5" xfId="0" applyFont="1" applyBorder="1" applyAlignment="1">
      <alignment horizontal="left"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4" fillId="0" borderId="27" xfId="0" applyFont="1" applyBorder="1" applyAlignment="1" applyProtection="1">
      <alignment horizontal="center" vertical="center"/>
      <protection locked="0"/>
    </xf>
    <xf numFmtId="0" fontId="4" fillId="0" borderId="27" xfId="0" applyFont="1" applyBorder="1" applyAlignment="1" applyProtection="1">
      <alignment horizontal="left" vertical="center"/>
      <protection locked="0"/>
    </xf>
    <xf numFmtId="0" fontId="0" fillId="0" borderId="27" xfId="0" applyBorder="1" applyAlignment="1" applyProtection="1">
      <alignment horizontal="left" vertical="center" wrapText="1"/>
      <protection locked="0"/>
    </xf>
    <xf numFmtId="0" fontId="3" fillId="3" borderId="41" xfId="0" applyFont="1" applyFill="1" applyBorder="1" applyAlignment="1">
      <alignment horizontal="left" vertical="center"/>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3" borderId="24"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3" fillId="3" borderId="17" xfId="0" applyFont="1" applyFill="1" applyBorder="1" applyAlignment="1">
      <alignment horizontal="left" vertical="center"/>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0" fontId="3" fillId="3" borderId="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1" fontId="4" fillId="0" borderId="41" xfId="0" applyNumberFormat="1" applyFont="1" applyBorder="1" applyAlignment="1" applyProtection="1">
      <alignment horizontal="left" vertical="center"/>
      <protection locked="0"/>
    </xf>
    <xf numFmtId="1" fontId="4" fillId="0" borderId="38" xfId="0" applyNumberFormat="1" applyFont="1" applyBorder="1" applyAlignment="1" applyProtection="1">
      <alignment horizontal="left" vertical="center"/>
      <protection locked="0"/>
    </xf>
    <xf numFmtId="4" fontId="4" fillId="0" borderId="41" xfId="0" applyNumberFormat="1" applyFont="1" applyBorder="1" applyAlignment="1" applyProtection="1">
      <alignment horizontal="left" vertical="center"/>
      <protection locked="0"/>
    </xf>
    <xf numFmtId="4" fontId="4" fillId="0" borderId="38" xfId="0" applyNumberFormat="1" applyFont="1" applyBorder="1" applyAlignment="1" applyProtection="1">
      <alignment horizontal="left" vertical="center"/>
      <protection locked="0"/>
    </xf>
    <xf numFmtId="0" fontId="3" fillId="3" borderId="41"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1" xfId="0" applyFont="1" applyFill="1" applyBorder="1" applyAlignment="1">
      <alignment horizontal="left" vertical="center" wrapText="1"/>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1" fontId="4" fillId="0" borderId="12" xfId="0" applyNumberFormat="1" applyFont="1" applyBorder="1" applyAlignment="1" applyProtection="1">
      <alignment horizontal="left" vertical="center"/>
      <protection locked="0"/>
    </xf>
    <xf numFmtId="1" fontId="4" fillId="0" borderId="14" xfId="0" applyNumberFormat="1" applyFont="1" applyBorder="1" applyAlignment="1" applyProtection="1">
      <alignment horizontal="left" vertical="center"/>
      <protection locked="0"/>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10" fillId="0" borderId="27" xfId="0" applyFont="1" applyBorder="1" applyAlignment="1" applyProtection="1">
      <alignment horizontal="left" vertical="center" wrapText="1"/>
      <protection locked="0"/>
    </xf>
    <xf numFmtId="0" fontId="3" fillId="3" borderId="27" xfId="0" applyFont="1" applyFill="1" applyBorder="1" applyAlignment="1">
      <alignment horizontal="left" vertical="center"/>
    </xf>
    <xf numFmtId="0" fontId="4" fillId="0" borderId="3"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3" fillId="3" borderId="3" xfId="0" applyFont="1" applyFill="1" applyBorder="1" applyAlignment="1">
      <alignment horizontal="center" vertical="center" wrapText="1"/>
    </xf>
    <xf numFmtId="0" fontId="0" fillId="0" borderId="0" xfId="0" applyAlignment="1">
      <alignment horizontal="center" vertical="center" wrapText="1"/>
    </xf>
    <xf numFmtId="0" fontId="3" fillId="3" borderId="2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wrapText="1"/>
    </xf>
    <xf numFmtId="0" fontId="3" fillId="3" borderId="35" xfId="0" applyFont="1" applyFill="1" applyBorder="1" applyAlignment="1">
      <alignment horizont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3" fillId="3" borderId="37" xfId="0" applyFont="1" applyFill="1" applyBorder="1" applyAlignment="1">
      <alignment horizontal="center" vertical="center" wrapText="1"/>
    </xf>
    <xf numFmtId="166" fontId="4" fillId="0" borderId="41" xfId="0" applyNumberFormat="1" applyFont="1" applyBorder="1" applyAlignment="1" applyProtection="1">
      <alignment horizontal="center" vertical="center" wrapText="1"/>
      <protection locked="0"/>
    </xf>
    <xf numFmtId="166" fontId="4" fillId="0" borderId="38" xfId="0" applyNumberFormat="1" applyFont="1" applyBorder="1" applyAlignment="1" applyProtection="1">
      <alignment horizontal="center" vertical="center" wrapText="1"/>
      <protection locked="0"/>
    </xf>
    <xf numFmtId="0" fontId="4" fillId="3" borderId="2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8" fillId="0" borderId="0" xfId="0" applyFont="1" applyAlignment="1">
      <alignment horizontal="left" wrapText="1"/>
    </xf>
    <xf numFmtId="0" fontId="3" fillId="3" borderId="19" xfId="0" applyFont="1" applyFill="1" applyBorder="1" applyAlignment="1">
      <alignment horizontal="center" vertical="center" wrapText="1"/>
    </xf>
    <xf numFmtId="0" fontId="4" fillId="0" borderId="32"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3" fillId="3" borderId="19" xfId="0" applyFont="1" applyFill="1" applyBorder="1" applyAlignment="1">
      <alignment horizontal="left" vertical="center"/>
    </xf>
    <xf numFmtId="0" fontId="4" fillId="6" borderId="20"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6" fillId="0" borderId="0" xfId="0" applyFont="1" applyAlignment="1">
      <alignment horizontal="center"/>
    </xf>
    <xf numFmtId="0" fontId="4" fillId="11" borderId="16" xfId="0" applyFont="1" applyFill="1" applyBorder="1" applyAlignment="1" applyProtection="1">
      <alignment horizontal="left" vertical="center" wrapText="1"/>
      <protection locked="0"/>
    </xf>
    <xf numFmtId="0" fontId="4" fillId="11" borderId="17" xfId="0" applyFont="1" applyFill="1" applyBorder="1" applyAlignment="1" applyProtection="1">
      <alignment horizontal="left" vertical="center" wrapText="1"/>
      <protection locked="0"/>
    </xf>
    <xf numFmtId="0" fontId="4" fillId="11" borderId="18" xfId="0" applyFont="1" applyFill="1" applyBorder="1" applyAlignment="1" applyProtection="1">
      <alignment horizontal="left" vertical="center" wrapText="1"/>
      <protection locked="0"/>
    </xf>
    <xf numFmtId="0" fontId="3" fillId="12" borderId="16" xfId="0" applyFont="1" applyFill="1" applyBorder="1" applyAlignment="1">
      <alignment horizontal="left" vertical="center" wrapText="1"/>
    </xf>
    <xf numFmtId="0" fontId="3" fillId="12" borderId="17" xfId="0" applyFont="1" applyFill="1" applyBorder="1" applyAlignment="1">
      <alignment horizontal="left" vertical="center" wrapText="1"/>
    </xf>
    <xf numFmtId="0" fontId="3" fillId="12" borderId="18" xfId="0" applyFont="1" applyFill="1" applyBorder="1" applyAlignment="1">
      <alignment horizontal="left" vertical="center" wrapText="1"/>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12" borderId="16" xfId="0" applyFont="1" applyFill="1" applyBorder="1" applyAlignment="1">
      <alignment horizontal="left" vertical="center"/>
    </xf>
    <xf numFmtId="0" fontId="3" fillId="12" borderId="17" xfId="0" applyFont="1" applyFill="1" applyBorder="1" applyAlignment="1">
      <alignment horizontal="left" vertical="center"/>
    </xf>
    <xf numFmtId="0" fontId="3" fillId="12"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0" fillId="0" borderId="16" xfId="2" applyFont="1" applyBorder="1" applyAlignment="1" applyProtection="1">
      <alignment horizontal="left" vertical="center" wrapText="1"/>
      <protection locked="0"/>
    </xf>
    <xf numFmtId="0" fontId="20" fillId="0" borderId="17" xfId="2" applyFont="1" applyBorder="1" applyAlignment="1" applyProtection="1">
      <alignment horizontal="left" vertical="center" wrapText="1"/>
      <protection locked="0"/>
    </xf>
    <xf numFmtId="0" fontId="20" fillId="0" borderId="18" xfId="2" applyFont="1" applyBorder="1" applyAlignment="1" applyProtection="1">
      <alignment horizontal="left" vertical="center" wrapText="1"/>
      <protection locked="0"/>
    </xf>
    <xf numFmtId="0" fontId="11" fillId="3" borderId="10" xfId="2" applyFont="1" applyFill="1" applyBorder="1" applyAlignment="1">
      <alignment horizontal="left" vertical="center" wrapText="1"/>
    </xf>
    <xf numFmtId="0" fontId="11" fillId="3" borderId="0" xfId="2" applyFont="1" applyFill="1" applyBorder="1" applyAlignment="1">
      <alignment horizontal="left" vertical="center" wrapText="1"/>
    </xf>
    <xf numFmtId="0" fontId="11" fillId="3" borderId="11" xfId="2" applyFont="1" applyFill="1" applyBorder="1" applyAlignment="1">
      <alignment horizontal="left" vertical="center" wrapText="1"/>
    </xf>
    <xf numFmtId="0" fontId="16" fillId="3" borderId="10" xfId="0" applyFont="1" applyFill="1" applyBorder="1" applyAlignment="1">
      <alignment horizontal="center"/>
    </xf>
    <xf numFmtId="0" fontId="16" fillId="3" borderId="0" xfId="0" applyFont="1" applyFill="1" applyAlignment="1">
      <alignment horizontal="center"/>
    </xf>
    <xf numFmtId="0" fontId="16"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pplyProtection="1">
      <alignment horizontal="left" vertical="center" wrapText="1"/>
      <protection locked="0"/>
    </xf>
    <xf numFmtId="164" fontId="4" fillId="0" borderId="8" xfId="0" applyNumberFormat="1" applyFont="1" applyBorder="1" applyAlignment="1" applyProtection="1">
      <alignment horizontal="left" vertical="center" wrapText="1"/>
      <protection locked="0"/>
    </xf>
    <xf numFmtId="0" fontId="3" fillId="12"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11" xfId="2" applyFont="1" applyFill="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cellXfs>
  <cellStyles count="4">
    <cellStyle name="Lien hypertexte" xfId="2" builtinId="8"/>
    <cellStyle name="Normal" xfId="0" builtinId="0"/>
    <cellStyle name="Normal_Liste" xfId="1" xr:uid="{623EC450-81FE-4676-AC29-13ACEE60C4BE}"/>
    <cellStyle name="Pourcentage 6" xfId="3" xr:uid="{865D104E-415F-4EED-8FBA-71DF92EC32BD}"/>
  </cellStyles>
  <dxfs count="75">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99FF"/>
      <color rgb="FFFFFF66"/>
      <color rgb="FF0563C1"/>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ebec.ca/agriculture-environnement-et-ressources-naturelles/forets/entreprises-industrie/aide-financiere/programme-innovation-construction-bois" TargetMode="External"/><Relationship Id="rId2" Type="http://schemas.openxmlformats.org/officeDocument/2006/relationships/hyperlink" Target="mailto:PICB@mrnf.gouv.qc.ca?subject=Programme%20d'innovation%20en%20construction%20bois" TargetMode="External"/><Relationship Id="rId1" Type="http://schemas.openxmlformats.org/officeDocument/2006/relationships/hyperlink" Target="mailto:PIB@mrnf.gouv.qc.c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n-contenu.quebec.ca/cdn-contenu/forets/documents/entreprises/GM_PICB_requerant_MRNF.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egistreentreprises.gouv.qc.ca/fr/default.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view.officeapps.live.com/op/view.aspx?src=https%3A%2F%2Fcdn-contenu.quebec.ca%2Fcdn-contenu%2Fforets%2Fdocuments%2Fentreprises%2FTA_PICB_depenses_MRNF.xlsx&amp;wdOrigin=BROWSELINK"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cdn-contenu.quebec.ca/cdn-contenu/forets/documents/entreprises/GM_PICB_requerant_MRNF.pdf" TargetMode="External"/><Relationship Id="rId1" Type="http://schemas.openxmlformats.org/officeDocument/2006/relationships/hyperlink" Target="mailto:PICB@mrnf.gouv.qc.ca?subject=Programme%20d'innovation%20en%20construction%20bo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L24"/>
  <sheetViews>
    <sheetView showGridLines="0" showRowColHeaders="0" tabSelected="1" zoomScale="150" zoomScaleNormal="150" workbookViewId="0">
      <selection activeCell="C7" sqref="C7:I7"/>
    </sheetView>
  </sheetViews>
  <sheetFormatPr baseColWidth="10" defaultRowHeight="15" x14ac:dyDescent="0.25"/>
  <cols>
    <col min="1" max="1" width="3.42578125" customWidth="1"/>
    <col min="3" max="3" width="14.140625" customWidth="1"/>
  </cols>
  <sheetData>
    <row r="1" spans="2:12" ht="13.5" customHeight="1" x14ac:dyDescent="0.25">
      <c r="D1" s="1" t="s">
        <v>1445</v>
      </c>
    </row>
    <row r="2" spans="2:12" ht="13.5" customHeight="1" x14ac:dyDescent="0.25">
      <c r="D2" s="1" t="s">
        <v>1446</v>
      </c>
    </row>
    <row r="3" spans="2:12" ht="13.5" customHeight="1" x14ac:dyDescent="0.25">
      <c r="D3" s="1" t="s">
        <v>1447</v>
      </c>
    </row>
    <row r="6" spans="2:12" ht="22.5" customHeight="1" x14ac:dyDescent="0.25">
      <c r="B6" s="111" t="s">
        <v>1251</v>
      </c>
      <c r="C6" s="112"/>
      <c r="D6" s="112"/>
      <c r="E6" s="112"/>
      <c r="F6" s="112"/>
      <c r="G6" s="112"/>
      <c r="H6" s="112"/>
      <c r="I6" s="113"/>
    </row>
    <row r="7" spans="2:12" ht="17.100000000000001" customHeight="1" x14ac:dyDescent="0.25">
      <c r="B7" s="7" t="s">
        <v>1252</v>
      </c>
      <c r="C7" s="128">
        <v>45356</v>
      </c>
      <c r="D7" s="128"/>
      <c r="E7" s="128"/>
      <c r="F7" s="128"/>
      <c r="G7" s="128"/>
      <c r="H7" s="128"/>
      <c r="I7" s="129"/>
    </row>
    <row r="8" spans="2:12" ht="8.25" customHeight="1" x14ac:dyDescent="0.25">
      <c r="B8" s="6"/>
      <c r="C8" s="6"/>
    </row>
    <row r="9" spans="2:12" ht="22.5" customHeight="1" x14ac:dyDescent="0.25">
      <c r="B9" s="111" t="s">
        <v>1253</v>
      </c>
      <c r="C9" s="112"/>
      <c r="D9" s="112"/>
      <c r="E9" s="112"/>
      <c r="F9" s="112"/>
      <c r="G9" s="112"/>
      <c r="H9" s="112"/>
      <c r="I9" s="113"/>
    </row>
    <row r="10" spans="2:12" ht="30" customHeight="1" x14ac:dyDescent="0.25">
      <c r="B10" s="114" t="s">
        <v>1448</v>
      </c>
      <c r="C10" s="115"/>
      <c r="D10" s="115"/>
      <c r="E10" s="115"/>
      <c r="F10" s="115"/>
      <c r="G10" s="115"/>
      <c r="H10" s="115"/>
      <c r="I10" s="116"/>
      <c r="J10" s="109"/>
      <c r="K10" s="109"/>
      <c r="L10" s="109"/>
    </row>
    <row r="11" spans="2:12" ht="30" customHeight="1" x14ac:dyDescent="0.25">
      <c r="B11" s="120" t="s">
        <v>1254</v>
      </c>
      <c r="C11" s="121"/>
      <c r="D11" s="121"/>
      <c r="E11" s="121"/>
      <c r="F11" s="121"/>
      <c r="G11" s="121"/>
      <c r="H11" s="121"/>
      <c r="I11" s="122"/>
    </row>
    <row r="12" spans="2:12" ht="43.5" customHeight="1" x14ac:dyDescent="0.25">
      <c r="B12" s="120" t="s">
        <v>1383</v>
      </c>
      <c r="C12" s="121"/>
      <c r="D12" s="121"/>
      <c r="E12" s="121"/>
      <c r="F12" s="121"/>
      <c r="G12" s="121"/>
      <c r="H12" s="121"/>
      <c r="I12" s="122"/>
    </row>
    <row r="13" spans="2:12" ht="33" customHeight="1" x14ac:dyDescent="0.25">
      <c r="B13" s="120" t="s">
        <v>1413</v>
      </c>
      <c r="C13" s="121"/>
      <c r="D13" s="121"/>
      <c r="E13" s="121"/>
      <c r="F13" s="121"/>
      <c r="G13" s="121"/>
      <c r="H13" s="121"/>
      <c r="I13" s="122"/>
    </row>
    <row r="14" spans="2:12" ht="25.5" customHeight="1" x14ac:dyDescent="0.25">
      <c r="B14" s="120" t="s">
        <v>1406</v>
      </c>
      <c r="C14" s="121"/>
      <c r="D14" s="121"/>
      <c r="E14" s="121"/>
      <c r="F14" s="121"/>
      <c r="G14" s="121"/>
      <c r="H14" s="121"/>
      <c r="I14" s="122"/>
    </row>
    <row r="15" spans="2:12" ht="33" customHeight="1" x14ac:dyDescent="0.25">
      <c r="B15" s="130" t="s">
        <v>1524</v>
      </c>
      <c r="C15" s="131"/>
      <c r="D15" s="131"/>
      <c r="E15" s="131"/>
      <c r="F15" s="131"/>
      <c r="G15" s="131"/>
      <c r="H15" s="131"/>
      <c r="I15" s="132"/>
    </row>
    <row r="16" spans="2:12" ht="32.25" customHeight="1" x14ac:dyDescent="0.25">
      <c r="B16" s="123" t="s">
        <v>1255</v>
      </c>
      <c r="C16" s="124"/>
      <c r="D16" s="124"/>
      <c r="E16" s="124"/>
      <c r="F16" s="124"/>
      <c r="G16" s="124"/>
      <c r="H16" s="124"/>
      <c r="I16" s="125"/>
      <c r="J16" s="2" t="str">
        <f>IF(AND(B16&lt;&gt;"",B16=B11),"&lt;-- Attention le nom d'exploitation est différent du nom légal.","")</f>
        <v/>
      </c>
    </row>
    <row r="17" spans="2:9" ht="20.25" customHeight="1" x14ac:dyDescent="0.25">
      <c r="B17" s="117" t="s">
        <v>1256</v>
      </c>
      <c r="C17" s="118"/>
      <c r="D17" s="118"/>
      <c r="E17" s="118"/>
      <c r="F17" s="118"/>
      <c r="G17" s="118"/>
      <c r="H17" s="118"/>
      <c r="I17" s="119"/>
    </row>
    <row r="18" spans="2:9" ht="26.25" customHeight="1" x14ac:dyDescent="0.25">
      <c r="B18" s="114" t="s">
        <v>1449</v>
      </c>
      <c r="C18" s="115"/>
      <c r="D18" s="115"/>
      <c r="E18" s="115"/>
      <c r="F18" s="115"/>
      <c r="G18" s="115"/>
      <c r="H18" s="115"/>
      <c r="I18" s="116"/>
    </row>
    <row r="19" spans="2:9" ht="19.5" customHeight="1" x14ac:dyDescent="0.25">
      <c r="B19" s="8"/>
      <c r="C19" s="9"/>
      <c r="D19" s="9"/>
      <c r="E19" s="9"/>
      <c r="F19" s="9"/>
      <c r="G19" s="9"/>
      <c r="H19" s="9"/>
      <c r="I19" s="10"/>
    </row>
    <row r="20" spans="2:9" ht="45.75" customHeight="1" x14ac:dyDescent="0.25">
      <c r="B20" s="127" t="s">
        <v>1450</v>
      </c>
      <c r="C20" s="127"/>
      <c r="D20" s="127"/>
      <c r="E20" s="127"/>
      <c r="F20" s="127"/>
      <c r="G20" s="127"/>
      <c r="H20" s="127"/>
      <c r="I20" s="127"/>
    </row>
    <row r="21" spans="2:9" ht="17.100000000000001" customHeight="1" x14ac:dyDescent="0.25">
      <c r="B21" s="126"/>
      <c r="C21" s="126"/>
      <c r="D21" s="126"/>
      <c r="E21" s="126"/>
      <c r="F21" s="126"/>
      <c r="G21" s="126"/>
      <c r="H21" s="126"/>
      <c r="I21" s="126"/>
    </row>
    <row r="22" spans="2:9" ht="17.100000000000001" customHeight="1" x14ac:dyDescent="0.25">
      <c r="B22" s="126"/>
      <c r="C22" s="126"/>
      <c r="D22" s="126"/>
      <c r="E22" s="126"/>
      <c r="F22" s="126"/>
      <c r="G22" s="126"/>
      <c r="H22" s="126"/>
      <c r="I22" s="126"/>
    </row>
    <row r="23" spans="2:9" ht="17.100000000000001" customHeight="1" x14ac:dyDescent="0.25"/>
    <row r="24" spans="2:9" ht="17.100000000000001" customHeight="1" x14ac:dyDescent="0.25"/>
  </sheetData>
  <sheetProtection algorithmName="SHA-512" hashValue="6IAwr5a3bXiRYH0E0RFfQh0A5t0y7ygXy3PRr0A895kP/PD4nT9hFVvz4HTBUW1C8uc+Y2ags3+vDBzWjJvtow==" saltValue="4b0H/cuBaZxtYRJtGrxJUQ==" spinCount="100000" sheet="1" objects="1" scenarios="1"/>
  <mergeCells count="14">
    <mergeCell ref="B21:I22"/>
    <mergeCell ref="B18:I18"/>
    <mergeCell ref="B20:I20"/>
    <mergeCell ref="C7:I7"/>
    <mergeCell ref="B15:I15"/>
    <mergeCell ref="B13:I13"/>
    <mergeCell ref="B14:I14"/>
    <mergeCell ref="B6:I6"/>
    <mergeCell ref="B9:I9"/>
    <mergeCell ref="B10:I10"/>
    <mergeCell ref="B17:I17"/>
    <mergeCell ref="B11:I11"/>
    <mergeCell ref="B12:I12"/>
    <mergeCell ref="B16:I16"/>
  </mergeCells>
  <hyperlinks>
    <hyperlink ref="B18" r:id="rId1" display="mailto:PIB@mrnf.gouv.qc.ca" xr:uid="{63FD133A-4332-4B0F-A33B-B376F384A1B3}"/>
    <hyperlink ref="B18:I18" r:id="rId2" display="Faites parvenir toute question, ainsi que le formulaire et les documents requis, dont la page d'engagements signée, à l’adresse PICB@mrnf.gouv.qc.ca." xr:uid="{FE91A6EB-3FA1-457B-969E-3B77D2BC8CBC}"/>
    <hyperlink ref="B20:I20" r:id="rId3" display="* VEUILLEZ VOUS ASSURER D’AVOIR EN MAIN LA DERNIÈRE VERSION DE CE FORMULAIRE, DISPONIBLE SUR LE SITE WEB DU MINISTÈRE DES RESSOURCES NATURELLES ET DES FORÊTS." xr:uid="{E392C061-8BB7-463C-9D3B-3A47F144B2A7}"/>
    <hyperlink ref="B10:I10" r:id="rId4" display="Avant de commencer, assurez-vous d'avoir pris connaissance du Guide du requérant qui comporte plusieurs nouveautés. " xr:uid="{11AEFCDC-5940-49CC-A313-248EF8069876}"/>
  </hyperlinks>
  <pageMargins left="0.55118110236220474" right="0.51181102362204722" top="0.43307086614173229" bottom="0.74803149606299213" header="0.31496062992125984" footer="0.31496062992125984"/>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Q50"/>
  <sheetViews>
    <sheetView showRowColHeaders="0" zoomScale="150" zoomScaleNormal="150" workbookViewId="0">
      <selection activeCell="B37" sqref="B37:C37"/>
    </sheetView>
  </sheetViews>
  <sheetFormatPr baseColWidth="10" defaultRowHeight="15" x14ac:dyDescent="0.25"/>
  <cols>
    <col min="1" max="1" width="3.140625" customWidth="1"/>
    <col min="3" max="3" width="14.140625" customWidth="1"/>
    <col min="5" max="5" width="10.7109375" customWidth="1"/>
    <col min="6" max="6" width="12.28515625" customWidth="1"/>
    <col min="12" max="12" width="11.42578125" customWidth="1"/>
    <col min="13" max="13" width="11.42578125" hidden="1" customWidth="1"/>
    <col min="14" max="14" width="19.28515625" hidden="1" customWidth="1"/>
    <col min="15" max="17" width="11.42578125" hidden="1" customWidth="1"/>
    <col min="18" max="18" width="11.42578125" customWidth="1"/>
  </cols>
  <sheetData>
    <row r="1" spans="2:17" ht="13.5" customHeight="1" x14ac:dyDescent="0.25">
      <c r="D1" s="1" t="str">
        <f>Instructions!D1</f>
        <v>Programme d'innovation en construction bois</v>
      </c>
      <c r="G1" s="109"/>
      <c r="H1" s="108" t="s">
        <v>1495</v>
      </c>
      <c r="I1" s="78"/>
      <c r="M1" t="s">
        <v>1384</v>
      </c>
      <c r="N1" t="s">
        <v>1398</v>
      </c>
      <c r="P1" t="s">
        <v>1384</v>
      </c>
      <c r="Q1" t="s">
        <v>1399</v>
      </c>
    </row>
    <row r="2" spans="2:17" ht="13.5" customHeight="1" x14ac:dyDescent="0.25">
      <c r="D2" s="1" t="str">
        <f>Instructions!D2</f>
        <v>Catégorie A : Aide à la conception</v>
      </c>
      <c r="M2" t="b">
        <f>ISNUMBER(M3)</f>
        <v>1</v>
      </c>
      <c r="P2" t="b">
        <f>ISNUMBER(P3)</f>
        <v>1</v>
      </c>
    </row>
    <row r="3" spans="2:17" ht="13.5" customHeight="1" x14ac:dyDescent="0.25">
      <c r="D3" s="1" t="str">
        <f>Instructions!D3</f>
        <v>Catégorie B : Solutions innovantes pour les constructions en bois</v>
      </c>
      <c r="M3">
        <f>YEAR(D9)</f>
        <v>1900</v>
      </c>
      <c r="P3">
        <f>YEAR(H9)</f>
        <v>1900</v>
      </c>
    </row>
    <row r="5" spans="2:17" x14ac:dyDescent="0.25">
      <c r="M5" t="s">
        <v>1385</v>
      </c>
      <c r="P5" t="s">
        <v>1385</v>
      </c>
    </row>
    <row r="6" spans="2:17" ht="22.5" customHeight="1" x14ac:dyDescent="0.25">
      <c r="B6" s="111" t="s">
        <v>16</v>
      </c>
      <c r="C6" s="112"/>
      <c r="D6" s="112"/>
      <c r="E6" s="112"/>
      <c r="F6" s="112"/>
      <c r="G6" s="112"/>
      <c r="H6" s="112"/>
      <c r="I6" s="113"/>
      <c r="M6" t="b">
        <f>ISNUMBER(M7)</f>
        <v>1</v>
      </c>
      <c r="N6" t="s">
        <v>1387</v>
      </c>
      <c r="P6" t="b">
        <f>ISNUMBER(P7)</f>
        <v>1</v>
      </c>
    </row>
    <row r="7" spans="2:17" ht="17.100000000000001" customHeight="1" x14ac:dyDescent="0.25">
      <c r="B7" s="147" t="s">
        <v>17</v>
      </c>
      <c r="C7" s="148"/>
      <c r="D7" s="149"/>
      <c r="E7" s="149"/>
      <c r="F7" s="149"/>
      <c r="G7" s="149"/>
      <c r="H7" s="149"/>
      <c r="I7" s="150"/>
      <c r="J7" s="2" t="str">
        <f>IF(SUM(N7:N47)&gt;0,"&lt;-- Attention. Toutes les cellules jaunes sont obligatoires. Veuillez remplir chacune d'entre elles.","")</f>
        <v>&lt;-- Attention. Toutes les cellules jaunes sont obligatoires. Veuillez remplir chacune d'entre elles.</v>
      </c>
      <c r="M7">
        <f>MONTH(D9)</f>
        <v>1</v>
      </c>
      <c r="N7">
        <f>IF(D7="",1,0)</f>
        <v>1</v>
      </c>
      <c r="P7">
        <f>MONTH(H9)</f>
        <v>1</v>
      </c>
    </row>
    <row r="8" spans="2:17" ht="17.100000000000001" customHeight="1" x14ac:dyDescent="0.25">
      <c r="B8" s="147" t="s">
        <v>1438</v>
      </c>
      <c r="C8" s="148"/>
      <c r="D8" s="151"/>
      <c r="E8" s="151"/>
      <c r="F8" s="152"/>
      <c r="G8" s="68" t="s">
        <v>6</v>
      </c>
      <c r="H8" s="151"/>
      <c r="I8" s="152"/>
      <c r="N8">
        <f>IF(OR(D8="",H8=""),1,0)</f>
        <v>1</v>
      </c>
    </row>
    <row r="9" spans="2:17" ht="17.100000000000001" customHeight="1" x14ac:dyDescent="0.25">
      <c r="B9" s="135" t="s">
        <v>18</v>
      </c>
      <c r="C9" s="136"/>
      <c r="D9" s="133"/>
      <c r="E9" s="134"/>
      <c r="F9" s="135" t="s">
        <v>1269</v>
      </c>
      <c r="G9" s="136"/>
      <c r="H9" s="133"/>
      <c r="I9" s="134"/>
      <c r="J9" s="2" t="str">
        <f>IF(AND(D9&lt;&gt;"",OR(M2=FALSE,M6=FALSE,M10=FALSE)),"&lt;-- Veuillez inscrire un format date. Ex: 2023-12-20",IF(AND(H9&lt;&gt;"",OR(P2=FALSE,P6=FALSE,P10=FALSE)),"&lt;-- Veuillez inscrire un format date. Ex: 2023-12-20",""))</f>
        <v/>
      </c>
      <c r="M9" t="s">
        <v>1386</v>
      </c>
      <c r="N9">
        <f>IF(D9="",1,0)</f>
        <v>1</v>
      </c>
      <c r="P9" t="s">
        <v>1386</v>
      </c>
    </row>
    <row r="10" spans="2:17" ht="8.25" customHeight="1" x14ac:dyDescent="0.25">
      <c r="M10" t="b">
        <f>ISNUMBER(M11)</f>
        <v>1</v>
      </c>
      <c r="P10" t="b">
        <f>ISNUMBER(P11)</f>
        <v>1</v>
      </c>
    </row>
    <row r="11" spans="2:17" ht="22.5" customHeight="1" x14ac:dyDescent="0.25">
      <c r="B11" s="111" t="s">
        <v>3</v>
      </c>
      <c r="C11" s="112"/>
      <c r="D11" s="112"/>
      <c r="E11" s="112"/>
      <c r="F11" s="112"/>
      <c r="G11" s="112"/>
      <c r="H11" s="112"/>
      <c r="I11" s="113"/>
      <c r="M11">
        <f>DAY(D9)</f>
        <v>0</v>
      </c>
      <c r="P11">
        <f>DAY(H9)</f>
        <v>0</v>
      </c>
    </row>
    <row r="12" spans="2:17" s="11" customFormat="1" ht="17.100000000000001" customHeight="1" x14ac:dyDescent="0.25">
      <c r="B12" s="141" t="s">
        <v>1313</v>
      </c>
      <c r="C12" s="142"/>
      <c r="D12" s="142"/>
      <c r="E12" s="142"/>
      <c r="F12" s="142"/>
      <c r="G12" s="142"/>
      <c r="H12" s="142"/>
      <c r="I12" s="143"/>
    </row>
    <row r="13" spans="2:17" s="11" customFormat="1" ht="17.100000000000001" customHeight="1" x14ac:dyDescent="0.25">
      <c r="B13" s="144"/>
      <c r="C13" s="145"/>
      <c r="D13" s="145"/>
      <c r="E13" s="145"/>
      <c r="F13" s="145"/>
      <c r="G13" s="145"/>
      <c r="H13" s="145"/>
      <c r="I13" s="146"/>
      <c r="N13">
        <f>IF(B13="",1,0)</f>
        <v>1</v>
      </c>
    </row>
    <row r="14" spans="2:17" s="11" customFormat="1" ht="17.100000000000001" customHeight="1" x14ac:dyDescent="0.25">
      <c r="B14" s="141" t="s">
        <v>1314</v>
      </c>
      <c r="C14" s="142"/>
      <c r="D14" s="142"/>
      <c r="E14" s="142"/>
      <c r="F14" s="142"/>
      <c r="G14" s="142"/>
      <c r="H14" s="142"/>
      <c r="I14" s="143"/>
    </row>
    <row r="15" spans="2:17" s="11" customFormat="1" ht="17.100000000000001" customHeight="1" x14ac:dyDescent="0.25">
      <c r="B15" s="144"/>
      <c r="C15" s="145"/>
      <c r="D15" s="145"/>
      <c r="E15" s="145"/>
      <c r="F15" s="145"/>
      <c r="G15" s="145"/>
      <c r="H15" s="145"/>
      <c r="I15" s="146"/>
      <c r="J15" s="12" t="str">
        <f>IF(AND(B15&lt;&gt;"",B15=B13),"&lt;-- Attention le nom d'exploitation est différent du nom légal.","")</f>
        <v/>
      </c>
      <c r="N15">
        <f>IF(B15="",1,0)</f>
        <v>1</v>
      </c>
      <c r="P15" s="77" t="s">
        <v>1436</v>
      </c>
    </row>
    <row r="16" spans="2:17" s="11" customFormat="1" ht="17.100000000000001" customHeight="1" x14ac:dyDescent="0.25">
      <c r="B16" s="137" t="s">
        <v>4</v>
      </c>
      <c r="C16" s="138"/>
      <c r="D16" s="138"/>
      <c r="E16" s="138"/>
      <c r="F16" s="138"/>
      <c r="G16" s="139"/>
      <c r="H16" s="139"/>
      <c r="I16" s="140"/>
      <c r="J16" s="12" t="str">
        <f>IF(AND(G16&lt;&gt;"",LEN(G16)&lt;&gt;10),"&lt;-- Le NEQ est composé de 10 caractères numériques.","")</f>
        <v/>
      </c>
      <c r="M16" s="17"/>
      <c r="N16">
        <f>IF(G16="",1,0)</f>
        <v>1</v>
      </c>
      <c r="P16" s="77" t="str">
        <f>IF(ISNA(VLOOKUP(C19,Liste!C2:D1230,2,FALSE)),"Non trouvée",VLOOKUP(C19,Liste!C2:D1230,2,FALSE))</f>
        <v>Non trouvée</v>
      </c>
    </row>
    <row r="17" spans="2:16" s="11" customFormat="1" ht="17.100000000000001" customHeight="1" x14ac:dyDescent="0.25">
      <c r="B17" s="153" t="s">
        <v>5</v>
      </c>
      <c r="C17" s="154"/>
      <c r="D17" s="139"/>
      <c r="E17" s="139"/>
      <c r="F17" s="139"/>
      <c r="G17" s="139"/>
      <c r="H17" s="139"/>
      <c r="I17" s="140"/>
      <c r="M17" s="11" t="s">
        <v>1317</v>
      </c>
      <c r="N17">
        <f>IF(D17="",1,0)</f>
        <v>1</v>
      </c>
      <c r="P17" s="77" t="s">
        <v>1437</v>
      </c>
    </row>
    <row r="18" spans="2:16" s="11" customFormat="1" ht="17.100000000000001" customHeight="1" x14ac:dyDescent="0.25">
      <c r="B18" s="153" t="s">
        <v>20</v>
      </c>
      <c r="C18" s="154"/>
      <c r="D18" s="139"/>
      <c r="E18" s="140"/>
      <c r="F18" s="68" t="s">
        <v>19</v>
      </c>
      <c r="G18" s="139"/>
      <c r="H18" s="139"/>
      <c r="I18" s="140"/>
      <c r="M18">
        <v>1</v>
      </c>
      <c r="N18">
        <f>IF(C19="",1,0)</f>
        <v>1</v>
      </c>
      <c r="P18" s="77" t="str">
        <f>D17 &amp; IF(G18="","",";"&amp;G18)  &amp; IF(D18="","",";"&amp;D18)&amp; ";" &amp; C19 &amp; " (" &amp; I19 &amp; ")" &amp; ";" &amp;G19</f>
        <v>; ();</v>
      </c>
    </row>
    <row r="19" spans="2:16" s="11" customFormat="1" ht="17.100000000000001" customHeight="1" x14ac:dyDescent="0.25">
      <c r="B19" s="68" t="s">
        <v>6</v>
      </c>
      <c r="C19" s="139"/>
      <c r="D19" s="139"/>
      <c r="E19" s="140"/>
      <c r="F19" s="68" t="s">
        <v>1382</v>
      </c>
      <c r="G19" s="67"/>
      <c r="H19" s="68" t="s">
        <v>13</v>
      </c>
      <c r="I19" s="67"/>
      <c r="J19" s="2" t="str">
        <f>IF(AND(G19&lt;&gt;"",LEN(G19)=LEN(SUBSTITUTE(G19," ",""))),"&lt;-- Le code postal s'inscrit 6 caractères avec espace. Exemple: H0H 0H0",IF(OR(AND(LEN(G19)&gt;0,LEN(G19)&lt;6),AND(LEN(G19)&gt;0,LEN(G19)&gt;7)),"&lt;-- Le code postal s'inscrit 6 caractères avec espace. Exemple: H0H 0H0",""))</f>
        <v/>
      </c>
      <c r="M19" t="s">
        <v>1318</v>
      </c>
      <c r="N19">
        <f>IF(G19="",1,0)</f>
        <v>1</v>
      </c>
    </row>
    <row r="20" spans="2:16" s="11" customFormat="1" ht="17.100000000000001" customHeight="1" x14ac:dyDescent="0.25">
      <c r="B20" s="68" t="s">
        <v>7</v>
      </c>
      <c r="C20" s="139"/>
      <c r="D20" s="139"/>
      <c r="E20" s="140"/>
      <c r="F20" s="68" t="s">
        <v>8</v>
      </c>
      <c r="G20" s="139"/>
      <c r="H20" s="139"/>
      <c r="I20" s="140"/>
      <c r="M20">
        <v>13</v>
      </c>
      <c r="N20">
        <f>IF(OR(C20="",G20=""),1,0)</f>
        <v>1</v>
      </c>
    </row>
    <row r="21" spans="2:16" s="11" customFormat="1" ht="17.100000000000001" customHeight="1" x14ac:dyDescent="0.25">
      <c r="B21" s="153" t="s">
        <v>9</v>
      </c>
      <c r="C21" s="154"/>
      <c r="D21" s="139"/>
      <c r="E21" s="139"/>
      <c r="F21" s="139"/>
      <c r="G21" s="139"/>
      <c r="H21" s="139"/>
      <c r="I21" s="140"/>
      <c r="M21"/>
      <c r="N21">
        <f>IF(D21="",1,0)</f>
        <v>1</v>
      </c>
    </row>
    <row r="22" spans="2:16" s="11" customFormat="1" ht="17.100000000000001" customHeight="1" x14ac:dyDescent="0.25">
      <c r="B22" s="153" t="s">
        <v>1310</v>
      </c>
      <c r="C22" s="154"/>
      <c r="D22" s="159"/>
      <c r="E22" s="139"/>
      <c r="F22" s="139"/>
      <c r="G22" s="139"/>
      <c r="H22" s="139"/>
      <c r="I22" s="140"/>
      <c r="J22" s="2" t="str">
        <f>IF(AND(ISERROR(FIND("@",D22)),D22&lt;&gt;""),"&lt;-- Veuillez inscrire une adresse fonctionnelle.","")</f>
        <v/>
      </c>
      <c r="M22"/>
      <c r="N22">
        <f>IF(D22="",1,0)</f>
        <v>1</v>
      </c>
    </row>
    <row r="23" spans="2:16" s="11" customFormat="1" ht="8.25" customHeight="1" x14ac:dyDescent="0.25"/>
    <row r="24" spans="2:16" s="11" customFormat="1" ht="22.5" customHeight="1" x14ac:dyDescent="0.25">
      <c r="B24" s="111" t="s">
        <v>10</v>
      </c>
      <c r="C24" s="112"/>
      <c r="D24" s="112"/>
      <c r="E24" s="112"/>
      <c r="F24" s="112"/>
      <c r="G24" s="112"/>
      <c r="H24" s="112"/>
      <c r="I24" s="113"/>
    </row>
    <row r="25" spans="2:16" s="11" customFormat="1" ht="17.100000000000001" customHeight="1" x14ac:dyDescent="0.25">
      <c r="B25" s="68" t="s">
        <v>7</v>
      </c>
      <c r="C25" s="139"/>
      <c r="D25" s="139"/>
      <c r="E25" s="140"/>
      <c r="F25" s="68" t="s">
        <v>8</v>
      </c>
      <c r="G25" s="139"/>
      <c r="H25" s="139"/>
      <c r="I25" s="140"/>
      <c r="N25">
        <f>IF(OR(,C25="",G25=""),1,0)</f>
        <v>1</v>
      </c>
    </row>
    <row r="26" spans="2:16" s="11" customFormat="1" ht="17.100000000000001" customHeight="1" x14ac:dyDescent="0.25">
      <c r="B26" s="153" t="s">
        <v>9</v>
      </c>
      <c r="C26" s="154"/>
      <c r="D26" s="139"/>
      <c r="E26" s="139"/>
      <c r="F26" s="139"/>
      <c r="G26" s="139"/>
      <c r="H26" s="139"/>
      <c r="I26" s="140"/>
      <c r="N26">
        <f>IF(D26="",1,0)</f>
        <v>1</v>
      </c>
    </row>
    <row r="27" spans="2:16" s="11" customFormat="1" ht="17.100000000000001" customHeight="1" x14ac:dyDescent="0.25">
      <c r="B27" s="153" t="s">
        <v>11</v>
      </c>
      <c r="C27" s="154"/>
      <c r="D27" s="139"/>
      <c r="E27" s="139"/>
      <c r="F27" s="139"/>
      <c r="G27" s="139"/>
      <c r="H27" s="139"/>
      <c r="I27" s="140"/>
      <c r="N27">
        <f t="shared" ref="N27:N31" si="0">IF(D27="",1,0)</f>
        <v>1</v>
      </c>
    </row>
    <row r="28" spans="2:16" s="11" customFormat="1" ht="17.100000000000001" customHeight="1" x14ac:dyDescent="0.25">
      <c r="B28" s="153" t="s">
        <v>5</v>
      </c>
      <c r="C28" s="154"/>
      <c r="D28" s="139"/>
      <c r="E28" s="139"/>
      <c r="F28" s="139"/>
      <c r="G28" s="139"/>
      <c r="H28" s="139"/>
      <c r="I28" s="140"/>
      <c r="N28">
        <f t="shared" si="0"/>
        <v>1</v>
      </c>
    </row>
    <row r="29" spans="2:16" s="11" customFormat="1" ht="17.100000000000001" customHeight="1" x14ac:dyDescent="0.25">
      <c r="B29" s="68" t="s">
        <v>6</v>
      </c>
      <c r="C29" s="139"/>
      <c r="D29" s="139"/>
      <c r="E29" s="140"/>
      <c r="F29" s="68" t="s">
        <v>1382</v>
      </c>
      <c r="G29" s="67"/>
      <c r="H29" s="68" t="s">
        <v>13</v>
      </c>
      <c r="I29" s="67"/>
      <c r="J29" s="2" t="str">
        <f>IF(AND(G29&lt;&gt;"",LEN(G29)=LEN(SUBSTITUTE(G29," ",""))),"&lt;-- Le code postal s'inscrit 6 caractères avec espace. Exemple: H0H 0H0",IF(OR(AND(LEN(G29)&gt;0,LEN(G29)&lt;6),AND(LEN(G29)&gt;0,LEN(G29)&gt;7)),"&lt;-- Le code postal s'inscrit 6 caractères avec espace. Exemple: H0H 0H0",""))</f>
        <v/>
      </c>
      <c r="N29">
        <f>IF(OR(C29="",G29="",I29=""),1,0)</f>
        <v>1</v>
      </c>
    </row>
    <row r="30" spans="2:16" s="11" customFormat="1" ht="17.100000000000001" customHeight="1" x14ac:dyDescent="0.25">
      <c r="B30" s="153" t="s">
        <v>14</v>
      </c>
      <c r="C30" s="154"/>
      <c r="D30" s="159"/>
      <c r="E30" s="139"/>
      <c r="F30" s="139"/>
      <c r="G30" s="139"/>
      <c r="H30" s="139"/>
      <c r="I30" s="140"/>
      <c r="J30" s="2" t="str">
        <f>IF(AND(ISERROR(FIND("@",D30)),D30&lt;&gt;""),"&lt;-- Veuillez inscrire une adresse fonctionnelle.","")</f>
        <v/>
      </c>
      <c r="N30">
        <f t="shared" si="0"/>
        <v>1</v>
      </c>
    </row>
    <row r="31" spans="2:16" s="11" customFormat="1" ht="17.100000000000001" customHeight="1" x14ac:dyDescent="0.25">
      <c r="B31" s="153" t="s">
        <v>1494</v>
      </c>
      <c r="C31" s="154"/>
      <c r="D31" s="163"/>
      <c r="E31" s="164"/>
      <c r="F31" s="165"/>
      <c r="G31" s="68" t="s">
        <v>1270</v>
      </c>
      <c r="H31" s="139"/>
      <c r="I31" s="140"/>
      <c r="J31" s="2" t="str">
        <f>IF(AND(H31&lt;&gt;"",ISNUMBER(H31)=FALSE),"&lt;-- Inscrire un poste avec des chiffres",IF(D31="","",IF(OR(ISNUMBER(D31)=FALSE,ISERROR(SEARCH("-",D31,1))=FALSE),"&lt;-- Inscrire sans les tirets et avec des chiffres.","")))</f>
        <v/>
      </c>
      <c r="N31">
        <f t="shared" si="0"/>
        <v>1</v>
      </c>
    </row>
    <row r="32" spans="2:16" s="11" customFormat="1" ht="8.25" customHeight="1" x14ac:dyDescent="0.25"/>
    <row r="33" spans="2:14" s="11" customFormat="1" ht="22.5" customHeight="1" x14ac:dyDescent="0.25">
      <c r="B33" s="111" t="s">
        <v>15</v>
      </c>
      <c r="C33" s="112"/>
      <c r="D33" s="112"/>
      <c r="E33" s="112"/>
      <c r="F33" s="112"/>
      <c r="G33" s="112"/>
      <c r="H33" s="112"/>
      <c r="I33" s="113"/>
    </row>
    <row r="34" spans="2:14" s="11" customFormat="1" ht="16.5" customHeight="1" x14ac:dyDescent="0.25">
      <c r="B34" s="13" t="s">
        <v>7</v>
      </c>
      <c r="C34" s="145"/>
      <c r="D34" s="145"/>
      <c r="E34" s="146"/>
      <c r="F34" s="13" t="s">
        <v>8</v>
      </c>
      <c r="G34" s="145"/>
      <c r="H34" s="145"/>
      <c r="I34" s="146"/>
    </row>
    <row r="35" spans="2:14" s="11" customFormat="1" ht="16.5" customHeight="1" x14ac:dyDescent="0.25">
      <c r="B35" s="155" t="s">
        <v>9</v>
      </c>
      <c r="C35" s="156"/>
      <c r="D35" s="157"/>
      <c r="E35" s="157"/>
      <c r="F35" s="157"/>
      <c r="G35" s="157"/>
      <c r="H35" s="157"/>
      <c r="I35" s="158"/>
    </row>
    <row r="36" spans="2:14" s="11" customFormat="1" ht="17.100000000000001" customHeight="1" x14ac:dyDescent="0.2">
      <c r="B36" s="155" t="s">
        <v>14</v>
      </c>
      <c r="C36" s="156"/>
      <c r="D36" s="157"/>
      <c r="E36" s="157"/>
      <c r="F36" s="157"/>
      <c r="G36" s="157"/>
      <c r="H36" s="157"/>
      <c r="I36" s="158"/>
      <c r="J36" s="2" t="str">
        <f>IF(AND(ISERROR(FIND("@",D36)),D36&lt;&gt;""),"&lt;-- Veuillez inscrire une adresse fonctionnelle.","")</f>
        <v/>
      </c>
    </row>
    <row r="37" spans="2:14" s="11" customFormat="1" ht="17.100000000000001" customHeight="1" x14ac:dyDescent="0.2">
      <c r="B37" s="155" t="s">
        <v>1494</v>
      </c>
      <c r="C37" s="156"/>
      <c r="D37" s="160"/>
      <c r="E37" s="161"/>
      <c r="F37" s="162"/>
      <c r="G37" s="59" t="s">
        <v>1270</v>
      </c>
      <c r="H37" s="157"/>
      <c r="I37" s="158"/>
      <c r="J37" s="2" t="str">
        <f>IF(AND(H37&lt;&gt;"",ISNUMBER(H37)=FALSE),"&lt;-- Inscrire un poste avec des chiffres",IF(D37="","",IF(OR(ISNUMBER(D37)=FALSE,ISERROR(SEARCH("-",D37,1))=FALSE),"&lt;-- Inscrire sans les tirets et avec des chiffres.","")))</f>
        <v/>
      </c>
    </row>
    <row r="38" spans="2:14" s="11" customFormat="1" ht="8.25" customHeight="1" x14ac:dyDescent="0.25"/>
    <row r="39" spans="2:14" ht="22.5" customHeight="1" x14ac:dyDescent="0.25">
      <c r="B39" s="166" t="s">
        <v>1311</v>
      </c>
      <c r="C39" s="167"/>
      <c r="D39" s="167"/>
      <c r="E39" s="167"/>
      <c r="F39" s="167"/>
      <c r="G39" s="167"/>
      <c r="H39" s="167"/>
      <c r="I39" s="168"/>
    </row>
    <row r="40" spans="2:14" ht="16.5" customHeight="1" x14ac:dyDescent="0.25">
      <c r="B40" s="141" t="s">
        <v>1312</v>
      </c>
      <c r="C40" s="142"/>
      <c r="D40" s="142"/>
      <c r="E40" s="142"/>
      <c r="F40" s="142"/>
      <c r="G40" s="142"/>
      <c r="H40" s="142"/>
      <c r="I40" s="143"/>
    </row>
    <row r="41" spans="2:14" ht="300" customHeight="1" x14ac:dyDescent="0.25">
      <c r="B41" s="169"/>
      <c r="C41" s="170"/>
      <c r="D41" s="170"/>
      <c r="E41" s="170"/>
      <c r="F41" s="170"/>
      <c r="G41" s="170"/>
      <c r="H41" s="170"/>
      <c r="I41" s="171"/>
      <c r="N41">
        <f t="shared" ref="N41" si="1">IF(D41="",1,0)</f>
        <v>1</v>
      </c>
    </row>
    <row r="42" spans="2:14" ht="8.25" customHeight="1" x14ac:dyDescent="0.25">
      <c r="B42" s="63"/>
      <c r="C42" s="63"/>
      <c r="D42" s="63"/>
      <c r="E42" s="63"/>
      <c r="F42" s="63"/>
      <c r="G42" s="63"/>
      <c r="H42" s="63"/>
      <c r="I42" s="63"/>
    </row>
    <row r="43" spans="2:14" ht="16.5" customHeight="1" x14ac:dyDescent="0.25">
      <c r="B43" s="141" t="s">
        <v>1451</v>
      </c>
      <c r="C43" s="142"/>
      <c r="D43" s="142"/>
      <c r="E43" s="142"/>
      <c r="F43" s="142"/>
      <c r="G43" s="142"/>
      <c r="H43" s="142"/>
      <c r="I43" s="143"/>
    </row>
    <row r="44" spans="2:14" ht="79.900000000000006" customHeight="1" x14ac:dyDescent="0.25">
      <c r="B44" s="169"/>
      <c r="C44" s="170"/>
      <c r="D44" s="170"/>
      <c r="E44" s="170"/>
      <c r="F44" s="170"/>
      <c r="G44" s="170"/>
      <c r="H44" s="170"/>
      <c r="I44" s="171"/>
      <c r="N44">
        <f t="shared" ref="N44" si="2">IF(D44="",1,0)</f>
        <v>1</v>
      </c>
    </row>
    <row r="45" spans="2:14" ht="16.5" customHeight="1" x14ac:dyDescent="0.25">
      <c r="B45" s="64"/>
      <c r="C45" s="64"/>
      <c r="D45" s="64"/>
      <c r="E45" s="64"/>
      <c r="F45" s="64"/>
      <c r="G45" s="64"/>
      <c r="H45" s="64"/>
      <c r="I45" s="64"/>
    </row>
    <row r="46" spans="2:14" ht="16.5" customHeight="1" x14ac:dyDescent="0.25">
      <c r="B46" s="141" t="s">
        <v>1452</v>
      </c>
      <c r="C46" s="142"/>
      <c r="D46" s="142"/>
      <c r="E46" s="142"/>
      <c r="F46" s="142"/>
      <c r="G46" s="142"/>
      <c r="H46" s="142"/>
      <c r="I46" s="143"/>
    </row>
    <row r="47" spans="2:14" ht="79.900000000000006" customHeight="1" x14ac:dyDescent="0.25">
      <c r="B47" s="169"/>
      <c r="C47" s="170"/>
      <c r="D47" s="170"/>
      <c r="E47" s="170"/>
      <c r="F47" s="170"/>
      <c r="G47" s="170"/>
      <c r="H47" s="170"/>
      <c r="I47" s="171"/>
      <c r="N47">
        <f t="shared" ref="N47" si="3">IF(D47="",1,0)</f>
        <v>1</v>
      </c>
    </row>
    <row r="48" spans="2:14" ht="8.25" customHeight="1" x14ac:dyDescent="0.25">
      <c r="B48" s="64"/>
      <c r="C48" s="64"/>
      <c r="D48" s="64"/>
      <c r="E48" s="64"/>
      <c r="F48" s="64"/>
      <c r="G48" s="64"/>
      <c r="H48" s="64"/>
      <c r="I48" s="64"/>
    </row>
    <row r="49" spans="2:12" ht="34.9" customHeight="1" x14ac:dyDescent="0.25">
      <c r="B49" s="173" t="s">
        <v>1455</v>
      </c>
      <c r="C49" s="174"/>
      <c r="D49" s="79"/>
      <c r="E49" s="80" t="s">
        <v>1454</v>
      </c>
      <c r="F49" s="104"/>
      <c r="G49" s="173" t="s">
        <v>1453</v>
      </c>
      <c r="H49" s="174"/>
      <c r="I49" s="103"/>
      <c r="J49" s="2" t="str">
        <f>IF(AND(OR(D49="",H49=""),Description!E3&lt;&gt;""),"&lt;-- Attention. Saisie obligatoire avec catégorie A sélectionné dans l'onglet «Description».","")</f>
        <v/>
      </c>
      <c r="L49" s="11"/>
    </row>
    <row r="50" spans="2:12" ht="15" customHeight="1" x14ac:dyDescent="0.25">
      <c r="B50" s="172"/>
      <c r="C50" s="172"/>
      <c r="D50" s="172"/>
      <c r="E50" s="172"/>
      <c r="F50" s="172"/>
      <c r="G50" s="172"/>
      <c r="H50" s="172"/>
      <c r="I50" s="172"/>
    </row>
  </sheetData>
  <mergeCells count="64">
    <mergeCell ref="G34:I34"/>
    <mergeCell ref="G25:I25"/>
    <mergeCell ref="G20:I20"/>
    <mergeCell ref="C20:E20"/>
    <mergeCell ref="C25:E25"/>
    <mergeCell ref="C29:E29"/>
    <mergeCell ref="B26:C26"/>
    <mergeCell ref="B28:C28"/>
    <mergeCell ref="D28:I28"/>
    <mergeCell ref="B24:I24"/>
    <mergeCell ref="B22:C22"/>
    <mergeCell ref="D22:I22"/>
    <mergeCell ref="B41:I41"/>
    <mergeCell ref="B50:I50"/>
    <mergeCell ref="B49:C49"/>
    <mergeCell ref="B43:I43"/>
    <mergeCell ref="B44:I44"/>
    <mergeCell ref="B46:I46"/>
    <mergeCell ref="B47:I47"/>
    <mergeCell ref="G49:H49"/>
    <mergeCell ref="B40:I40"/>
    <mergeCell ref="B36:C36"/>
    <mergeCell ref="D36:I36"/>
    <mergeCell ref="B37:C37"/>
    <mergeCell ref="B30:C30"/>
    <mergeCell ref="D30:I30"/>
    <mergeCell ref="B31:C31"/>
    <mergeCell ref="H37:I37"/>
    <mergeCell ref="D37:F37"/>
    <mergeCell ref="D31:F31"/>
    <mergeCell ref="H31:I31"/>
    <mergeCell ref="B39:I39"/>
    <mergeCell ref="B35:C35"/>
    <mergeCell ref="D35:I35"/>
    <mergeCell ref="B33:I33"/>
    <mergeCell ref="C34:E34"/>
    <mergeCell ref="B17:C17"/>
    <mergeCell ref="D27:I27"/>
    <mergeCell ref="B27:C27"/>
    <mergeCell ref="D26:I26"/>
    <mergeCell ref="D17:I17"/>
    <mergeCell ref="G18:I18"/>
    <mergeCell ref="B18:C18"/>
    <mergeCell ref="D18:E18"/>
    <mergeCell ref="C19:E19"/>
    <mergeCell ref="B21:C21"/>
    <mergeCell ref="D21:I21"/>
    <mergeCell ref="B6:I6"/>
    <mergeCell ref="B7:C7"/>
    <mergeCell ref="D7:I7"/>
    <mergeCell ref="B8:C8"/>
    <mergeCell ref="H8:I8"/>
    <mergeCell ref="D8:F8"/>
    <mergeCell ref="D9:E9"/>
    <mergeCell ref="F9:G9"/>
    <mergeCell ref="H9:I9"/>
    <mergeCell ref="B16:F16"/>
    <mergeCell ref="G16:I16"/>
    <mergeCell ref="B12:I12"/>
    <mergeCell ref="B13:I13"/>
    <mergeCell ref="B14:I14"/>
    <mergeCell ref="B15:I15"/>
    <mergeCell ref="B11:I11"/>
    <mergeCell ref="B9:C9"/>
  </mergeCells>
  <conditionalFormatting sqref="B13:I13">
    <cfRule type="expression" dxfId="74" priority="48">
      <formula>B13=""</formula>
    </cfRule>
  </conditionalFormatting>
  <conditionalFormatting sqref="B15:I15">
    <cfRule type="expression" dxfId="73" priority="11">
      <formula>B15=""</formula>
    </cfRule>
  </conditionalFormatting>
  <conditionalFormatting sqref="B41:I41">
    <cfRule type="expression" dxfId="72" priority="23">
      <formula>B41=""</formula>
    </cfRule>
  </conditionalFormatting>
  <conditionalFormatting sqref="B44:I44">
    <cfRule type="expression" dxfId="71" priority="2">
      <formula>B44=""</formula>
    </cfRule>
  </conditionalFormatting>
  <conditionalFormatting sqref="B47:I47">
    <cfRule type="expression" dxfId="70" priority="1">
      <formula>B47=""</formula>
    </cfRule>
  </conditionalFormatting>
  <conditionalFormatting sqref="C20">
    <cfRule type="expression" dxfId="69" priority="31">
      <formula>C20=""</formula>
    </cfRule>
  </conditionalFormatting>
  <conditionalFormatting sqref="C25">
    <cfRule type="expression" dxfId="68" priority="4">
      <formula>C25=""</formula>
    </cfRule>
  </conditionalFormatting>
  <conditionalFormatting sqref="C19:E19">
    <cfRule type="expression" dxfId="67" priority="41">
      <formula>C19=""</formula>
    </cfRule>
  </conditionalFormatting>
  <conditionalFormatting sqref="C29:E29">
    <cfRule type="expression" dxfId="66" priority="18">
      <formula>C29=""</formula>
    </cfRule>
  </conditionalFormatting>
  <conditionalFormatting sqref="D9:E9">
    <cfRule type="expression" dxfId="65" priority="49">
      <formula>D9=""</formula>
    </cfRule>
  </conditionalFormatting>
  <conditionalFormatting sqref="D8:F8">
    <cfRule type="expression" dxfId="64" priority="50">
      <formula>D8=""</formula>
    </cfRule>
  </conditionalFormatting>
  <conditionalFormatting sqref="D31:F31">
    <cfRule type="expression" dxfId="63" priority="46">
      <formula>D31=""</formula>
    </cfRule>
  </conditionalFormatting>
  <conditionalFormatting sqref="D7:I7">
    <cfRule type="expression" dxfId="62" priority="51">
      <formula>D7=""</formula>
    </cfRule>
  </conditionalFormatting>
  <conditionalFormatting sqref="D17:I17">
    <cfRule type="expression" dxfId="61" priority="33">
      <formula>D17=""</formula>
    </cfRule>
  </conditionalFormatting>
  <conditionalFormatting sqref="D21:I22">
    <cfRule type="expression" dxfId="60" priority="24">
      <formula>D21=""</formula>
    </cfRule>
  </conditionalFormatting>
  <conditionalFormatting sqref="D26:I28">
    <cfRule type="expression" dxfId="59" priority="19">
      <formula>D26=""</formula>
    </cfRule>
  </conditionalFormatting>
  <conditionalFormatting sqref="D30:I30">
    <cfRule type="expression" dxfId="58" priority="10">
      <formula>D30=""</formula>
    </cfRule>
  </conditionalFormatting>
  <conditionalFormatting sqref="G19:G20">
    <cfRule type="expression" dxfId="57" priority="6">
      <formula>G19=""</formula>
    </cfRule>
  </conditionalFormatting>
  <conditionalFormatting sqref="G25">
    <cfRule type="expression" dxfId="56" priority="5">
      <formula>G25=""</formula>
    </cfRule>
  </conditionalFormatting>
  <conditionalFormatting sqref="G29">
    <cfRule type="expression" dxfId="55" priority="17">
      <formula>G29=""</formula>
    </cfRule>
  </conditionalFormatting>
  <conditionalFormatting sqref="G16:I16">
    <cfRule type="expression" dxfId="54" priority="26">
      <formula>G16=""</formula>
    </cfRule>
  </conditionalFormatting>
  <conditionalFormatting sqref="H8:I8">
    <cfRule type="expression" dxfId="53" priority="3">
      <formula>H8=""</formula>
    </cfRule>
  </conditionalFormatting>
  <conditionalFormatting sqref="I19">
    <cfRule type="expression" dxfId="52" priority="37">
      <formula>I19=""</formula>
    </cfRule>
  </conditionalFormatting>
  <conditionalFormatting sqref="I29">
    <cfRule type="expression" dxfId="51" priority="16">
      <formula>I29=""</formula>
    </cfRule>
  </conditionalFormatting>
  <dataValidations count="3">
    <dataValidation type="date" allowBlank="1" showInputMessage="1" showErrorMessage="1" error="Entrez une date valide." sqref="I49" xr:uid="{9846316F-9167-4153-B1C5-76C3E4791EAC}">
      <formula1>18264</formula1>
      <formula2>73051</formula2>
    </dataValidation>
    <dataValidation type="decimal" operator="greaterThan" allowBlank="1" showInputMessage="1" showErrorMessage="1" error="Entrez une valeur supérieure à 0." sqref="F49" xr:uid="{68FE5D4A-B1E8-42AE-9C57-4F972951C042}">
      <formula1>0</formula1>
    </dataValidation>
    <dataValidation type="whole" operator="greaterThan" allowBlank="1" showInputMessage="1" showErrorMessage="1" error="Entrez un nombre entier et supérieur à 0._x000a_ " sqref="D49" xr:uid="{7A20B773-B83D-40FA-97EE-1E82667A383C}">
      <formula1>0</formula1>
    </dataValidation>
  </dataValidations>
  <hyperlinks>
    <hyperlink ref="B16:F16" r:id="rId1" display="Numéro d’entreprise dans le Registre des entreprises du Québec (NEQ) :" xr:uid="{A2E7FF8B-E496-4EDB-9339-0CD919109138}"/>
  </hyperlinks>
  <pageMargins left="0.55118110236220474" right="0.51181102362204722" top="0.43307086614173229" bottom="0.6692913385826772" header="0.31496062992125984" footer="0.31496062992125984"/>
  <pageSetup scale="98" orientation="portrait" r:id="rId2"/>
  <headerFooter>
    <oddFooter>&amp;L&amp;"Arial Narrow,Gras"&amp;9Direction générale de l’approvisionnement en bois et du développement économique
Ministère des Ressources naturelles et des Forêts&amp;R&amp;"Arial Narrow,Gras"&amp;9Version du 4 juillet 2023
Onglet Requérant
Page &amp;P de &amp;N</oddFooter>
  </headerFooter>
  <rowBreaks count="1" manualBreakCount="1">
    <brk id="38" min="1" max="8"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22" id="{1C0DA7DE-3E8A-472E-914F-95905503865C}">
            <xm:f>AND(D49="",Description!E3&lt;&gt;"")</xm:f>
            <x14:dxf>
              <fill>
                <patternFill>
                  <bgColor rgb="FFFFFF66"/>
                </patternFill>
              </fill>
            </x14:dxf>
          </x14:cfRule>
          <xm:sqref>D49</xm:sqref>
        </x14:conditionalFormatting>
        <x14:conditionalFormatting xmlns:xm="http://schemas.microsoft.com/office/excel/2006/main">
          <x14:cfRule type="expression" priority="21" id="{1FF05895-300F-4068-9F46-27B12AA4B4A9}">
            <xm:f>AND(E49="",Description!F5&lt;&gt;"")</xm:f>
            <x14:dxf>
              <fill>
                <patternFill>
                  <bgColor rgb="FFFFFF66"/>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3">
        <x14:dataValidation type="list" allowBlank="1" xr:uid="{8F4C4764-1AA4-46E5-834F-3D52C149FBE7}">
          <x14:formula1>
            <xm:f>Liste!$C$2:$C$1230</xm:f>
          </x14:formula1>
          <xm:sqref>C19:E19 C29:E29</xm:sqref>
        </x14:dataValidation>
        <x14:dataValidation type="list" allowBlank="1" showErrorMessage="1" errorTitle="Province" error="Sélectionnez dans la liste." xr:uid="{F7963258-461B-4BDA-A6B3-86120CB0903A}">
          <x14:formula1>
            <xm:f>Liste!$F$2:$F$14</xm:f>
          </x14:formula1>
          <xm:sqref>I19 I29</xm:sqref>
        </x14:dataValidation>
        <x14:dataValidation type="list" allowBlank="1" showInputMessage="1" showErrorMessage="1" xr:uid="{541E8853-C7AB-4C6A-A133-10CC0E617AB0}">
          <x14:formula1>
            <xm:f>Liste!$C$2:$C$1230</xm:f>
          </x14:formula1>
          <xm:sqref>H8:I8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D78"/>
  <sheetViews>
    <sheetView showGridLines="0" showRowColHeaders="0" zoomScale="150" zoomScaleNormal="150" workbookViewId="0">
      <selection activeCell="B61" sqref="B61:J61"/>
    </sheetView>
  </sheetViews>
  <sheetFormatPr baseColWidth="10" defaultRowHeight="15" x14ac:dyDescent="0.25"/>
  <cols>
    <col min="1" max="1" width="3.140625" customWidth="1"/>
    <col min="2" max="2" width="5.7109375" customWidth="1"/>
    <col min="3" max="3" width="13.7109375" customWidth="1"/>
    <col min="4" max="4" width="8.140625" customWidth="1"/>
    <col min="6" max="6" width="10" customWidth="1"/>
    <col min="7" max="7" width="11.42578125" customWidth="1"/>
    <col min="10" max="10" width="11.5703125" customWidth="1"/>
    <col min="11" max="11" width="22.5703125" bestFit="1" customWidth="1"/>
    <col min="13" max="15" width="11.42578125" customWidth="1"/>
    <col min="16" max="19" width="11.42578125" hidden="1" customWidth="1"/>
    <col min="20" max="29" width="11.42578125" customWidth="1"/>
  </cols>
  <sheetData>
    <row r="1" spans="2:29" ht="22.5" customHeight="1" x14ac:dyDescent="0.25">
      <c r="B1" s="166" t="s">
        <v>1315</v>
      </c>
      <c r="C1" s="167"/>
      <c r="D1" s="167"/>
      <c r="E1" s="167"/>
      <c r="F1" s="167"/>
      <c r="G1" s="167"/>
      <c r="H1" s="167"/>
      <c r="I1" s="167"/>
      <c r="J1" s="168"/>
    </row>
    <row r="2" spans="2:29" ht="8.25" customHeight="1" x14ac:dyDescent="0.25">
      <c r="B2" s="16"/>
      <c r="C2" s="24"/>
      <c r="D2" s="16"/>
      <c r="E2" s="16"/>
      <c r="F2" s="16"/>
      <c r="G2" s="16"/>
      <c r="H2" s="16"/>
      <c r="I2" s="16"/>
      <c r="J2" s="16"/>
    </row>
    <row r="3" spans="2:29" ht="35.450000000000003" customHeight="1" x14ac:dyDescent="0.25">
      <c r="B3" s="155" t="s">
        <v>1458</v>
      </c>
      <c r="C3" s="190"/>
      <c r="D3" s="156"/>
      <c r="E3" s="191"/>
      <c r="F3" s="191"/>
      <c r="G3" s="191"/>
      <c r="H3" s="191"/>
      <c r="I3" s="191"/>
      <c r="J3" s="192"/>
      <c r="K3" s="21" t="str">
        <f>IF(E3="","&lt;-- Saisie obligatoire","")</f>
        <v>&lt;-- Saisie obligatoire</v>
      </c>
    </row>
    <row r="4" spans="2:29" ht="8.25" customHeight="1" x14ac:dyDescent="0.25">
      <c r="B4" s="16"/>
      <c r="C4" s="24"/>
      <c r="D4" s="16"/>
      <c r="E4" s="16"/>
      <c r="F4" s="16"/>
      <c r="G4" s="16"/>
      <c r="H4" s="16"/>
      <c r="I4" s="16"/>
      <c r="J4" s="16"/>
    </row>
    <row r="5" spans="2:29" ht="16.5" customHeight="1" x14ac:dyDescent="0.25">
      <c r="B5" s="141" t="s">
        <v>1316</v>
      </c>
      <c r="C5" s="142"/>
      <c r="D5" s="142"/>
      <c r="E5" s="142"/>
      <c r="F5" s="142"/>
      <c r="G5" s="142"/>
      <c r="H5" s="142"/>
      <c r="I5" s="142"/>
      <c r="J5" s="143"/>
    </row>
    <row r="6" spans="2:29" ht="270" customHeight="1" x14ac:dyDescent="0.25">
      <c r="B6" s="169"/>
      <c r="C6" s="170"/>
      <c r="D6" s="170"/>
      <c r="E6" s="170"/>
      <c r="F6" s="170"/>
      <c r="G6" s="170"/>
      <c r="H6" s="170"/>
      <c r="I6" s="170"/>
      <c r="J6" s="171"/>
      <c r="K6" s="21" t="str">
        <f>IF(B6="","&lt;-- Saisie obligatoire","")</f>
        <v>&lt;-- Saisie obligatoire</v>
      </c>
    </row>
    <row r="7" spans="2:29" ht="16.5" customHeight="1" x14ac:dyDescent="0.25">
      <c r="B7" s="141" t="s">
        <v>1319</v>
      </c>
      <c r="C7" s="142"/>
      <c r="D7" s="142"/>
      <c r="E7" s="142"/>
      <c r="F7" s="142"/>
      <c r="G7" s="142"/>
      <c r="H7" s="142"/>
      <c r="I7" s="142"/>
      <c r="J7" s="143"/>
    </row>
    <row r="8" spans="2:29" ht="270" customHeight="1" x14ac:dyDescent="0.25">
      <c r="B8" s="169"/>
      <c r="C8" s="170"/>
      <c r="D8" s="170"/>
      <c r="E8" s="170"/>
      <c r="F8" s="170"/>
      <c r="G8" s="170"/>
      <c r="H8" s="170"/>
      <c r="I8" s="170"/>
      <c r="J8" s="171"/>
      <c r="K8" s="21" t="str">
        <f>IF(B8="","&lt;-- Saisie obligatoire","")</f>
        <v>&lt;-- Saisie obligatoire</v>
      </c>
    </row>
    <row r="9" spans="2:29" ht="29.25" customHeight="1" x14ac:dyDescent="0.25">
      <c r="B9" s="205" t="s">
        <v>1493</v>
      </c>
      <c r="C9" s="206"/>
      <c r="D9" s="203"/>
      <c r="E9" s="204"/>
      <c r="F9" s="183" t="s">
        <v>1483</v>
      </c>
      <c r="G9" s="183"/>
      <c r="H9" s="182"/>
      <c r="I9" s="201"/>
      <c r="J9" s="202"/>
      <c r="K9" s="2" t="str">
        <f>IF(OR(D9="",I9=""),"&lt;-- Saisie obligatoire","")</f>
        <v>&lt;-- Saisie obligatoire</v>
      </c>
    </row>
    <row r="10" spans="2:29" ht="8.25" customHeight="1" x14ac:dyDescent="0.25">
      <c r="K10" s="2"/>
    </row>
    <row r="11" spans="2:29" ht="24.75" customHeight="1" x14ac:dyDescent="0.25">
      <c r="B11" s="178" t="s">
        <v>1482</v>
      </c>
      <c r="C11" s="179"/>
      <c r="D11" s="179"/>
      <c r="E11" s="179"/>
      <c r="F11" s="179"/>
      <c r="G11" s="179"/>
      <c r="H11" s="180"/>
      <c r="I11" s="215"/>
      <c r="J11" s="216"/>
      <c r="K11" s="2" t="str">
        <f>IF(I11="","&lt;-- Saisie obligatoire","")</f>
        <v>&lt;-- Saisie obligatoire</v>
      </c>
    </row>
    <row r="12" spans="2:29" ht="8.4499999999999993" customHeight="1" x14ac:dyDescent="0.25"/>
    <row r="13" spans="2:29" ht="24" customHeight="1" x14ac:dyDescent="0.25">
      <c r="B13" s="141" t="s">
        <v>1496</v>
      </c>
      <c r="C13" s="142"/>
      <c r="D13" s="142"/>
      <c r="E13" s="142"/>
      <c r="F13" s="142"/>
      <c r="G13" s="142"/>
      <c r="H13" s="142"/>
      <c r="I13" s="142"/>
      <c r="J13" s="143"/>
    </row>
    <row r="14" spans="2:29" ht="29.45" customHeight="1" x14ac:dyDescent="0.25">
      <c r="B14" s="106" t="s">
        <v>1497</v>
      </c>
      <c r="C14" s="198" t="s">
        <v>1320</v>
      </c>
      <c r="D14" s="199"/>
      <c r="E14" s="200"/>
      <c r="F14" s="19" t="s">
        <v>1321</v>
      </c>
      <c r="G14" s="19" t="s">
        <v>1322</v>
      </c>
      <c r="H14" s="197" t="s">
        <v>1323</v>
      </c>
      <c r="I14" s="197"/>
      <c r="J14" s="197"/>
      <c r="K14" s="2"/>
    </row>
    <row r="15" spans="2:29" ht="29.25" customHeight="1" x14ac:dyDescent="0.25">
      <c r="B15" s="18">
        <v>1</v>
      </c>
      <c r="C15" s="193"/>
      <c r="D15" s="194"/>
      <c r="E15" s="195"/>
      <c r="F15" s="62"/>
      <c r="G15" s="62"/>
      <c r="H15" s="196"/>
      <c r="I15" s="191"/>
      <c r="J15" s="192"/>
      <c r="K15" s="2" t="str">
        <f>IF(OR(C15="",F15="",G15="",H15=""),"&lt;-- Première ligne obligatoire",IF(AND(F15&lt;&gt;"",G15&lt;&gt;"",F15&gt;=G15),"&lt;-- La date de fin doit être supérieure à la date de début",""))</f>
        <v>&lt;-- Première ligne obligatoire</v>
      </c>
      <c r="Z15">
        <f>IF(C15&lt;&gt;"",1,0)</f>
        <v>0</v>
      </c>
      <c r="AA15">
        <f>IF(F15&lt;&gt;"",1,0)</f>
        <v>0</v>
      </c>
      <c r="AB15">
        <f>IF(G15&lt;&gt;"",1,0)</f>
        <v>0</v>
      </c>
      <c r="AC15">
        <f>IF(H15&lt;&gt;"",1,0)</f>
        <v>0</v>
      </c>
    </row>
    <row r="16" spans="2:29" ht="29.25" customHeight="1" x14ac:dyDescent="0.25">
      <c r="B16" s="18">
        <v>2</v>
      </c>
      <c r="C16" s="193"/>
      <c r="D16" s="194"/>
      <c r="E16" s="195"/>
      <c r="F16" s="62"/>
      <c r="G16" s="62"/>
      <c r="H16" s="196"/>
      <c r="I16" s="191"/>
      <c r="J16" s="192"/>
      <c r="K16" s="2" t="str">
        <f>IF(AND(SUM(P16:S16)&lt;&gt;0,SUM(P16:S16)&lt;&gt;4),"&lt;-- La ligne doit être saisie au complet",IF(AND(F16&lt;&gt;"",G16&lt;&gt;"",F16&gt;=G16),"&lt;-- La date de fin doit être supérieure à la date de début",""))</f>
        <v/>
      </c>
      <c r="P16">
        <f>IF(C16&lt;&gt;"",1,0)</f>
        <v>0</v>
      </c>
      <c r="Q16">
        <f>IF(F16&lt;&gt;"",1,0)</f>
        <v>0</v>
      </c>
      <c r="R16">
        <f>IF(G16&lt;&gt;"",1,0)</f>
        <v>0</v>
      </c>
      <c r="S16">
        <f>IF(H16&lt;&gt;"",1,0)</f>
        <v>0</v>
      </c>
      <c r="Z16">
        <f t="shared" ref="Z16:Z23" si="0">IF(C16&lt;&gt;"",1,0)</f>
        <v>0</v>
      </c>
      <c r="AA16">
        <f t="shared" ref="AA16:AA23" si="1">IF(F16&lt;&gt;"",1,0)</f>
        <v>0</v>
      </c>
      <c r="AB16">
        <f t="shared" ref="AB16:AB23" si="2">IF(G16&lt;&gt;"",1,0)</f>
        <v>0</v>
      </c>
      <c r="AC16">
        <f t="shared" ref="AC16:AC23" si="3">IF(H16&lt;&gt;"",1,0)</f>
        <v>0</v>
      </c>
    </row>
    <row r="17" spans="2:30" ht="29.25" customHeight="1" x14ac:dyDescent="0.25">
      <c r="B17" s="18">
        <v>3</v>
      </c>
      <c r="C17" s="193"/>
      <c r="D17" s="194"/>
      <c r="E17" s="195"/>
      <c r="F17" s="62"/>
      <c r="G17" s="62"/>
      <c r="H17" s="196"/>
      <c r="I17" s="191"/>
      <c r="J17" s="192"/>
      <c r="K17" s="2" t="str">
        <f t="shared" ref="K17:K23" si="4">IF(AND(SUM(P17:S17)&lt;&gt;0,SUM(P17:S17)&lt;&gt;4),"&lt;-- La ligne doit être saisie au complet",IF(AND(F17&lt;&gt;"",G17&lt;&gt;"",F17&gt;=G17),"&lt;-- La date de fin doit être supérieure à la date de début",""))</f>
        <v/>
      </c>
      <c r="P17">
        <f t="shared" ref="P17:P23" si="5">IF(C17&lt;&gt;"",1,0)</f>
        <v>0</v>
      </c>
      <c r="Q17">
        <f t="shared" ref="Q17:Q23" si="6">IF(F17&lt;&gt;"",1,0)</f>
        <v>0</v>
      </c>
      <c r="R17">
        <f t="shared" ref="R17:R23" si="7">IF(G17&lt;&gt;"",1,0)</f>
        <v>0</v>
      </c>
      <c r="S17">
        <f t="shared" ref="S17:S23" si="8">IF(H17&lt;&gt;"",1,0)</f>
        <v>0</v>
      </c>
      <c r="Z17">
        <f t="shared" si="0"/>
        <v>0</v>
      </c>
      <c r="AA17">
        <f t="shared" si="1"/>
        <v>0</v>
      </c>
      <c r="AB17">
        <f t="shared" si="2"/>
        <v>0</v>
      </c>
      <c r="AC17">
        <f t="shared" si="3"/>
        <v>0</v>
      </c>
    </row>
    <row r="18" spans="2:30" ht="29.25" customHeight="1" x14ac:dyDescent="0.25">
      <c r="B18" s="18">
        <v>4</v>
      </c>
      <c r="C18" s="193"/>
      <c r="D18" s="194"/>
      <c r="E18" s="195"/>
      <c r="F18" s="62"/>
      <c r="G18" s="62"/>
      <c r="H18" s="196"/>
      <c r="I18" s="191"/>
      <c r="J18" s="192"/>
      <c r="K18" s="2" t="str">
        <f t="shared" si="4"/>
        <v/>
      </c>
      <c r="P18">
        <f t="shared" si="5"/>
        <v>0</v>
      </c>
      <c r="Q18">
        <f t="shared" si="6"/>
        <v>0</v>
      </c>
      <c r="R18">
        <f t="shared" si="7"/>
        <v>0</v>
      </c>
      <c r="S18">
        <f t="shared" si="8"/>
        <v>0</v>
      </c>
      <c r="Z18">
        <f t="shared" si="0"/>
        <v>0</v>
      </c>
      <c r="AA18">
        <f t="shared" si="1"/>
        <v>0</v>
      </c>
      <c r="AB18">
        <f t="shared" si="2"/>
        <v>0</v>
      </c>
      <c r="AC18">
        <f t="shared" si="3"/>
        <v>0</v>
      </c>
      <c r="AD18" t="s">
        <v>1492</v>
      </c>
    </row>
    <row r="19" spans="2:30" ht="29.25" customHeight="1" x14ac:dyDescent="0.25">
      <c r="B19" s="18">
        <v>5</v>
      </c>
      <c r="C19" s="193"/>
      <c r="D19" s="194"/>
      <c r="E19" s="195"/>
      <c r="F19" s="62"/>
      <c r="G19" s="62"/>
      <c r="H19" s="196"/>
      <c r="I19" s="191"/>
      <c r="J19" s="192"/>
      <c r="K19" s="2" t="str">
        <f t="shared" si="4"/>
        <v/>
      </c>
      <c r="P19">
        <f t="shared" si="5"/>
        <v>0</v>
      </c>
      <c r="Q19">
        <f t="shared" si="6"/>
        <v>0</v>
      </c>
      <c r="R19">
        <f t="shared" si="7"/>
        <v>0</v>
      </c>
      <c r="S19">
        <f t="shared" si="8"/>
        <v>0</v>
      </c>
      <c r="Z19">
        <f t="shared" si="0"/>
        <v>0</v>
      </c>
      <c r="AA19">
        <f t="shared" si="1"/>
        <v>0</v>
      </c>
      <c r="AB19">
        <f t="shared" si="2"/>
        <v>0</v>
      </c>
      <c r="AC19">
        <f t="shared" si="3"/>
        <v>0</v>
      </c>
    </row>
    <row r="20" spans="2:30" ht="29.25" customHeight="1" x14ac:dyDescent="0.25">
      <c r="B20" s="18">
        <v>6</v>
      </c>
      <c r="C20" s="193"/>
      <c r="D20" s="194"/>
      <c r="E20" s="195"/>
      <c r="F20" s="62"/>
      <c r="G20" s="62"/>
      <c r="H20" s="196"/>
      <c r="I20" s="191"/>
      <c r="J20" s="192"/>
      <c r="K20" s="2" t="str">
        <f t="shared" si="4"/>
        <v/>
      </c>
      <c r="P20">
        <f t="shared" si="5"/>
        <v>0</v>
      </c>
      <c r="Q20">
        <f t="shared" si="6"/>
        <v>0</v>
      </c>
      <c r="R20">
        <f t="shared" si="7"/>
        <v>0</v>
      </c>
      <c r="S20">
        <f t="shared" si="8"/>
        <v>0</v>
      </c>
      <c r="Z20">
        <f t="shared" si="0"/>
        <v>0</v>
      </c>
      <c r="AA20">
        <f t="shared" si="1"/>
        <v>0</v>
      </c>
      <c r="AB20">
        <f t="shared" si="2"/>
        <v>0</v>
      </c>
      <c r="AC20">
        <f t="shared" si="3"/>
        <v>0</v>
      </c>
    </row>
    <row r="21" spans="2:30" ht="29.25" customHeight="1" x14ac:dyDescent="0.25">
      <c r="B21" s="18">
        <v>7</v>
      </c>
      <c r="C21" s="193"/>
      <c r="D21" s="194"/>
      <c r="E21" s="195"/>
      <c r="F21" s="62"/>
      <c r="G21" s="62"/>
      <c r="H21" s="196"/>
      <c r="I21" s="191"/>
      <c r="J21" s="192"/>
      <c r="K21" s="2" t="str">
        <f t="shared" si="4"/>
        <v/>
      </c>
      <c r="P21">
        <f t="shared" si="5"/>
        <v>0</v>
      </c>
      <c r="Q21">
        <f t="shared" si="6"/>
        <v>0</v>
      </c>
      <c r="R21">
        <f t="shared" si="7"/>
        <v>0</v>
      </c>
      <c r="S21">
        <f t="shared" si="8"/>
        <v>0</v>
      </c>
      <c r="Z21">
        <f t="shared" si="0"/>
        <v>0</v>
      </c>
      <c r="AA21">
        <f t="shared" si="1"/>
        <v>0</v>
      </c>
      <c r="AB21">
        <f t="shared" si="2"/>
        <v>0</v>
      </c>
      <c r="AC21">
        <f t="shared" si="3"/>
        <v>0</v>
      </c>
    </row>
    <row r="22" spans="2:30" ht="29.25" customHeight="1" x14ac:dyDescent="0.25">
      <c r="B22" s="18">
        <v>8</v>
      </c>
      <c r="C22" s="193"/>
      <c r="D22" s="194"/>
      <c r="E22" s="195"/>
      <c r="F22" s="62"/>
      <c r="G22" s="62"/>
      <c r="H22" s="196"/>
      <c r="I22" s="191"/>
      <c r="J22" s="192"/>
      <c r="K22" s="2" t="str">
        <f t="shared" si="4"/>
        <v/>
      </c>
      <c r="P22">
        <f t="shared" si="5"/>
        <v>0</v>
      </c>
      <c r="Q22">
        <f t="shared" si="6"/>
        <v>0</v>
      </c>
      <c r="R22">
        <f t="shared" si="7"/>
        <v>0</v>
      </c>
      <c r="S22">
        <f t="shared" si="8"/>
        <v>0</v>
      </c>
      <c r="Z22">
        <f t="shared" si="0"/>
        <v>0</v>
      </c>
      <c r="AA22">
        <f t="shared" si="1"/>
        <v>0</v>
      </c>
      <c r="AB22">
        <f t="shared" si="2"/>
        <v>0</v>
      </c>
      <c r="AC22">
        <f t="shared" si="3"/>
        <v>0</v>
      </c>
    </row>
    <row r="23" spans="2:30" ht="29.25" customHeight="1" x14ac:dyDescent="0.25">
      <c r="B23" s="18">
        <v>9</v>
      </c>
      <c r="C23" s="193"/>
      <c r="D23" s="194"/>
      <c r="E23" s="195"/>
      <c r="F23" s="62"/>
      <c r="G23" s="62"/>
      <c r="H23" s="196"/>
      <c r="I23" s="191"/>
      <c r="J23" s="192"/>
      <c r="K23" s="2" t="str">
        <f t="shared" si="4"/>
        <v/>
      </c>
      <c r="P23">
        <f t="shared" si="5"/>
        <v>0</v>
      </c>
      <c r="Q23">
        <f t="shared" si="6"/>
        <v>0</v>
      </c>
      <c r="R23">
        <f t="shared" si="7"/>
        <v>0</v>
      </c>
      <c r="S23">
        <f t="shared" si="8"/>
        <v>0</v>
      </c>
      <c r="Z23">
        <f t="shared" si="0"/>
        <v>0</v>
      </c>
      <c r="AA23">
        <f t="shared" si="1"/>
        <v>0</v>
      </c>
      <c r="AB23">
        <f t="shared" si="2"/>
        <v>0</v>
      </c>
      <c r="AC23">
        <f t="shared" si="3"/>
        <v>0</v>
      </c>
    </row>
    <row r="24" spans="2:30" ht="29.25" customHeight="1" x14ac:dyDescent="0.25">
      <c r="B24" s="18">
        <v>10</v>
      </c>
      <c r="C24" s="212" t="s">
        <v>1481</v>
      </c>
      <c r="D24" s="213"/>
      <c r="E24" s="213"/>
      <c r="F24" s="214"/>
      <c r="G24" s="62"/>
      <c r="H24" s="217"/>
      <c r="I24" s="218"/>
      <c r="J24" s="219"/>
      <c r="K24" s="2" t="str">
        <f>IF(G24="","&lt;-- Saisie obligatoire","")</f>
        <v>&lt;-- Saisie obligatoire</v>
      </c>
    </row>
    <row r="25" spans="2:30" ht="8.25" customHeight="1" x14ac:dyDescent="0.25">
      <c r="B25" s="63"/>
      <c r="C25" s="63"/>
      <c r="D25" s="63"/>
      <c r="E25" s="63"/>
      <c r="F25" s="63"/>
      <c r="G25" s="63"/>
      <c r="H25" s="63"/>
      <c r="I25" s="63"/>
      <c r="J25" s="63"/>
    </row>
    <row r="26" spans="2:30" ht="31.9" customHeight="1" x14ac:dyDescent="0.25">
      <c r="B26" s="209" t="s">
        <v>1485</v>
      </c>
      <c r="C26" s="210"/>
      <c r="D26" s="210"/>
      <c r="E26" s="210"/>
      <c r="F26" s="210"/>
      <c r="G26" s="210"/>
      <c r="H26" s="210"/>
      <c r="I26" s="210"/>
      <c r="J26" s="211"/>
    </row>
    <row r="27" spans="2:30" ht="8.25" customHeight="1" x14ac:dyDescent="0.25">
      <c r="B27" s="64"/>
      <c r="C27" s="64"/>
      <c r="D27" s="64"/>
      <c r="E27" s="64"/>
      <c r="F27" s="64"/>
      <c r="G27" s="64"/>
      <c r="H27" s="64"/>
      <c r="I27" s="64"/>
      <c r="J27" s="64"/>
    </row>
    <row r="28" spans="2:30" ht="16.5" customHeight="1" x14ac:dyDescent="0.25">
      <c r="B28" s="141" t="s">
        <v>1498</v>
      </c>
      <c r="C28" s="142"/>
      <c r="D28" s="142"/>
      <c r="E28" s="142"/>
      <c r="F28" s="142"/>
      <c r="G28" s="142"/>
      <c r="H28" s="142"/>
      <c r="I28" s="142"/>
      <c r="J28" s="143"/>
    </row>
    <row r="29" spans="2:30" ht="159" customHeight="1" x14ac:dyDescent="0.25">
      <c r="B29" s="169"/>
      <c r="C29" s="170"/>
      <c r="D29" s="170"/>
      <c r="E29" s="170"/>
      <c r="F29" s="170"/>
      <c r="G29" s="170"/>
      <c r="H29" s="170"/>
      <c r="I29" s="170"/>
      <c r="J29" s="171"/>
      <c r="K29" s="21" t="str">
        <f>IF(B29="","&lt;-- Saisie obligatoire","")</f>
        <v>&lt;-- Saisie obligatoire</v>
      </c>
    </row>
    <row r="30" spans="2:30" ht="8.25" customHeight="1" x14ac:dyDescent="0.25">
      <c r="B30" s="64"/>
      <c r="C30" s="64"/>
      <c r="D30" s="64"/>
      <c r="E30" s="64"/>
      <c r="F30" s="64"/>
      <c r="G30" s="64"/>
      <c r="H30" s="64"/>
      <c r="I30" s="64"/>
      <c r="J30" s="64"/>
    </row>
    <row r="31" spans="2:30" ht="16.5" customHeight="1" x14ac:dyDescent="0.25">
      <c r="B31" s="141" t="s">
        <v>1459</v>
      </c>
      <c r="C31" s="142"/>
      <c r="D31" s="142"/>
      <c r="E31" s="142"/>
      <c r="F31" s="142"/>
      <c r="G31" s="142"/>
      <c r="H31" s="142"/>
      <c r="I31" s="142"/>
      <c r="J31" s="143"/>
      <c r="K31" s="21"/>
    </row>
    <row r="32" spans="2:30" ht="27.75" customHeight="1" x14ac:dyDescent="0.25">
      <c r="B32" s="18">
        <v>1</v>
      </c>
      <c r="C32" s="187"/>
      <c r="D32" s="188"/>
      <c r="E32" s="188"/>
      <c r="F32" s="188"/>
      <c r="G32" s="188"/>
      <c r="H32" s="188"/>
      <c r="I32" s="188"/>
      <c r="J32" s="189"/>
      <c r="K32" s="2" t="str">
        <f>IF(C32="","&lt;-- Première ligne obligatoire","")</f>
        <v>&lt;-- Première ligne obligatoire</v>
      </c>
    </row>
    <row r="33" spans="2:11" ht="27.75" customHeight="1" x14ac:dyDescent="0.25">
      <c r="B33" s="18">
        <v>2</v>
      </c>
      <c r="C33" s="187"/>
      <c r="D33" s="188"/>
      <c r="E33" s="188"/>
      <c r="F33" s="188"/>
      <c r="G33" s="188"/>
      <c r="H33" s="188"/>
      <c r="I33" s="188"/>
      <c r="J33" s="189"/>
    </row>
    <row r="34" spans="2:11" ht="27.75" customHeight="1" x14ac:dyDescent="0.25">
      <c r="B34" s="18">
        <v>3</v>
      </c>
      <c r="C34" s="187"/>
      <c r="D34" s="188"/>
      <c r="E34" s="188"/>
      <c r="F34" s="188"/>
      <c r="G34" s="188"/>
      <c r="H34" s="188"/>
      <c r="I34" s="188"/>
      <c r="J34" s="189"/>
    </row>
    <row r="35" spans="2:11" ht="27.75" customHeight="1" x14ac:dyDescent="0.25">
      <c r="B35" s="18">
        <v>4</v>
      </c>
      <c r="C35" s="187"/>
      <c r="D35" s="188"/>
      <c r="E35" s="188"/>
      <c r="F35" s="188"/>
      <c r="G35" s="188"/>
      <c r="H35" s="188"/>
      <c r="I35" s="188"/>
      <c r="J35" s="189"/>
    </row>
    <row r="36" spans="2:11" ht="27.75" customHeight="1" x14ac:dyDescent="0.25">
      <c r="B36" s="18">
        <v>5</v>
      </c>
      <c r="C36" s="187"/>
      <c r="D36" s="188"/>
      <c r="E36" s="188"/>
      <c r="F36" s="188"/>
      <c r="G36" s="188"/>
      <c r="H36" s="188"/>
      <c r="I36" s="188"/>
      <c r="J36" s="189"/>
    </row>
    <row r="37" spans="2:11" ht="8.25" customHeight="1" x14ac:dyDescent="0.25">
      <c r="B37" s="64"/>
      <c r="C37" s="64"/>
      <c r="D37" s="64"/>
      <c r="E37" s="64"/>
      <c r="F37" s="64"/>
      <c r="G37" s="64"/>
      <c r="H37" s="64"/>
      <c r="I37" s="64"/>
      <c r="J37" s="64"/>
    </row>
    <row r="38" spans="2:11" ht="18.75" customHeight="1" x14ac:dyDescent="0.25">
      <c r="B38" s="178" t="s">
        <v>1499</v>
      </c>
      <c r="C38" s="179"/>
      <c r="D38" s="179"/>
      <c r="E38" s="179"/>
      <c r="F38" s="179"/>
      <c r="G38" s="179"/>
      <c r="H38" s="179"/>
      <c r="I38" s="179"/>
      <c r="J38" s="180"/>
    </row>
    <row r="39" spans="2:11" ht="18.75" customHeight="1" x14ac:dyDescent="0.25">
      <c r="B39" s="178" t="s">
        <v>1500</v>
      </c>
      <c r="C39" s="179"/>
      <c r="D39" s="179"/>
      <c r="E39" s="179"/>
      <c r="F39" s="179"/>
      <c r="G39" s="179"/>
      <c r="H39" s="179"/>
      <c r="I39" s="179"/>
      <c r="J39" s="180"/>
    </row>
    <row r="40" spans="2:11" ht="125.25" customHeight="1" x14ac:dyDescent="0.25">
      <c r="B40" s="169"/>
      <c r="C40" s="170"/>
      <c r="D40" s="170"/>
      <c r="E40" s="170"/>
      <c r="F40" s="170"/>
      <c r="G40" s="170"/>
      <c r="H40" s="170"/>
      <c r="I40" s="170"/>
      <c r="J40" s="171"/>
      <c r="K40" s="21" t="str">
        <f>IF(B40="","&lt;-- Saisie obligatoire","")</f>
        <v>&lt;-- Saisie obligatoire</v>
      </c>
    </row>
    <row r="41" spans="2:11" ht="16.5" customHeight="1" x14ac:dyDescent="0.25">
      <c r="B41" s="141" t="s">
        <v>1501</v>
      </c>
      <c r="C41" s="142"/>
      <c r="D41" s="142"/>
      <c r="E41" s="142"/>
      <c r="F41" s="142"/>
      <c r="G41" s="142"/>
      <c r="H41" s="142"/>
      <c r="I41" s="142"/>
      <c r="J41" s="143"/>
    </row>
    <row r="42" spans="2:11" ht="102" customHeight="1" x14ac:dyDescent="0.25">
      <c r="B42" s="169"/>
      <c r="C42" s="170"/>
      <c r="D42" s="170"/>
      <c r="E42" s="170"/>
      <c r="F42" s="170"/>
      <c r="G42" s="170"/>
      <c r="H42" s="170"/>
      <c r="I42" s="170"/>
      <c r="J42" s="171"/>
      <c r="K42" s="21" t="str">
        <f>IF(B42="","&lt;-- Saisie obligatoire","")</f>
        <v>&lt;-- Saisie obligatoire</v>
      </c>
    </row>
    <row r="43" spans="2:11" ht="8.25" customHeight="1" x14ac:dyDescent="0.25">
      <c r="B43" s="64"/>
      <c r="C43" s="64"/>
      <c r="D43" s="64"/>
      <c r="E43" s="64"/>
      <c r="F43" s="64"/>
      <c r="G43" s="64"/>
      <c r="H43" s="64"/>
      <c r="I43" s="64"/>
      <c r="J43" s="64"/>
    </row>
    <row r="44" spans="2:11" ht="27" customHeight="1" x14ac:dyDescent="0.25">
      <c r="B44" s="184" t="s">
        <v>1487</v>
      </c>
      <c r="C44" s="185"/>
      <c r="D44" s="185"/>
      <c r="E44" s="185"/>
      <c r="F44" s="185"/>
      <c r="G44" s="185"/>
      <c r="H44" s="185"/>
      <c r="I44" s="185"/>
      <c r="J44" s="186"/>
    </row>
    <row r="45" spans="2:11" ht="27" customHeight="1" x14ac:dyDescent="0.25">
      <c r="B45" s="169"/>
      <c r="C45" s="170"/>
      <c r="D45" s="170"/>
      <c r="E45" s="170"/>
      <c r="F45" s="170"/>
      <c r="G45" s="170"/>
      <c r="H45" s="170"/>
      <c r="I45" s="170"/>
      <c r="J45" s="171"/>
      <c r="K45" s="21" t="str">
        <f>IF(B45="","&lt;-- Saisie obligatoire","")</f>
        <v>&lt;-- Saisie obligatoire</v>
      </c>
    </row>
    <row r="46" spans="2:11" ht="27" customHeight="1" x14ac:dyDescent="0.25">
      <c r="B46" s="169"/>
      <c r="C46" s="170"/>
      <c r="D46" s="170"/>
      <c r="E46" s="170"/>
      <c r="F46" s="170"/>
      <c r="G46" s="170"/>
      <c r="H46" s="170"/>
      <c r="I46" s="170"/>
      <c r="J46" s="171"/>
    </row>
    <row r="47" spans="2:11" ht="27" customHeight="1" x14ac:dyDescent="0.25">
      <c r="B47" s="169"/>
      <c r="C47" s="170"/>
      <c r="D47" s="170"/>
      <c r="E47" s="170"/>
      <c r="F47" s="170"/>
      <c r="G47" s="170"/>
      <c r="H47" s="170"/>
      <c r="I47" s="170"/>
      <c r="J47" s="171"/>
    </row>
    <row r="48" spans="2:11" ht="27" customHeight="1" x14ac:dyDescent="0.25">
      <c r="B48" s="169"/>
      <c r="C48" s="170"/>
      <c r="D48" s="170"/>
      <c r="E48" s="170"/>
      <c r="F48" s="170"/>
      <c r="G48" s="170"/>
      <c r="H48" s="170"/>
      <c r="I48" s="170"/>
      <c r="J48" s="171"/>
    </row>
    <row r="49" spans="2:11" ht="8.25" customHeight="1" x14ac:dyDescent="0.25">
      <c r="B49" s="64"/>
      <c r="C49" s="64"/>
      <c r="D49" s="64"/>
      <c r="E49" s="64"/>
      <c r="F49" s="64"/>
      <c r="G49" s="64"/>
      <c r="H49" s="64"/>
      <c r="I49" s="64"/>
      <c r="J49" s="64"/>
    </row>
    <row r="50" spans="2:11" ht="24.75" customHeight="1" x14ac:dyDescent="0.25">
      <c r="B50" s="184" t="s">
        <v>1486</v>
      </c>
      <c r="C50" s="185"/>
      <c r="D50" s="185"/>
      <c r="E50" s="185"/>
      <c r="F50" s="185"/>
      <c r="G50" s="185"/>
      <c r="H50" s="185"/>
      <c r="I50" s="185"/>
      <c r="J50" s="186"/>
    </row>
    <row r="51" spans="2:11" ht="132" customHeight="1" x14ac:dyDescent="0.25">
      <c r="B51" s="169"/>
      <c r="C51" s="170"/>
      <c r="D51" s="170"/>
      <c r="E51" s="170"/>
      <c r="F51" s="170"/>
      <c r="G51" s="170"/>
      <c r="H51" s="170"/>
      <c r="I51" s="170"/>
      <c r="J51" s="171"/>
      <c r="K51" s="21" t="str">
        <f>IF(B51="","&lt;-- Saisie obligatoire","")</f>
        <v>&lt;-- Saisie obligatoire</v>
      </c>
    </row>
    <row r="52" spans="2:11" ht="8.25" customHeight="1" x14ac:dyDescent="0.25">
      <c r="B52" s="64"/>
      <c r="C52" s="64"/>
      <c r="D52" s="64"/>
      <c r="E52" s="64"/>
      <c r="F52" s="64"/>
      <c r="G52" s="64"/>
      <c r="H52" s="64"/>
      <c r="I52" s="64"/>
      <c r="J52" s="64"/>
    </row>
    <row r="53" spans="2:11" ht="16.5" customHeight="1" x14ac:dyDescent="0.25">
      <c r="B53" s="141" t="s">
        <v>1460</v>
      </c>
      <c r="C53" s="142"/>
      <c r="D53" s="142"/>
      <c r="E53" s="142"/>
      <c r="F53" s="142"/>
      <c r="G53" s="142"/>
      <c r="H53" s="142"/>
      <c r="I53" s="142"/>
      <c r="J53" s="143"/>
    </row>
    <row r="54" spans="2:11" ht="36.6" customHeight="1" x14ac:dyDescent="0.25">
      <c r="B54" s="169"/>
      <c r="C54" s="170"/>
      <c r="D54" s="170"/>
      <c r="E54" s="170"/>
      <c r="F54" s="170"/>
      <c r="G54" s="170"/>
      <c r="H54" s="170"/>
      <c r="I54" s="170"/>
      <c r="J54" s="171"/>
      <c r="K54" s="21" t="str">
        <f>IF(B54="","&lt;-- Saisie obligatoire","")</f>
        <v>&lt;-- Saisie obligatoire</v>
      </c>
    </row>
    <row r="55" spans="2:11" ht="8.25" customHeight="1" x14ac:dyDescent="0.25">
      <c r="B55" s="64"/>
      <c r="C55" s="64"/>
      <c r="D55" s="64"/>
      <c r="E55" s="64"/>
      <c r="F55" s="64"/>
      <c r="G55" s="64"/>
      <c r="H55" s="64"/>
      <c r="I55" s="64"/>
      <c r="J55" s="64"/>
    </row>
    <row r="56" spans="2:11" ht="16.5" customHeight="1" x14ac:dyDescent="0.25">
      <c r="B56" s="141" t="s">
        <v>1502</v>
      </c>
      <c r="C56" s="142"/>
      <c r="D56" s="142"/>
      <c r="E56" s="142"/>
      <c r="F56" s="142"/>
      <c r="G56" s="142"/>
      <c r="H56" s="142"/>
      <c r="I56" s="142"/>
      <c r="J56" s="143"/>
      <c r="K56" s="21"/>
    </row>
    <row r="57" spans="2:11" ht="27.75" customHeight="1" x14ac:dyDescent="0.25">
      <c r="B57" s="18">
        <v>1</v>
      </c>
      <c r="C57" s="187"/>
      <c r="D57" s="188"/>
      <c r="E57" s="188"/>
      <c r="F57" s="188"/>
      <c r="G57" s="188"/>
      <c r="H57" s="188"/>
      <c r="I57" s="188"/>
      <c r="J57" s="189"/>
      <c r="K57" s="2" t="str">
        <f>IF(C57="","&lt;-- Première ligne obligatoire","")</f>
        <v>&lt;-- Première ligne obligatoire</v>
      </c>
    </row>
    <row r="58" spans="2:11" ht="27.75" customHeight="1" x14ac:dyDescent="0.25">
      <c r="B58" s="18">
        <v>2</v>
      </c>
      <c r="C58" s="187"/>
      <c r="D58" s="188"/>
      <c r="E58" s="188"/>
      <c r="F58" s="188"/>
      <c r="G58" s="188"/>
      <c r="H58" s="188"/>
      <c r="I58" s="188"/>
      <c r="J58" s="189"/>
    </row>
    <row r="59" spans="2:11" ht="27.75" customHeight="1" x14ac:dyDescent="0.25">
      <c r="B59" s="18">
        <v>3</v>
      </c>
      <c r="C59" s="187"/>
      <c r="D59" s="188"/>
      <c r="E59" s="188"/>
      <c r="F59" s="188"/>
      <c r="G59" s="188"/>
      <c r="H59" s="188"/>
      <c r="I59" s="188"/>
      <c r="J59" s="189"/>
    </row>
    <row r="60" spans="2:11" ht="8.25" customHeight="1" x14ac:dyDescent="0.25">
      <c r="B60" s="64"/>
      <c r="C60" s="64"/>
      <c r="D60" s="64"/>
      <c r="E60" s="64"/>
      <c r="F60" s="64"/>
      <c r="G60" s="64"/>
      <c r="H60" s="64"/>
      <c r="I60" s="64"/>
      <c r="J60" s="64"/>
    </row>
    <row r="61" spans="2:11" ht="16.5" customHeight="1" x14ac:dyDescent="0.25">
      <c r="B61" s="141" t="s">
        <v>1503</v>
      </c>
      <c r="C61" s="142"/>
      <c r="D61" s="142"/>
      <c r="E61" s="142"/>
      <c r="F61" s="142"/>
      <c r="G61" s="142"/>
      <c r="H61" s="142"/>
      <c r="I61" s="142"/>
      <c r="J61" s="143"/>
    </row>
    <row r="62" spans="2:11" ht="36.6" customHeight="1" x14ac:dyDescent="0.25">
      <c r="B62" s="169"/>
      <c r="C62" s="170"/>
      <c r="D62" s="170"/>
      <c r="E62" s="170"/>
      <c r="F62" s="170"/>
      <c r="G62" s="170"/>
      <c r="H62" s="170"/>
      <c r="I62" s="170"/>
      <c r="J62" s="171"/>
    </row>
    <row r="63" spans="2:11" ht="8.25" customHeight="1" x14ac:dyDescent="0.25">
      <c r="B63" s="64"/>
      <c r="C63" s="64"/>
      <c r="D63" s="64"/>
      <c r="E63" s="64"/>
      <c r="F63" s="64"/>
      <c r="G63" s="64"/>
      <c r="H63" s="64"/>
      <c r="I63" s="64"/>
      <c r="J63" s="64"/>
    </row>
    <row r="64" spans="2:11" ht="24.75" customHeight="1" x14ac:dyDescent="0.25">
      <c r="B64" s="178" t="s">
        <v>1490</v>
      </c>
      <c r="C64" s="179"/>
      <c r="D64" s="179"/>
      <c r="E64" s="179"/>
      <c r="F64" s="179"/>
      <c r="G64" s="179"/>
      <c r="H64" s="179"/>
      <c r="I64" s="180"/>
      <c r="J64" s="102"/>
      <c r="K64" s="101"/>
    </row>
    <row r="65" spans="2:18" ht="8.25" customHeight="1" x14ac:dyDescent="0.25">
      <c r="B65" s="64"/>
      <c r="C65" s="64"/>
      <c r="D65" s="64"/>
      <c r="E65" s="64"/>
      <c r="F65" s="64"/>
      <c r="G65" s="64"/>
      <c r="H65" s="64"/>
      <c r="I65" s="64"/>
      <c r="J65" s="64"/>
    </row>
    <row r="66" spans="2:18" ht="27.75" customHeight="1" x14ac:dyDescent="0.25">
      <c r="B66" s="207" t="s">
        <v>1488</v>
      </c>
      <c r="C66" s="208"/>
      <c r="D66" s="208"/>
      <c r="E66" s="208"/>
      <c r="F66" s="208"/>
      <c r="G66" s="208"/>
      <c r="H66" s="208"/>
      <c r="I66" s="208"/>
      <c r="J66" s="208"/>
    </row>
    <row r="67" spans="2:18" ht="8.25" customHeight="1" x14ac:dyDescent="0.25">
      <c r="B67" s="16"/>
      <c r="C67" s="24"/>
      <c r="D67" s="16"/>
      <c r="E67" s="16"/>
      <c r="F67" s="16"/>
      <c r="G67" s="16"/>
      <c r="H67" s="16"/>
      <c r="I67" s="16"/>
      <c r="J67" s="16"/>
    </row>
    <row r="68" spans="2:18" ht="28.35" customHeight="1" x14ac:dyDescent="0.25">
      <c r="B68" s="181" t="s">
        <v>1461</v>
      </c>
      <c r="C68" s="182"/>
      <c r="D68" s="181" t="s">
        <v>1327</v>
      </c>
      <c r="E68" s="183"/>
      <c r="F68" s="182"/>
      <c r="G68" s="181" t="s">
        <v>1334</v>
      </c>
      <c r="H68" s="183"/>
      <c r="I68" s="183"/>
      <c r="J68" s="182"/>
      <c r="K68" s="21"/>
    </row>
    <row r="69" spans="2:18" ht="28.35" customHeight="1" x14ac:dyDescent="0.25">
      <c r="B69" s="175"/>
      <c r="C69" s="175"/>
      <c r="D69" s="176"/>
      <c r="E69" s="176"/>
      <c r="F69" s="176"/>
      <c r="G69" s="177"/>
      <c r="H69" s="177"/>
      <c r="I69" s="177"/>
      <c r="J69" s="177"/>
      <c r="K69" s="105" t="str">
        <f>IF(AND(SUM(P69:R69)&gt;0,SUM(P69:R69)&lt;&gt;3),"&lt;-- Saississez la ligne au complet.","")</f>
        <v/>
      </c>
      <c r="P69">
        <f>IF(B69&lt;&gt;"",1,0)</f>
        <v>0</v>
      </c>
      <c r="Q69">
        <f>IF(D69&lt;&gt;"",1,0)</f>
        <v>0</v>
      </c>
      <c r="R69">
        <f>IF(G69&lt;&gt;"",1,0)</f>
        <v>0</v>
      </c>
    </row>
    <row r="70" spans="2:18" ht="28.35" customHeight="1" x14ac:dyDescent="0.25">
      <c r="B70" s="175"/>
      <c r="C70" s="175"/>
      <c r="D70" s="176"/>
      <c r="E70" s="176"/>
      <c r="F70" s="176"/>
      <c r="G70" s="177"/>
      <c r="H70" s="177"/>
      <c r="I70" s="177"/>
      <c r="J70" s="177"/>
      <c r="K70" s="105" t="str">
        <f t="shared" ref="K70:K78" si="9">IF(AND(SUM(P70:R70)&gt;0,SUM(P70:R70)&lt;&gt;3),"&lt;-- Saississez la ligne au complet.","")</f>
        <v/>
      </c>
      <c r="P70">
        <f t="shared" ref="P70:P78" si="10">IF(B70&lt;&gt;"",1,0)</f>
        <v>0</v>
      </c>
      <c r="Q70">
        <f t="shared" ref="Q70:Q78" si="11">IF(D70&lt;&gt;"",1,0)</f>
        <v>0</v>
      </c>
      <c r="R70">
        <f t="shared" ref="R70:R78" si="12">IF(G70&lt;&gt;"",1,0)</f>
        <v>0</v>
      </c>
    </row>
    <row r="71" spans="2:18" ht="28.35" customHeight="1" x14ac:dyDescent="0.25">
      <c r="B71" s="175"/>
      <c r="C71" s="175"/>
      <c r="D71" s="176"/>
      <c r="E71" s="176"/>
      <c r="F71" s="176"/>
      <c r="G71" s="177"/>
      <c r="H71" s="177"/>
      <c r="I71" s="177"/>
      <c r="J71" s="177"/>
      <c r="K71" s="105" t="str">
        <f t="shared" si="9"/>
        <v/>
      </c>
      <c r="P71">
        <f t="shared" si="10"/>
        <v>0</v>
      </c>
      <c r="Q71">
        <f t="shared" si="11"/>
        <v>0</v>
      </c>
      <c r="R71">
        <f t="shared" si="12"/>
        <v>0</v>
      </c>
    </row>
    <row r="72" spans="2:18" ht="28.35" customHeight="1" x14ac:dyDescent="0.25">
      <c r="B72" s="175"/>
      <c r="C72" s="175"/>
      <c r="D72" s="176"/>
      <c r="E72" s="176"/>
      <c r="F72" s="176"/>
      <c r="G72" s="177"/>
      <c r="H72" s="177"/>
      <c r="I72" s="177"/>
      <c r="J72" s="177"/>
      <c r="K72" s="105" t="str">
        <f t="shared" si="9"/>
        <v/>
      </c>
      <c r="P72">
        <f t="shared" si="10"/>
        <v>0</v>
      </c>
      <c r="Q72">
        <f t="shared" si="11"/>
        <v>0</v>
      </c>
      <c r="R72">
        <f t="shared" si="12"/>
        <v>0</v>
      </c>
    </row>
    <row r="73" spans="2:18" ht="28.35" customHeight="1" x14ac:dyDescent="0.25">
      <c r="B73" s="175"/>
      <c r="C73" s="175"/>
      <c r="D73" s="176"/>
      <c r="E73" s="176"/>
      <c r="F73" s="176"/>
      <c r="G73" s="177"/>
      <c r="H73" s="177"/>
      <c r="I73" s="177"/>
      <c r="J73" s="177"/>
      <c r="K73" s="105" t="str">
        <f t="shared" si="9"/>
        <v/>
      </c>
      <c r="P73">
        <f t="shared" si="10"/>
        <v>0</v>
      </c>
      <c r="Q73">
        <f t="shared" si="11"/>
        <v>0</v>
      </c>
      <c r="R73">
        <f t="shared" si="12"/>
        <v>0</v>
      </c>
    </row>
    <row r="74" spans="2:18" ht="28.35" customHeight="1" x14ac:dyDescent="0.25">
      <c r="B74" s="175"/>
      <c r="C74" s="175"/>
      <c r="D74" s="176"/>
      <c r="E74" s="176"/>
      <c r="F74" s="176"/>
      <c r="G74" s="177"/>
      <c r="H74" s="177"/>
      <c r="I74" s="177"/>
      <c r="J74" s="177"/>
      <c r="K74" s="105" t="str">
        <f t="shared" si="9"/>
        <v/>
      </c>
      <c r="P74">
        <f t="shared" si="10"/>
        <v>0</v>
      </c>
      <c r="Q74">
        <f t="shared" si="11"/>
        <v>0</v>
      </c>
      <c r="R74">
        <f t="shared" si="12"/>
        <v>0</v>
      </c>
    </row>
    <row r="75" spans="2:18" ht="28.35" customHeight="1" x14ac:dyDescent="0.25">
      <c r="B75" s="175"/>
      <c r="C75" s="175"/>
      <c r="D75" s="176"/>
      <c r="E75" s="176"/>
      <c r="F75" s="176"/>
      <c r="G75" s="177"/>
      <c r="H75" s="177"/>
      <c r="I75" s="177"/>
      <c r="J75" s="177"/>
      <c r="K75" s="105" t="str">
        <f t="shared" si="9"/>
        <v/>
      </c>
      <c r="P75">
        <f t="shared" si="10"/>
        <v>0</v>
      </c>
      <c r="Q75">
        <f t="shared" si="11"/>
        <v>0</v>
      </c>
      <c r="R75">
        <f t="shared" si="12"/>
        <v>0</v>
      </c>
    </row>
    <row r="76" spans="2:18" ht="28.35" customHeight="1" x14ac:dyDescent="0.25">
      <c r="B76" s="175"/>
      <c r="C76" s="175"/>
      <c r="D76" s="176"/>
      <c r="E76" s="176"/>
      <c r="F76" s="176"/>
      <c r="G76" s="177"/>
      <c r="H76" s="177"/>
      <c r="I76" s="177"/>
      <c r="J76" s="177"/>
      <c r="K76" s="105" t="str">
        <f t="shared" si="9"/>
        <v/>
      </c>
      <c r="P76">
        <f t="shared" si="10"/>
        <v>0</v>
      </c>
      <c r="Q76">
        <f t="shared" si="11"/>
        <v>0</v>
      </c>
      <c r="R76">
        <f t="shared" si="12"/>
        <v>0</v>
      </c>
    </row>
    <row r="77" spans="2:18" ht="28.35" customHeight="1" x14ac:dyDescent="0.25">
      <c r="B77" s="175"/>
      <c r="C77" s="175"/>
      <c r="D77" s="176"/>
      <c r="E77" s="176"/>
      <c r="F77" s="176"/>
      <c r="G77" s="177"/>
      <c r="H77" s="177"/>
      <c r="I77" s="177"/>
      <c r="J77" s="177"/>
      <c r="K77" s="105" t="str">
        <f t="shared" si="9"/>
        <v/>
      </c>
      <c r="P77">
        <f t="shared" si="10"/>
        <v>0</v>
      </c>
      <c r="Q77">
        <f t="shared" si="11"/>
        <v>0</v>
      </c>
      <c r="R77">
        <f t="shared" si="12"/>
        <v>0</v>
      </c>
    </row>
    <row r="78" spans="2:18" ht="28.35" customHeight="1" x14ac:dyDescent="0.25">
      <c r="B78" s="175"/>
      <c r="C78" s="175"/>
      <c r="D78" s="176"/>
      <c r="E78" s="176"/>
      <c r="F78" s="176"/>
      <c r="G78" s="177"/>
      <c r="H78" s="177"/>
      <c r="I78" s="177"/>
      <c r="J78" s="177"/>
      <c r="K78" s="105" t="str">
        <f t="shared" si="9"/>
        <v/>
      </c>
      <c r="P78">
        <f t="shared" si="10"/>
        <v>0</v>
      </c>
      <c r="Q78">
        <f t="shared" si="11"/>
        <v>0</v>
      </c>
      <c r="R78">
        <f t="shared" si="12"/>
        <v>0</v>
      </c>
    </row>
  </sheetData>
  <mergeCells count="100">
    <mergeCell ref="B26:J26"/>
    <mergeCell ref="B13:J13"/>
    <mergeCell ref="C24:F24"/>
    <mergeCell ref="I11:J11"/>
    <mergeCell ref="B11:H11"/>
    <mergeCell ref="H24:J24"/>
    <mergeCell ref="H15:J15"/>
    <mergeCell ref="C15:E15"/>
    <mergeCell ref="H16:J16"/>
    <mergeCell ref="C17:E17"/>
    <mergeCell ref="B73:C73"/>
    <mergeCell ref="D73:F73"/>
    <mergeCell ref="B66:J66"/>
    <mergeCell ref="H18:J18"/>
    <mergeCell ref="H19:J19"/>
    <mergeCell ref="H20:J20"/>
    <mergeCell ref="H21:J21"/>
    <mergeCell ref="H22:J22"/>
    <mergeCell ref="H23:J23"/>
    <mergeCell ref="C22:E22"/>
    <mergeCell ref="C23:E23"/>
    <mergeCell ref="C21:E21"/>
    <mergeCell ref="B42:J42"/>
    <mergeCell ref="B31:J31"/>
    <mergeCell ref="C32:J32"/>
    <mergeCell ref="C33:J33"/>
    <mergeCell ref="B71:C71"/>
    <mergeCell ref="D71:F71"/>
    <mergeCell ref="G71:J71"/>
    <mergeCell ref="B72:C72"/>
    <mergeCell ref="D72:F72"/>
    <mergeCell ref="G72:J72"/>
    <mergeCell ref="B8:J8"/>
    <mergeCell ref="B7:J7"/>
    <mergeCell ref="C18:E18"/>
    <mergeCell ref="C19:E19"/>
    <mergeCell ref="C20:E20"/>
    <mergeCell ref="H17:J17"/>
    <mergeCell ref="H14:J14"/>
    <mergeCell ref="C14:E14"/>
    <mergeCell ref="C16:E16"/>
    <mergeCell ref="I9:J9"/>
    <mergeCell ref="F9:H9"/>
    <mergeCell ref="D9:E9"/>
    <mergeCell ref="B9:C9"/>
    <mergeCell ref="B1:J1"/>
    <mergeCell ref="B5:J5"/>
    <mergeCell ref="B6:J6"/>
    <mergeCell ref="B3:D3"/>
    <mergeCell ref="E3:J3"/>
    <mergeCell ref="B62:J62"/>
    <mergeCell ref="B44:J44"/>
    <mergeCell ref="B53:J53"/>
    <mergeCell ref="B54:J54"/>
    <mergeCell ref="B56:J56"/>
    <mergeCell ref="C57:J57"/>
    <mergeCell ref="C58:J58"/>
    <mergeCell ref="C59:J59"/>
    <mergeCell ref="B61:J61"/>
    <mergeCell ref="B28:J28"/>
    <mergeCell ref="B29:J29"/>
    <mergeCell ref="C34:J34"/>
    <mergeCell ref="C35:J35"/>
    <mergeCell ref="C36:J36"/>
    <mergeCell ref="B38:J38"/>
    <mergeCell ref="B40:J40"/>
    <mergeCell ref="B39:J39"/>
    <mergeCell ref="B50:J50"/>
    <mergeCell ref="B51:J51"/>
    <mergeCell ref="B45:J45"/>
    <mergeCell ref="B46:J46"/>
    <mergeCell ref="B47:J47"/>
    <mergeCell ref="B48:J48"/>
    <mergeCell ref="B41:J41"/>
    <mergeCell ref="B69:C69"/>
    <mergeCell ref="D69:F69"/>
    <mergeCell ref="G69:J69"/>
    <mergeCell ref="B64:I64"/>
    <mergeCell ref="B70:C70"/>
    <mergeCell ref="D70:F70"/>
    <mergeCell ref="G70:J70"/>
    <mergeCell ref="B68:C68"/>
    <mergeCell ref="D68:F68"/>
    <mergeCell ref="G68:J68"/>
    <mergeCell ref="B78:C78"/>
    <mergeCell ref="D78:F78"/>
    <mergeCell ref="G78:J78"/>
    <mergeCell ref="G73:J73"/>
    <mergeCell ref="B74:C74"/>
    <mergeCell ref="D74:F74"/>
    <mergeCell ref="G74:J74"/>
    <mergeCell ref="B75:C75"/>
    <mergeCell ref="D75:F75"/>
    <mergeCell ref="G75:J75"/>
    <mergeCell ref="B77:C77"/>
    <mergeCell ref="D77:F77"/>
    <mergeCell ref="G77:J77"/>
    <mergeCell ref="B76:C76"/>
    <mergeCell ref="D76:F76"/>
    <mergeCell ref="G76:J76"/>
  </mergeCells>
  <conditionalFormatting sqref="B6:J6">
    <cfRule type="expression" dxfId="48" priority="83">
      <formula>B6=""</formula>
    </cfRule>
  </conditionalFormatting>
  <conditionalFormatting sqref="B8:J8">
    <cfRule type="expression" dxfId="47" priority="29">
      <formula>B8=""</formula>
    </cfRule>
  </conditionalFormatting>
  <conditionalFormatting sqref="B29:J29">
    <cfRule type="expression" dxfId="46" priority="17">
      <formula>B29=""</formula>
    </cfRule>
  </conditionalFormatting>
  <conditionalFormatting sqref="B40:J40">
    <cfRule type="expression" dxfId="45" priority="7">
      <formula>B40=""</formula>
    </cfRule>
  </conditionalFormatting>
  <conditionalFormatting sqref="B42:J42">
    <cfRule type="expression" dxfId="44" priority="16">
      <formula>B42=""</formula>
    </cfRule>
  </conditionalFormatting>
  <conditionalFormatting sqref="B45:J45">
    <cfRule type="expression" dxfId="43" priority="6">
      <formula>B45=""</formula>
    </cfRule>
  </conditionalFormatting>
  <conditionalFormatting sqref="B46:J46">
    <cfRule type="expression" dxfId="42" priority="5">
      <formula>B45=""</formula>
    </cfRule>
  </conditionalFormatting>
  <conditionalFormatting sqref="B47:J47">
    <cfRule type="expression" dxfId="41" priority="4">
      <formula>B45=""</formula>
    </cfRule>
  </conditionalFormatting>
  <conditionalFormatting sqref="B48:J48">
    <cfRule type="expression" dxfId="40" priority="3">
      <formula>B45=""</formula>
    </cfRule>
  </conditionalFormatting>
  <conditionalFormatting sqref="B51:J51">
    <cfRule type="expression" dxfId="39" priority="15">
      <formula>B51=""</formula>
    </cfRule>
  </conditionalFormatting>
  <conditionalFormatting sqref="B54:J54">
    <cfRule type="expression" dxfId="38" priority="14">
      <formula>B54=""</formula>
    </cfRule>
  </conditionalFormatting>
  <conditionalFormatting sqref="C24">
    <cfRule type="expression" dxfId="37" priority="27">
      <formula>SUM(#REF!)=0</formula>
    </cfRule>
  </conditionalFormatting>
  <conditionalFormatting sqref="C15:J15">
    <cfRule type="expression" dxfId="36" priority="1">
      <formula>C15=""</formula>
    </cfRule>
  </conditionalFormatting>
  <conditionalFormatting sqref="C32:J32">
    <cfRule type="expression" dxfId="35" priority="19">
      <formula>C32=""</formula>
    </cfRule>
  </conditionalFormatting>
  <conditionalFormatting sqref="C57:J57">
    <cfRule type="expression" dxfId="34" priority="13">
      <formula>C57=""</formula>
    </cfRule>
  </conditionalFormatting>
  <conditionalFormatting sqref="D9:E9">
    <cfRule type="expression" dxfId="33" priority="8">
      <formula>D9=""</formula>
    </cfRule>
  </conditionalFormatting>
  <conditionalFormatting sqref="E3:J3">
    <cfRule type="expression" dxfId="32" priority="166">
      <formula>E3=""</formula>
    </cfRule>
  </conditionalFormatting>
  <conditionalFormatting sqref="G24">
    <cfRule type="expression" dxfId="31" priority="2">
      <formula>G24=""</formula>
    </cfRule>
  </conditionalFormatting>
  <conditionalFormatting sqref="H24:J24">
    <cfRule type="expression" dxfId="30" priority="24">
      <formula>SUM(#REF!)=0</formula>
    </cfRule>
  </conditionalFormatting>
  <conditionalFormatting sqref="I9:J9">
    <cfRule type="expression" dxfId="29" priority="9">
      <formula>I9=""</formula>
    </cfRule>
  </conditionalFormatting>
  <conditionalFormatting sqref="I11:J11">
    <cfRule type="expression" dxfId="28" priority="10">
      <formula>I11=""</formula>
    </cfRule>
  </conditionalFormatting>
  <dataValidations count="5">
    <dataValidation type="date" allowBlank="1" showInputMessage="1" showErrorMessage="1" error="Inscrire un format date valide." sqref="F15:G23 G24" xr:uid="{71A2B7D0-6B15-4B89-88B7-E376C75D993F}">
      <formula1>18264</formula1>
      <formula2>73051</formula2>
    </dataValidation>
    <dataValidation allowBlank="1" sqref="H24:J24" xr:uid="{2FD08100-85AA-4EBA-83F8-812D712195C4}"/>
    <dataValidation type="decimal" operator="greaterThan" allowBlank="1" showInputMessage="1" showErrorMessage="1" error="Inscrire une valeur supérieure à 0." sqref="D9:E9" xr:uid="{47684291-50F8-4CCA-808A-FAA5EC28AFA7}">
      <formula1>0</formula1>
    </dataValidation>
    <dataValidation type="whole" operator="greaterThan" allowBlank="1" showInputMessage="1" showErrorMessage="1" error="Inscrire une valeur supérieure à 0." sqref="I11:J11" xr:uid="{03137D79-38FD-4D0A-9BE3-4224CD4B5112}">
      <formula1>0</formula1>
    </dataValidation>
    <dataValidation type="whole" allowBlank="1" showInputMessage="1" showErrorMessage="1" error="Inscrire un nombre valide et supérieur à 0." sqref="I9:J9" xr:uid="{F7D86349-B028-4A30-948A-89CB43AE8207}">
      <formula1>1</formula1>
      <formula2>50</formula2>
    </dataValidation>
  </dataValidations>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Description
Page &amp;P de &amp;N</oddFooter>
  </headerFooter>
  <legacyDrawing r:id="rId2"/>
  <extLst>
    <ext xmlns:x14="http://schemas.microsoft.com/office/spreadsheetml/2009/9/main" uri="{CCE6A557-97BC-4b89-ADB6-D9C93CAAB3DF}">
      <x14:dataValidations xmlns:xm="http://schemas.microsoft.com/office/excel/2006/main" count="3">
        <x14:dataValidation type="list" allowBlank="1" showErrorMessage="1" errorTitle="Projet d'investissement" error="Sélectionnez dans la liste uniquement." xr:uid="{819A8B91-058B-44D3-BC88-5E881235ECA2}">
          <x14:formula1>
            <xm:f>Liste!$N$2:$N$4</xm:f>
          </x14:formula1>
          <xm:sqref>E3:J3</xm:sqref>
        </x14:dataValidation>
        <x14:dataValidation type="list" allowBlank="1" xr:uid="{BDB989D8-2A90-4151-B895-27FA219E33AE}">
          <x14:formula1>
            <xm:f>Liste!$P$2:$P$7</xm:f>
          </x14:formula1>
          <xm:sqref>H15:J23</xm:sqref>
        </x14:dataValidation>
        <x14:dataValidation type="list" allowBlank="1" showInputMessage="1" showErrorMessage="1" error="Choississez un élément de la liste déoulante." xr:uid="{FEC1B625-46AC-48BB-8834-72E99D815548}">
          <x14:formula1>
            <xm:f>Liste!$R$2:$R$10</xm:f>
          </x14:formula1>
          <xm:sqref>B69:C78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C343-C36E-46BD-B3FD-23A3BE2220C0}">
  <sheetPr codeName="Feuil7"/>
  <dimension ref="B1:W40"/>
  <sheetViews>
    <sheetView showGridLines="0" showRowColHeaders="0" zoomScale="150" zoomScaleNormal="150" workbookViewId="0">
      <selection activeCell="F17" sqref="F17:H17"/>
    </sheetView>
  </sheetViews>
  <sheetFormatPr baseColWidth="10" defaultRowHeight="15" x14ac:dyDescent="0.25"/>
  <cols>
    <col min="1" max="1" width="3.140625" customWidth="1"/>
    <col min="2" max="6" width="10.28515625" customWidth="1"/>
    <col min="7" max="10" width="5.5703125" customWidth="1"/>
    <col min="11" max="11" width="10.7109375" customWidth="1"/>
    <col min="12" max="12" width="11" customWidth="1"/>
    <col min="15" max="16" width="11.42578125" customWidth="1"/>
    <col min="17" max="23" width="11.42578125" hidden="1" customWidth="1"/>
  </cols>
  <sheetData>
    <row r="1" spans="2:23" ht="22.5" customHeight="1" x14ac:dyDescent="0.25">
      <c r="B1" s="166" t="s">
        <v>1343</v>
      </c>
      <c r="C1" s="167"/>
      <c r="D1" s="167"/>
      <c r="E1" s="167"/>
      <c r="F1" s="167"/>
      <c r="G1" s="167"/>
      <c r="H1" s="167"/>
      <c r="I1" s="167"/>
      <c r="J1" s="167"/>
      <c r="K1" s="167"/>
      <c r="L1" s="168"/>
    </row>
    <row r="2" spans="2:23" ht="8.25" customHeight="1" x14ac:dyDescent="0.25">
      <c r="B2" s="63"/>
      <c r="D2" s="63"/>
      <c r="F2" s="63"/>
      <c r="G2" s="64"/>
      <c r="J2" s="63"/>
      <c r="K2" s="63"/>
      <c r="L2" s="63"/>
    </row>
    <row r="3" spans="2:23" ht="45" customHeight="1" x14ac:dyDescent="0.25">
      <c r="B3" s="229" t="s">
        <v>1341</v>
      </c>
      <c r="C3" s="229"/>
      <c r="D3" s="229" t="s">
        <v>1465</v>
      </c>
      <c r="E3" s="229"/>
      <c r="F3" s="229"/>
      <c r="G3" s="229" t="s">
        <v>1342</v>
      </c>
      <c r="H3" s="229"/>
      <c r="I3" s="229"/>
      <c r="J3" s="229"/>
      <c r="K3" s="107" t="s">
        <v>1504</v>
      </c>
      <c r="L3" s="22" t="s">
        <v>1337</v>
      </c>
      <c r="M3" s="2" t="str">
        <f>IF(SUM(Q4:Q13)=0,"&lt;-- Saisie obligatoire d'un ou plusieurs membres de l'équipe.","")</f>
        <v>&lt;-- Saisie obligatoire d'un ou plusieurs membres de l'équipe.</v>
      </c>
    </row>
    <row r="4" spans="2:23" ht="29.45" customHeight="1" x14ac:dyDescent="0.25">
      <c r="B4" s="223"/>
      <c r="C4" s="223"/>
      <c r="D4" s="187"/>
      <c r="E4" s="188"/>
      <c r="F4" s="189"/>
      <c r="G4" s="187"/>
      <c r="H4" s="188"/>
      <c r="I4" s="188"/>
      <c r="J4" s="189"/>
      <c r="K4" s="66"/>
      <c r="L4" s="20"/>
      <c r="M4" s="2" t="str">
        <f>IF(Q4=0,"&lt;-- Première ligne obligatoire","")</f>
        <v>&lt;-- Première ligne obligatoire</v>
      </c>
      <c r="Q4">
        <f>IF(AND(B4&lt;&gt;"",D4&lt;&gt;"",G4&lt;&gt;"",K4&lt;&gt;"",L4&lt;&gt;""),1,0)</f>
        <v>0</v>
      </c>
      <c r="S4">
        <f>IF(B4&lt;&gt;"",1,0)</f>
        <v>0</v>
      </c>
      <c r="T4">
        <f>IF(D4&lt;&gt;"",1,0)</f>
        <v>0</v>
      </c>
      <c r="U4">
        <f>IF(G4&lt;&gt;"",1,0)</f>
        <v>0</v>
      </c>
      <c r="V4">
        <f>IF(K4&lt;&gt;"",1,0)</f>
        <v>0</v>
      </c>
      <c r="W4">
        <f>IF(L4&lt;&gt;"",1,0)</f>
        <v>0</v>
      </c>
    </row>
    <row r="5" spans="2:23" ht="29.45" customHeight="1" x14ac:dyDescent="0.25">
      <c r="B5" s="223"/>
      <c r="C5" s="223"/>
      <c r="D5" s="187"/>
      <c r="E5" s="188"/>
      <c r="F5" s="189"/>
      <c r="G5" s="187"/>
      <c r="H5" s="188"/>
      <c r="I5" s="188"/>
      <c r="J5" s="189"/>
      <c r="K5" s="66"/>
      <c r="L5" s="20"/>
      <c r="M5" s="2" t="str">
        <f>IF(AND(SUM(S5:W5)&lt;&gt;0,SUM(S5:W5)&lt;&gt;5),"&lt;-- Attention. Saisir la ligne au complet.","")</f>
        <v/>
      </c>
      <c r="Q5">
        <f t="shared" ref="Q5:Q13" si="0">IF(AND(B5&lt;&gt;"",D5&lt;&gt;"",G5&lt;&gt;"",K5&lt;&gt;"",L5&lt;&gt;""),1,0)</f>
        <v>0</v>
      </c>
      <c r="S5">
        <f t="shared" ref="S5:S13" si="1">IF(B5&lt;&gt;"",1,0)</f>
        <v>0</v>
      </c>
      <c r="T5">
        <f t="shared" ref="T5:T13" si="2">IF(D5&lt;&gt;"",1,0)</f>
        <v>0</v>
      </c>
      <c r="U5">
        <f t="shared" ref="U5:U13" si="3">IF(G5&lt;&gt;"",1,0)</f>
        <v>0</v>
      </c>
      <c r="V5">
        <f t="shared" ref="V5:V13" si="4">IF(K5&lt;&gt;"",1,0)</f>
        <v>0</v>
      </c>
      <c r="W5">
        <f t="shared" ref="W5:W13" si="5">IF(L5&lt;&gt;"",1,0)</f>
        <v>0</v>
      </c>
    </row>
    <row r="6" spans="2:23" ht="29.45" customHeight="1" x14ac:dyDescent="0.25">
      <c r="B6" s="223"/>
      <c r="C6" s="223"/>
      <c r="D6" s="187"/>
      <c r="E6" s="188"/>
      <c r="F6" s="189"/>
      <c r="G6" s="187"/>
      <c r="H6" s="188"/>
      <c r="I6" s="188"/>
      <c r="J6" s="189"/>
      <c r="K6" s="66"/>
      <c r="L6" s="20"/>
      <c r="M6" s="2" t="str">
        <f t="shared" ref="M6:M13" si="6">IF(AND(SUM(S6:W6)&lt;&gt;0,SUM(S6:W6)&lt;&gt;5),"&lt;-- Attention. Saisir la ligne au complet.","")</f>
        <v/>
      </c>
      <c r="Q6">
        <f t="shared" si="0"/>
        <v>0</v>
      </c>
      <c r="S6">
        <f t="shared" si="1"/>
        <v>0</v>
      </c>
      <c r="T6">
        <f t="shared" si="2"/>
        <v>0</v>
      </c>
      <c r="U6">
        <f t="shared" si="3"/>
        <v>0</v>
      </c>
      <c r="V6">
        <f t="shared" si="4"/>
        <v>0</v>
      </c>
      <c r="W6">
        <f t="shared" si="5"/>
        <v>0</v>
      </c>
    </row>
    <row r="7" spans="2:23" ht="29.45" customHeight="1" x14ac:dyDescent="0.25">
      <c r="B7" s="223"/>
      <c r="C7" s="223"/>
      <c r="D7" s="187"/>
      <c r="E7" s="188"/>
      <c r="F7" s="189"/>
      <c r="G7" s="187"/>
      <c r="H7" s="188"/>
      <c r="I7" s="188"/>
      <c r="J7" s="189"/>
      <c r="K7" s="66"/>
      <c r="L7" s="20"/>
      <c r="M7" s="2" t="str">
        <f t="shared" si="6"/>
        <v/>
      </c>
      <c r="Q7">
        <f t="shared" si="0"/>
        <v>0</v>
      </c>
      <c r="S7">
        <f t="shared" si="1"/>
        <v>0</v>
      </c>
      <c r="T7">
        <f t="shared" si="2"/>
        <v>0</v>
      </c>
      <c r="U7">
        <f t="shared" si="3"/>
        <v>0</v>
      </c>
      <c r="V7">
        <f t="shared" si="4"/>
        <v>0</v>
      </c>
      <c r="W7">
        <f t="shared" si="5"/>
        <v>0</v>
      </c>
    </row>
    <row r="8" spans="2:23" ht="29.45" customHeight="1" x14ac:dyDescent="0.25">
      <c r="B8" s="223"/>
      <c r="C8" s="223"/>
      <c r="D8" s="187"/>
      <c r="E8" s="188"/>
      <c r="F8" s="189"/>
      <c r="G8" s="187"/>
      <c r="H8" s="188"/>
      <c r="I8" s="188"/>
      <c r="J8" s="189"/>
      <c r="K8" s="66"/>
      <c r="L8" s="20"/>
      <c r="M8" s="2" t="str">
        <f t="shared" si="6"/>
        <v/>
      </c>
      <c r="Q8">
        <f t="shared" si="0"/>
        <v>0</v>
      </c>
      <c r="S8">
        <f t="shared" si="1"/>
        <v>0</v>
      </c>
      <c r="T8">
        <f t="shared" si="2"/>
        <v>0</v>
      </c>
      <c r="U8">
        <f t="shared" si="3"/>
        <v>0</v>
      </c>
      <c r="V8">
        <f t="shared" si="4"/>
        <v>0</v>
      </c>
      <c r="W8">
        <f t="shared" si="5"/>
        <v>0</v>
      </c>
    </row>
    <row r="9" spans="2:23" ht="29.45" customHeight="1" x14ac:dyDescent="0.25">
      <c r="B9" s="223"/>
      <c r="C9" s="223"/>
      <c r="D9" s="187"/>
      <c r="E9" s="188"/>
      <c r="F9" s="189"/>
      <c r="G9" s="187"/>
      <c r="H9" s="188"/>
      <c r="I9" s="188"/>
      <c r="J9" s="189"/>
      <c r="K9" s="66"/>
      <c r="L9" s="20"/>
      <c r="M9" s="2" t="str">
        <f t="shared" si="6"/>
        <v/>
      </c>
      <c r="Q9">
        <f t="shared" si="0"/>
        <v>0</v>
      </c>
      <c r="S9">
        <f t="shared" si="1"/>
        <v>0</v>
      </c>
      <c r="T9">
        <f t="shared" si="2"/>
        <v>0</v>
      </c>
      <c r="U9">
        <f t="shared" si="3"/>
        <v>0</v>
      </c>
      <c r="V9">
        <f t="shared" si="4"/>
        <v>0</v>
      </c>
      <c r="W9">
        <f t="shared" si="5"/>
        <v>0</v>
      </c>
    </row>
    <row r="10" spans="2:23" ht="29.45" customHeight="1" x14ac:dyDescent="0.25">
      <c r="B10" s="223"/>
      <c r="C10" s="223"/>
      <c r="D10" s="187"/>
      <c r="E10" s="188"/>
      <c r="F10" s="189"/>
      <c r="G10" s="187"/>
      <c r="H10" s="188"/>
      <c r="I10" s="188"/>
      <c r="J10" s="189"/>
      <c r="K10" s="66"/>
      <c r="L10" s="20"/>
      <c r="M10" s="2" t="str">
        <f t="shared" si="6"/>
        <v/>
      </c>
      <c r="Q10">
        <f t="shared" si="0"/>
        <v>0</v>
      </c>
      <c r="S10">
        <f t="shared" si="1"/>
        <v>0</v>
      </c>
      <c r="T10">
        <f t="shared" si="2"/>
        <v>0</v>
      </c>
      <c r="U10">
        <f t="shared" si="3"/>
        <v>0</v>
      </c>
      <c r="V10">
        <f t="shared" si="4"/>
        <v>0</v>
      </c>
      <c r="W10">
        <f t="shared" si="5"/>
        <v>0</v>
      </c>
    </row>
    <row r="11" spans="2:23" ht="29.45" customHeight="1" x14ac:dyDescent="0.25">
      <c r="B11" s="223"/>
      <c r="C11" s="223"/>
      <c r="D11" s="187"/>
      <c r="E11" s="188"/>
      <c r="F11" s="189"/>
      <c r="G11" s="187"/>
      <c r="H11" s="188"/>
      <c r="I11" s="188"/>
      <c r="J11" s="189"/>
      <c r="K11" s="66"/>
      <c r="L11" s="20"/>
      <c r="M11" s="2" t="str">
        <f t="shared" si="6"/>
        <v/>
      </c>
      <c r="Q11">
        <f t="shared" si="0"/>
        <v>0</v>
      </c>
      <c r="S11">
        <f t="shared" si="1"/>
        <v>0</v>
      </c>
      <c r="T11">
        <f t="shared" si="2"/>
        <v>0</v>
      </c>
      <c r="U11">
        <f t="shared" si="3"/>
        <v>0</v>
      </c>
      <c r="V11">
        <f t="shared" si="4"/>
        <v>0</v>
      </c>
      <c r="W11">
        <f t="shared" si="5"/>
        <v>0</v>
      </c>
    </row>
    <row r="12" spans="2:23" ht="29.45" customHeight="1" x14ac:dyDescent="0.25">
      <c r="B12" s="223"/>
      <c r="C12" s="223"/>
      <c r="D12" s="187"/>
      <c r="E12" s="188"/>
      <c r="F12" s="189"/>
      <c r="G12" s="187"/>
      <c r="H12" s="188"/>
      <c r="I12" s="188"/>
      <c r="J12" s="189"/>
      <c r="K12" s="66"/>
      <c r="L12" s="20"/>
      <c r="M12" s="2" t="str">
        <f t="shared" si="6"/>
        <v/>
      </c>
      <c r="Q12">
        <f t="shared" si="0"/>
        <v>0</v>
      </c>
      <c r="S12">
        <f t="shared" si="1"/>
        <v>0</v>
      </c>
      <c r="T12">
        <f t="shared" si="2"/>
        <v>0</v>
      </c>
      <c r="U12">
        <f t="shared" si="3"/>
        <v>0</v>
      </c>
      <c r="V12">
        <f t="shared" si="4"/>
        <v>0</v>
      </c>
      <c r="W12">
        <f t="shared" si="5"/>
        <v>0</v>
      </c>
    </row>
    <row r="13" spans="2:23" ht="29.45" customHeight="1" x14ac:dyDescent="0.25">
      <c r="B13" s="223"/>
      <c r="C13" s="223"/>
      <c r="D13" s="187"/>
      <c r="E13" s="188"/>
      <c r="F13" s="189"/>
      <c r="G13" s="187"/>
      <c r="H13" s="188"/>
      <c r="I13" s="188"/>
      <c r="J13" s="189"/>
      <c r="K13" s="66"/>
      <c r="L13" s="20"/>
      <c r="M13" s="2" t="str">
        <f t="shared" si="6"/>
        <v/>
      </c>
      <c r="Q13">
        <f t="shared" si="0"/>
        <v>0</v>
      </c>
      <c r="S13">
        <f t="shared" si="1"/>
        <v>0</v>
      </c>
      <c r="T13">
        <f t="shared" si="2"/>
        <v>0</v>
      </c>
      <c r="U13">
        <f t="shared" si="3"/>
        <v>0</v>
      </c>
      <c r="V13">
        <f t="shared" si="4"/>
        <v>0</v>
      </c>
      <c r="W13">
        <f t="shared" si="5"/>
        <v>0</v>
      </c>
    </row>
    <row r="15" spans="2:23" ht="22.5" customHeight="1" x14ac:dyDescent="0.25">
      <c r="B15" s="207" t="s">
        <v>1344</v>
      </c>
      <c r="C15" s="208"/>
      <c r="D15" s="208"/>
      <c r="E15" s="208"/>
      <c r="F15" s="208"/>
      <c r="G15" s="208"/>
      <c r="H15" s="208"/>
      <c r="I15" s="208"/>
      <c r="J15" s="208"/>
      <c r="K15" s="208"/>
      <c r="L15" s="208"/>
    </row>
    <row r="16" spans="2:23" ht="8.25" customHeight="1" x14ac:dyDescent="0.25">
      <c r="B16" s="16"/>
      <c r="C16" s="24"/>
      <c r="D16" s="16"/>
      <c r="E16" s="16"/>
      <c r="F16" s="16"/>
      <c r="G16" s="24"/>
      <c r="H16" s="16"/>
      <c r="I16" s="24"/>
      <c r="J16" s="16"/>
      <c r="K16" s="16"/>
      <c r="L16" s="16"/>
    </row>
    <row r="17" spans="2:23" ht="45" customHeight="1" x14ac:dyDescent="0.25">
      <c r="B17" s="197" t="s">
        <v>1347</v>
      </c>
      <c r="C17" s="197"/>
      <c r="D17" s="197" t="s">
        <v>1346</v>
      </c>
      <c r="E17" s="197"/>
      <c r="F17" s="229" t="s">
        <v>1505</v>
      </c>
      <c r="G17" s="229"/>
      <c r="H17" s="197"/>
      <c r="I17" s="198" t="s">
        <v>1345</v>
      </c>
      <c r="J17" s="199"/>
      <c r="K17" s="200"/>
      <c r="L17" s="22" t="s">
        <v>1337</v>
      </c>
      <c r="M17" s="2" t="str">
        <f>IF(SUM(Q18:Q27)=0,"&lt;-- Saisie obligatoire d'un ou plusieurs partenaires.","")</f>
        <v>&lt;-- Saisie obligatoire d'un ou plusieurs partenaires.</v>
      </c>
    </row>
    <row r="18" spans="2:23" ht="29.45" customHeight="1" x14ac:dyDescent="0.25">
      <c r="B18" s="223"/>
      <c r="C18" s="223"/>
      <c r="D18" s="224"/>
      <c r="E18" s="225"/>
      <c r="F18" s="226"/>
      <c r="G18" s="227"/>
      <c r="H18" s="228"/>
      <c r="I18" s="226"/>
      <c r="J18" s="227"/>
      <c r="K18" s="228"/>
      <c r="L18" s="90"/>
      <c r="M18" s="2" t="str">
        <f>IF(Q18=0,"&lt;-- Première ligne obligatoire","")</f>
        <v>&lt;-- Première ligne obligatoire</v>
      </c>
      <c r="Q18">
        <f>IF(AND(B18&lt;&gt;"",D18&lt;&gt;"",F18&lt;&gt;"",I18&lt;&gt;"",L18&lt;&gt;""),1,0)</f>
        <v>0</v>
      </c>
      <c r="S18">
        <f>IF(B18&lt;&gt;"",1,0)</f>
        <v>0</v>
      </c>
      <c r="T18">
        <f>IF(D18&lt;&gt;"",1,0)</f>
        <v>0</v>
      </c>
      <c r="U18">
        <f>IF(F18&lt;&gt;"",1,0)</f>
        <v>0</v>
      </c>
      <c r="V18">
        <f>IF(I18&lt;&gt;"",1,0)</f>
        <v>0</v>
      </c>
      <c r="W18">
        <f>IF(L18&lt;&gt;"",1,0)</f>
        <v>0</v>
      </c>
    </row>
    <row r="19" spans="2:23" ht="29.45" customHeight="1" x14ac:dyDescent="0.25">
      <c r="B19" s="223"/>
      <c r="C19" s="223"/>
      <c r="D19" s="224"/>
      <c r="E19" s="225"/>
      <c r="F19" s="226"/>
      <c r="G19" s="227"/>
      <c r="H19" s="228"/>
      <c r="I19" s="226"/>
      <c r="J19" s="227"/>
      <c r="K19" s="228"/>
      <c r="L19" s="90"/>
      <c r="M19" s="2" t="str">
        <f>IF(AND(SUM(S19:W19)&lt;&gt;0,SUM(S19:W19)&lt;&gt;5),"&lt;-- Attention. Saisir la ligne au complet.","")</f>
        <v/>
      </c>
      <c r="Q19">
        <f t="shared" ref="Q19:Q26" si="7">IF(AND(B19&lt;&gt;"",D19&lt;&gt;"",F19&lt;&gt;"",I19&lt;&gt;"",L19&lt;&gt;""),1,0)</f>
        <v>0</v>
      </c>
      <c r="S19">
        <f t="shared" ref="S19:S26" si="8">IF(B19&lt;&gt;"",1,0)</f>
        <v>0</v>
      </c>
      <c r="T19">
        <f t="shared" ref="T19:T26" si="9">IF(D19&lt;&gt;"",1,0)</f>
        <v>0</v>
      </c>
      <c r="U19">
        <f t="shared" ref="U19:U26" si="10">IF(F19&lt;&gt;"",1,0)</f>
        <v>0</v>
      </c>
      <c r="V19">
        <f t="shared" ref="V19:V26" si="11">IF(I19&lt;&gt;"",1,0)</f>
        <v>0</v>
      </c>
      <c r="W19">
        <f t="shared" ref="W19:W26" si="12">IF(L19&lt;&gt;"",1,0)</f>
        <v>0</v>
      </c>
    </row>
    <row r="20" spans="2:23" ht="29.45" customHeight="1" x14ac:dyDescent="0.25">
      <c r="B20" s="223"/>
      <c r="C20" s="223"/>
      <c r="D20" s="224"/>
      <c r="E20" s="225"/>
      <c r="F20" s="226"/>
      <c r="G20" s="227"/>
      <c r="H20" s="228"/>
      <c r="I20" s="226"/>
      <c r="J20" s="227"/>
      <c r="K20" s="228"/>
      <c r="L20" s="90"/>
      <c r="M20" s="2" t="str">
        <f t="shared" ref="M20:M26" si="13">IF(AND(SUM(S20:W20)&lt;&gt;0,SUM(S20:W20)&lt;&gt;5),"&lt;-- Attention. Saisir la ligne au complet.","")</f>
        <v/>
      </c>
      <c r="Q20">
        <f t="shared" si="7"/>
        <v>0</v>
      </c>
      <c r="S20">
        <f t="shared" si="8"/>
        <v>0</v>
      </c>
      <c r="T20">
        <f t="shared" si="9"/>
        <v>0</v>
      </c>
      <c r="U20">
        <f t="shared" si="10"/>
        <v>0</v>
      </c>
      <c r="V20">
        <f t="shared" si="11"/>
        <v>0</v>
      </c>
      <c r="W20">
        <f t="shared" si="12"/>
        <v>0</v>
      </c>
    </row>
    <row r="21" spans="2:23" ht="29.45" customHeight="1" x14ac:dyDescent="0.25">
      <c r="B21" s="223"/>
      <c r="C21" s="223"/>
      <c r="D21" s="224"/>
      <c r="E21" s="225"/>
      <c r="F21" s="226"/>
      <c r="G21" s="227"/>
      <c r="H21" s="228"/>
      <c r="I21" s="226"/>
      <c r="J21" s="227"/>
      <c r="K21" s="228"/>
      <c r="L21" s="90"/>
      <c r="M21" s="2" t="str">
        <f t="shared" si="13"/>
        <v/>
      </c>
      <c r="Q21">
        <f t="shared" si="7"/>
        <v>0</v>
      </c>
      <c r="S21">
        <f t="shared" si="8"/>
        <v>0</v>
      </c>
      <c r="T21">
        <f t="shared" si="9"/>
        <v>0</v>
      </c>
      <c r="U21">
        <f t="shared" si="10"/>
        <v>0</v>
      </c>
      <c r="V21">
        <f t="shared" si="11"/>
        <v>0</v>
      </c>
      <c r="W21">
        <f t="shared" si="12"/>
        <v>0</v>
      </c>
    </row>
    <row r="22" spans="2:23" ht="29.45" customHeight="1" x14ac:dyDescent="0.25">
      <c r="B22" s="223"/>
      <c r="C22" s="223"/>
      <c r="D22" s="224"/>
      <c r="E22" s="225"/>
      <c r="F22" s="226"/>
      <c r="G22" s="227"/>
      <c r="H22" s="228"/>
      <c r="I22" s="226"/>
      <c r="J22" s="227"/>
      <c r="K22" s="228"/>
      <c r="L22" s="90"/>
      <c r="M22" s="2" t="str">
        <f t="shared" si="13"/>
        <v/>
      </c>
      <c r="Q22">
        <f t="shared" si="7"/>
        <v>0</v>
      </c>
      <c r="S22">
        <f t="shared" si="8"/>
        <v>0</v>
      </c>
      <c r="T22">
        <f t="shared" si="9"/>
        <v>0</v>
      </c>
      <c r="U22">
        <f t="shared" si="10"/>
        <v>0</v>
      </c>
      <c r="V22">
        <f t="shared" si="11"/>
        <v>0</v>
      </c>
      <c r="W22">
        <f t="shared" si="12"/>
        <v>0</v>
      </c>
    </row>
    <row r="23" spans="2:23" ht="29.45" customHeight="1" x14ac:dyDescent="0.25">
      <c r="B23" s="223"/>
      <c r="C23" s="223"/>
      <c r="D23" s="224"/>
      <c r="E23" s="225"/>
      <c r="F23" s="226"/>
      <c r="G23" s="227"/>
      <c r="H23" s="228"/>
      <c r="I23" s="226"/>
      <c r="J23" s="227"/>
      <c r="K23" s="228"/>
      <c r="L23" s="90"/>
      <c r="M23" s="2" t="str">
        <f t="shared" si="13"/>
        <v/>
      </c>
      <c r="Q23">
        <f t="shared" si="7"/>
        <v>0</v>
      </c>
      <c r="S23">
        <f t="shared" si="8"/>
        <v>0</v>
      </c>
      <c r="T23">
        <f t="shared" si="9"/>
        <v>0</v>
      </c>
      <c r="U23">
        <f t="shared" si="10"/>
        <v>0</v>
      </c>
      <c r="V23">
        <f t="shared" si="11"/>
        <v>0</v>
      </c>
      <c r="W23">
        <f t="shared" si="12"/>
        <v>0</v>
      </c>
    </row>
    <row r="24" spans="2:23" ht="29.45" customHeight="1" x14ac:dyDescent="0.25">
      <c r="B24" s="223"/>
      <c r="C24" s="223"/>
      <c r="D24" s="224"/>
      <c r="E24" s="225"/>
      <c r="F24" s="226"/>
      <c r="G24" s="227"/>
      <c r="H24" s="228"/>
      <c r="I24" s="226"/>
      <c r="J24" s="227"/>
      <c r="K24" s="228"/>
      <c r="L24" s="90"/>
      <c r="M24" s="2" t="str">
        <f t="shared" si="13"/>
        <v/>
      </c>
      <c r="Q24">
        <f t="shared" si="7"/>
        <v>0</v>
      </c>
      <c r="S24">
        <f t="shared" si="8"/>
        <v>0</v>
      </c>
      <c r="T24">
        <f t="shared" si="9"/>
        <v>0</v>
      </c>
      <c r="U24">
        <f t="shared" si="10"/>
        <v>0</v>
      </c>
      <c r="V24">
        <f t="shared" si="11"/>
        <v>0</v>
      </c>
      <c r="W24">
        <f t="shared" si="12"/>
        <v>0</v>
      </c>
    </row>
    <row r="25" spans="2:23" ht="29.45" customHeight="1" x14ac:dyDescent="0.25">
      <c r="B25" s="223"/>
      <c r="C25" s="223"/>
      <c r="D25" s="224"/>
      <c r="E25" s="225"/>
      <c r="F25" s="226"/>
      <c r="G25" s="227"/>
      <c r="H25" s="228"/>
      <c r="I25" s="226"/>
      <c r="J25" s="227"/>
      <c r="K25" s="228"/>
      <c r="L25" s="90"/>
      <c r="M25" s="2" t="str">
        <f t="shared" si="13"/>
        <v/>
      </c>
      <c r="Q25">
        <f t="shared" si="7"/>
        <v>0</v>
      </c>
      <c r="S25">
        <f t="shared" si="8"/>
        <v>0</v>
      </c>
      <c r="T25">
        <f t="shared" si="9"/>
        <v>0</v>
      </c>
      <c r="U25">
        <f t="shared" si="10"/>
        <v>0</v>
      </c>
      <c r="V25">
        <f t="shared" si="11"/>
        <v>0</v>
      </c>
      <c r="W25">
        <f t="shared" si="12"/>
        <v>0</v>
      </c>
    </row>
    <row r="26" spans="2:23" ht="29.45" customHeight="1" x14ac:dyDescent="0.25">
      <c r="B26" s="223"/>
      <c r="C26" s="223"/>
      <c r="D26" s="224"/>
      <c r="E26" s="225"/>
      <c r="F26" s="226"/>
      <c r="G26" s="227"/>
      <c r="H26" s="228"/>
      <c r="I26" s="226"/>
      <c r="J26" s="227"/>
      <c r="K26" s="228"/>
      <c r="L26" s="90"/>
      <c r="M26" s="2" t="str">
        <f t="shared" si="13"/>
        <v/>
      </c>
      <c r="Q26">
        <f t="shared" si="7"/>
        <v>0</v>
      </c>
      <c r="S26">
        <f t="shared" si="8"/>
        <v>0</v>
      </c>
      <c r="T26">
        <f t="shared" si="9"/>
        <v>0</v>
      </c>
      <c r="U26">
        <f t="shared" si="10"/>
        <v>0</v>
      </c>
      <c r="V26">
        <f t="shared" si="11"/>
        <v>0</v>
      </c>
      <c r="W26">
        <f t="shared" si="12"/>
        <v>0</v>
      </c>
    </row>
    <row r="27" spans="2:23" ht="8.4499999999999993" customHeight="1" x14ac:dyDescent="0.25">
      <c r="B27" s="83"/>
      <c r="C27" s="83"/>
      <c r="D27" s="83"/>
      <c r="E27" s="83"/>
      <c r="F27" s="84"/>
      <c r="G27" s="84"/>
      <c r="H27" s="84"/>
      <c r="I27" s="84"/>
      <c r="J27" s="84"/>
      <c r="K27" s="84"/>
      <c r="L27" s="84"/>
    </row>
    <row r="28" spans="2:23" ht="22.5" customHeight="1" x14ac:dyDescent="0.25">
      <c r="B28" s="207" t="s">
        <v>1467</v>
      </c>
      <c r="C28" s="208"/>
      <c r="D28" s="208"/>
      <c r="E28" s="208"/>
      <c r="F28" s="208"/>
      <c r="G28" s="208"/>
      <c r="H28" s="208"/>
      <c r="I28" s="208"/>
      <c r="J28" s="208"/>
      <c r="K28" s="208"/>
      <c r="L28" s="208"/>
      <c r="M28" s="2" t="str">
        <f>IF(SUM(Q29:Q33)&lt;4,"&lt;-- Saisie obligatoire de tous les responsables.","")</f>
        <v>&lt;-- Saisie obligatoire de tous les responsables.</v>
      </c>
    </row>
    <row r="29" spans="2:23" ht="8.25" customHeight="1" x14ac:dyDescent="0.25">
      <c r="B29" s="83"/>
      <c r="C29" s="83"/>
      <c r="D29" s="83"/>
      <c r="E29" s="83"/>
      <c r="F29" s="84"/>
      <c r="G29" s="84"/>
      <c r="H29" s="84"/>
      <c r="I29" s="84"/>
      <c r="J29" s="84"/>
      <c r="K29" s="84"/>
      <c r="L29" s="84"/>
    </row>
    <row r="30" spans="2:23" ht="29.45" customHeight="1" x14ac:dyDescent="0.25">
      <c r="B30" s="222" t="s">
        <v>1466</v>
      </c>
      <c r="C30" s="222"/>
      <c r="D30" s="222"/>
      <c r="E30" s="222"/>
      <c r="F30" s="221"/>
      <c r="G30" s="221"/>
      <c r="H30" s="221"/>
      <c r="I30" s="221"/>
      <c r="J30" s="221"/>
      <c r="K30" s="221"/>
      <c r="L30" s="221"/>
      <c r="Q30">
        <f>IF(F30&lt;&gt;"",1,0)</f>
        <v>0</v>
      </c>
    </row>
    <row r="31" spans="2:23" ht="29.45" customHeight="1" x14ac:dyDescent="0.25">
      <c r="B31" s="222" t="s">
        <v>1468</v>
      </c>
      <c r="C31" s="222"/>
      <c r="D31" s="222"/>
      <c r="E31" s="222"/>
      <c r="F31" s="221"/>
      <c r="G31" s="221"/>
      <c r="H31" s="221"/>
      <c r="I31" s="221"/>
      <c r="J31" s="221"/>
      <c r="K31" s="221"/>
      <c r="L31" s="221"/>
      <c r="Q31">
        <f t="shared" ref="Q31:Q33" si="14">IF(F31&lt;&gt;"",1,0)</f>
        <v>0</v>
      </c>
    </row>
    <row r="32" spans="2:23" ht="29.45" customHeight="1" x14ac:dyDescent="0.25">
      <c r="B32" s="222" t="s">
        <v>1469</v>
      </c>
      <c r="C32" s="222"/>
      <c r="D32" s="222"/>
      <c r="E32" s="222"/>
      <c r="F32" s="221"/>
      <c r="G32" s="221"/>
      <c r="H32" s="221"/>
      <c r="I32" s="221"/>
      <c r="J32" s="221"/>
      <c r="K32" s="221"/>
      <c r="L32" s="221"/>
      <c r="Q32">
        <f t="shared" si="14"/>
        <v>0</v>
      </c>
    </row>
    <row r="33" spans="2:17" ht="29.45" customHeight="1" x14ac:dyDescent="0.25">
      <c r="B33" s="220" t="s">
        <v>1470</v>
      </c>
      <c r="C33" s="220"/>
      <c r="D33" s="220"/>
      <c r="E33" s="220"/>
      <c r="F33" s="221"/>
      <c r="G33" s="221"/>
      <c r="H33" s="221"/>
      <c r="I33" s="221"/>
      <c r="J33" s="221"/>
      <c r="K33" s="221"/>
      <c r="L33" s="221"/>
      <c r="Q33">
        <f t="shared" si="14"/>
        <v>0</v>
      </c>
    </row>
    <row r="35" spans="2:17" ht="37.9" customHeight="1" x14ac:dyDescent="0.25">
      <c r="B35" s="209" t="s">
        <v>1489</v>
      </c>
      <c r="C35" s="210"/>
      <c r="D35" s="210"/>
      <c r="E35" s="210"/>
      <c r="F35" s="210"/>
      <c r="G35" s="210"/>
      <c r="H35" s="210"/>
      <c r="I35" s="210"/>
      <c r="J35" s="210"/>
      <c r="K35" s="210"/>
      <c r="L35" s="210"/>
    </row>
    <row r="36" spans="2:17" ht="8.25" customHeight="1" x14ac:dyDescent="0.25">
      <c r="B36" s="63"/>
      <c r="C36" s="63"/>
      <c r="D36" s="63"/>
      <c r="E36" s="63"/>
      <c r="F36" s="63"/>
      <c r="G36" s="63"/>
      <c r="H36" s="63"/>
      <c r="I36" s="63"/>
      <c r="J36" s="63"/>
      <c r="K36" s="63"/>
    </row>
    <row r="37" spans="2:17" ht="16.5" customHeight="1" x14ac:dyDescent="0.25">
      <c r="B37" s="141" t="s">
        <v>1335</v>
      </c>
      <c r="C37" s="142"/>
      <c r="D37" s="142"/>
      <c r="E37" s="142"/>
      <c r="F37" s="142"/>
      <c r="G37" s="142"/>
      <c r="H37" s="142"/>
      <c r="I37" s="142"/>
      <c r="J37" s="142"/>
      <c r="K37" s="142"/>
      <c r="L37" s="143"/>
    </row>
    <row r="38" spans="2:17" ht="138" customHeight="1" x14ac:dyDescent="0.25">
      <c r="B38" s="169"/>
      <c r="C38" s="170"/>
      <c r="D38" s="170"/>
      <c r="E38" s="170"/>
      <c r="F38" s="170"/>
      <c r="G38" s="170"/>
      <c r="H38" s="170"/>
      <c r="I38" s="170"/>
      <c r="J38" s="170"/>
      <c r="K38" s="170"/>
      <c r="L38" s="171"/>
      <c r="M38" s="21" t="str">
        <f>IF(B38="","&lt;-- Saisie obligatoire","")</f>
        <v>&lt;-- Saisie obligatoire</v>
      </c>
    </row>
    <row r="39" spans="2:17" ht="16.5" customHeight="1" x14ac:dyDescent="0.25">
      <c r="B39" s="141" t="s">
        <v>1336</v>
      </c>
      <c r="C39" s="142"/>
      <c r="D39" s="142"/>
      <c r="E39" s="142"/>
      <c r="F39" s="142"/>
      <c r="G39" s="142"/>
      <c r="H39" s="142"/>
      <c r="I39" s="142"/>
      <c r="J39" s="142"/>
      <c r="K39" s="142"/>
      <c r="L39" s="143"/>
    </row>
    <row r="40" spans="2:17" ht="138" customHeight="1" x14ac:dyDescent="0.25">
      <c r="B40" s="169"/>
      <c r="C40" s="170"/>
      <c r="D40" s="170"/>
      <c r="E40" s="170"/>
      <c r="F40" s="170"/>
      <c r="G40" s="170"/>
      <c r="H40" s="170"/>
      <c r="I40" s="170"/>
      <c r="J40" s="170"/>
      <c r="K40" s="170"/>
      <c r="L40" s="171"/>
      <c r="M40" s="21" t="str">
        <f>IF(B40="","&lt;-- Saisie obligatoire","")</f>
        <v>&lt;-- Saisie obligatoire</v>
      </c>
    </row>
  </sheetData>
  <mergeCells count="89">
    <mergeCell ref="G12:J12"/>
    <mergeCell ref="D13:F13"/>
    <mergeCell ref="G13:J13"/>
    <mergeCell ref="G9:J9"/>
    <mergeCell ref="D10:F10"/>
    <mergeCell ref="G10:J10"/>
    <mergeCell ref="D11:F11"/>
    <mergeCell ref="G11:J11"/>
    <mergeCell ref="G6:J6"/>
    <mergeCell ref="D7:F7"/>
    <mergeCell ref="G7:J7"/>
    <mergeCell ref="D8:F8"/>
    <mergeCell ref="G8:J8"/>
    <mergeCell ref="B12:C12"/>
    <mergeCell ref="B13:C13"/>
    <mergeCell ref="D12:F12"/>
    <mergeCell ref="B10:C10"/>
    <mergeCell ref="B11:C11"/>
    <mergeCell ref="B8:C8"/>
    <mergeCell ref="B9:C9"/>
    <mergeCell ref="D9:F9"/>
    <mergeCell ref="B6:C6"/>
    <mergeCell ref="B7:C7"/>
    <mergeCell ref="D6:F6"/>
    <mergeCell ref="B4:C4"/>
    <mergeCell ref="B5:C5"/>
    <mergeCell ref="B1:L1"/>
    <mergeCell ref="B3:C3"/>
    <mergeCell ref="G3:J3"/>
    <mergeCell ref="G4:J4"/>
    <mergeCell ref="D4:F4"/>
    <mergeCell ref="D3:F3"/>
    <mergeCell ref="D5:F5"/>
    <mergeCell ref="G5:J5"/>
    <mergeCell ref="B35:L35"/>
    <mergeCell ref="B37:L37"/>
    <mergeCell ref="B38:L38"/>
    <mergeCell ref="B39:L39"/>
    <mergeCell ref="B40:L40"/>
    <mergeCell ref="F19:H19"/>
    <mergeCell ref="B20:C20"/>
    <mergeCell ref="D20:E20"/>
    <mergeCell ref="F20:H20"/>
    <mergeCell ref="I19:K19"/>
    <mergeCell ref="I20:K20"/>
    <mergeCell ref="B19:C19"/>
    <mergeCell ref="D19:E19"/>
    <mergeCell ref="B15:L15"/>
    <mergeCell ref="F17:H17"/>
    <mergeCell ref="F18:H18"/>
    <mergeCell ref="D17:E17"/>
    <mergeCell ref="D18:E18"/>
    <mergeCell ref="B17:C17"/>
    <mergeCell ref="I17:K17"/>
    <mergeCell ref="I18:K18"/>
    <mergeCell ref="B18:C18"/>
    <mergeCell ref="F26:H26"/>
    <mergeCell ref="B23:C23"/>
    <mergeCell ref="D23:E23"/>
    <mergeCell ref="F23:H23"/>
    <mergeCell ref="B24:C24"/>
    <mergeCell ref="D24:E24"/>
    <mergeCell ref="F24:H24"/>
    <mergeCell ref="B25:C25"/>
    <mergeCell ref="D25:E25"/>
    <mergeCell ref="F25:H25"/>
    <mergeCell ref="B26:C26"/>
    <mergeCell ref="D26:E26"/>
    <mergeCell ref="I26:K26"/>
    <mergeCell ref="I25:K25"/>
    <mergeCell ref="I23:K23"/>
    <mergeCell ref="I24:K24"/>
    <mergeCell ref="I21:K21"/>
    <mergeCell ref="I22:K22"/>
    <mergeCell ref="B21:C21"/>
    <mergeCell ref="D21:E21"/>
    <mergeCell ref="B22:C22"/>
    <mergeCell ref="D22:E22"/>
    <mergeCell ref="F22:H22"/>
    <mergeCell ref="F21:H21"/>
    <mergeCell ref="B33:E33"/>
    <mergeCell ref="F31:L31"/>
    <mergeCell ref="F32:L32"/>
    <mergeCell ref="F33:L33"/>
    <mergeCell ref="B28:L28"/>
    <mergeCell ref="B30:E30"/>
    <mergeCell ref="F30:L30"/>
    <mergeCell ref="B31:E31"/>
    <mergeCell ref="B32:E32"/>
  </mergeCells>
  <conditionalFormatting sqref="B4:C13">
    <cfRule type="expression" dxfId="27" priority="17">
      <formula>SUM($Q$4:$Q$13)=0</formula>
    </cfRule>
  </conditionalFormatting>
  <conditionalFormatting sqref="B18:L26">
    <cfRule type="expression" dxfId="26" priority="7">
      <formula>SUM($Q$18:$Q$26)=0</formula>
    </cfRule>
  </conditionalFormatting>
  <conditionalFormatting sqref="B38:L38">
    <cfRule type="expression" dxfId="25" priority="2">
      <formula>B38=""</formula>
    </cfRule>
  </conditionalFormatting>
  <conditionalFormatting sqref="B40:L40">
    <cfRule type="expression" dxfId="24" priority="1">
      <formula>B40=""</formula>
    </cfRule>
  </conditionalFormatting>
  <conditionalFormatting sqref="D4:F4">
    <cfRule type="expression" dxfId="23" priority="149">
      <formula>SUM($Q$4:$Q$13)=0</formula>
    </cfRule>
  </conditionalFormatting>
  <conditionalFormatting sqref="D5:F13">
    <cfRule type="expression" dxfId="22" priority="20">
      <formula>SUM($Q$4:$Q$13)=0</formula>
    </cfRule>
  </conditionalFormatting>
  <conditionalFormatting sqref="F30:L33">
    <cfRule type="expression" dxfId="21" priority="3">
      <formula>F30=""</formula>
    </cfRule>
  </conditionalFormatting>
  <conditionalFormatting sqref="G4:J13">
    <cfRule type="expression" dxfId="20" priority="18">
      <formula>SUM($Q$4:$Q$13)=0</formula>
    </cfRule>
  </conditionalFormatting>
  <conditionalFormatting sqref="K4">
    <cfRule type="expression" dxfId="19" priority="150">
      <formula>SUM($Q$4:$Q$13)=0</formula>
    </cfRule>
  </conditionalFormatting>
  <conditionalFormatting sqref="K5:K13">
    <cfRule type="expression" dxfId="18" priority="21">
      <formula>SUM($Q$4:$Q$13)=0</formula>
    </cfRule>
  </conditionalFormatting>
  <conditionalFormatting sqref="L4:L13">
    <cfRule type="expression" dxfId="17" priority="19">
      <formula>SUM($Q$4:$Q$13)=0</formula>
    </cfRule>
  </conditionalFormatting>
  <dataValidations count="1">
    <dataValidation type="decimal" operator="greaterThanOrEqual" allowBlank="1" showInputMessage="1" showErrorMessage="1" error="Inscrire une valeur supérieure ou égale à 0." sqref="K4:K13" xr:uid="{ED667179-7A46-4BF0-A4C9-8A9EBC865554}">
      <formula1>0</formula1>
    </dataValidation>
  </dataValidations>
  <pageMargins left="0.51181102362204722" right="0.43307086614173229"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4 juillet 2023
Onglet Gestion du projet
Page &amp;P de &amp;N</oddFooter>
  </headerFooter>
  <rowBreaks count="1" manualBreakCount="1">
    <brk id="33" min="1" max="11"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z dans la liste" xr:uid="{A4AF7449-6721-4128-AD3A-E839D2ED6F9E}">
          <x14:formula1>
            <xm:f>Liste!$T$2:$T$4</xm:f>
          </x14:formula1>
          <xm:sqref>L4:L13 L29 L18:L27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B1:AO34"/>
  <sheetViews>
    <sheetView showGridLines="0" showRowColHeaders="0" zoomScale="150" zoomScaleNormal="150" workbookViewId="0">
      <selection activeCell="AG10" sqref="AG10"/>
    </sheetView>
  </sheetViews>
  <sheetFormatPr baseColWidth="10" defaultRowHeight="15" x14ac:dyDescent="0.25"/>
  <cols>
    <col min="1" max="1" width="3.140625" customWidth="1"/>
    <col min="2" max="2" width="5.7109375" customWidth="1"/>
    <col min="3" max="3" width="12" customWidth="1"/>
    <col min="4" max="4" width="11" customWidth="1"/>
    <col min="5" max="5" width="15.85546875" customWidth="1"/>
    <col min="6" max="6" width="11.7109375" customWidth="1"/>
    <col min="7" max="9" width="11" customWidth="1"/>
    <col min="10" max="10" width="12.42578125" customWidth="1"/>
    <col min="11" max="11" width="11" customWidth="1"/>
    <col min="12" max="12" width="22.5703125" bestFit="1" customWidth="1"/>
    <col min="14" max="32" width="11.42578125" hidden="1" customWidth="1"/>
  </cols>
  <sheetData>
    <row r="1" spans="2:41" ht="22.5" customHeight="1" x14ac:dyDescent="0.25">
      <c r="B1" s="166" t="s">
        <v>1414</v>
      </c>
      <c r="C1" s="167"/>
      <c r="D1" s="167"/>
      <c r="E1" s="167"/>
      <c r="F1" s="167"/>
      <c r="G1" s="167"/>
      <c r="H1" s="167"/>
      <c r="I1" s="167"/>
      <c r="J1" s="167"/>
      <c r="K1" s="168"/>
    </row>
    <row r="2" spans="2:41" ht="29.25" customHeight="1" x14ac:dyDescent="0.25">
      <c r="B2" s="235" t="s">
        <v>1497</v>
      </c>
      <c r="C2" s="181" t="s">
        <v>1484</v>
      </c>
      <c r="D2" s="231"/>
      <c r="E2" s="183"/>
      <c r="F2" s="231"/>
      <c r="G2" s="231"/>
      <c r="H2" s="232"/>
      <c r="I2" s="233" t="s">
        <v>1508</v>
      </c>
      <c r="J2" s="234"/>
      <c r="K2" s="237" t="s">
        <v>1350</v>
      </c>
    </row>
    <row r="3" spans="2:41" s="26" customFormat="1" ht="78.75" x14ac:dyDescent="0.25">
      <c r="B3" s="236"/>
      <c r="C3" s="258" t="s">
        <v>1348</v>
      </c>
      <c r="D3" s="234"/>
      <c r="E3" s="91" t="s">
        <v>1479</v>
      </c>
      <c r="F3" s="73" t="s">
        <v>1506</v>
      </c>
      <c r="G3" s="258" t="s">
        <v>1349</v>
      </c>
      <c r="H3" s="259"/>
      <c r="I3" s="70" t="s">
        <v>1507</v>
      </c>
      <c r="J3" s="22" t="s">
        <v>1417</v>
      </c>
      <c r="K3" s="238"/>
      <c r="P3" s="69"/>
      <c r="AL3" s="230"/>
      <c r="AM3" s="230"/>
      <c r="AN3" s="230"/>
      <c r="AO3" s="230"/>
    </row>
    <row r="4" spans="2:41" ht="37.15" customHeight="1" x14ac:dyDescent="0.25">
      <c r="B4" s="23">
        <v>1</v>
      </c>
      <c r="C4" s="247" t="s">
        <v>1480</v>
      </c>
      <c r="D4" s="248"/>
      <c r="E4" s="92" t="s">
        <v>1445</v>
      </c>
      <c r="F4" s="74"/>
      <c r="G4" s="247" t="s">
        <v>1355</v>
      </c>
      <c r="H4" s="261"/>
      <c r="I4" s="71" t="str">
        <f>IF(F4="","",F4)</f>
        <v/>
      </c>
      <c r="J4" s="27" t="str">
        <f>IF(AND(ISNUMBER(F4),ISNUMBER(I4)),IF(OR($I$14=0,$I$14=""),"",I4/$I$14*100),"")</f>
        <v/>
      </c>
      <c r="K4" s="20" t="s">
        <v>1353</v>
      </c>
      <c r="L4" s="2"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IF(AND(F4&lt;&gt;"",G4&lt;&gt;"",I4&lt;&gt;"",K4&lt;&gt;""),2,IF(OR(F4&lt;&gt;"",G4&lt;&gt;"",I4&lt;&gt;"",K4&lt;&gt;""),1,0))</f>
        <v>1</v>
      </c>
    </row>
    <row r="5" spans="2:41" ht="23.25" customHeight="1" x14ac:dyDescent="0.25">
      <c r="B5" s="23">
        <v>2</v>
      </c>
      <c r="C5" s="247" t="s">
        <v>1381</v>
      </c>
      <c r="D5" s="248"/>
      <c r="E5" s="92"/>
      <c r="F5" s="74"/>
      <c r="G5" s="247" t="s">
        <v>1392</v>
      </c>
      <c r="H5" s="261"/>
      <c r="I5" s="72"/>
      <c r="J5" s="27" t="str">
        <f>IF(AND(ISNUMBER(F5),ISNUMBER(I5)),IF(OR($I$14=0,$I$14=""),"",I5/$I$14*100),"")</f>
        <v/>
      </c>
      <c r="K5" s="65" t="s">
        <v>1393</v>
      </c>
      <c r="L5" s="2" t="str">
        <f>IF(OR(F5="",G5="",I5=0,K5=""),"&lt;-- Saisie obligatoire sur la ligne " &amp; B5,IF(AND(F5&lt;&gt;"",ISNUMBER(F5)=FALSE),"&lt;-- Saisir une valeur numérique au montant de la contribution",IF(AND(I5&lt;&gt;"",ISNUMBER(I5)=FALSE),"&lt;-- Saisir une valeur numérique au montant applicable","")))</f>
        <v>&lt;-- Saisie obligatoire sur la ligne 2</v>
      </c>
      <c r="N5">
        <f>IF(AND(F5&lt;&gt;"",G5&lt;&gt;"",I5&lt;&gt;""),2,IF(OR(F5&lt;&gt;"",G5&lt;&gt;"",I5&lt;&gt;""),1,0))</f>
        <v>1</v>
      </c>
    </row>
    <row r="6" spans="2:41" ht="23.25" customHeight="1" x14ac:dyDescent="0.25">
      <c r="B6" s="23">
        <v>3</v>
      </c>
      <c r="C6" s="239"/>
      <c r="D6" s="241"/>
      <c r="E6" s="93"/>
      <c r="F6" s="74"/>
      <c r="G6" s="239"/>
      <c r="H6" s="240"/>
      <c r="I6" s="72"/>
      <c r="J6" s="27" t="str">
        <f t="shared" ref="J6:J13" si="0">IF(AND(ISNUMBER(F6),ISNUMBER(I6)),IF(OR($I$14=0,$I$14=""),"",I6/$I$14*100),"")</f>
        <v/>
      </c>
      <c r="K6" s="20"/>
      <c r="L6" s="2" t="str">
        <f>IF(OR(C6="",F6="",G6="",K6=""),"&lt;-- Saisie obligatoire sur la ligne " &amp; B6,IF(N6=1,"&lt;-- Il manque des informations à la ligne " &amp; B6,IF(AND(F6&lt;&gt;"",ISNUMBER(F6)=FALSE),"&lt;-- Saisir une valeur au montant de la contribution.",IF(AND(I6&lt;&gt;"",ISNUMBER(I6)=FALSE),"&lt;-- Saisir une valeur au montant applicable.",""))))</f>
        <v>&lt;-- Saisie obligatoire sur la ligne 3</v>
      </c>
      <c r="N6">
        <f>IF(AND(C6&lt;&gt;"",F6&lt;&gt;"",G6&lt;&gt;"",I6&lt;&gt;"",K6&lt;&gt;""),2,IF(OR(C6&lt;&gt;"",F6&lt;&gt;"",G6&lt;&gt;"",I6&lt;&gt;"",K6&lt;&gt;""),1,0))</f>
        <v>0</v>
      </c>
    </row>
    <row r="7" spans="2:41" ht="23.25" customHeight="1" x14ac:dyDescent="0.25">
      <c r="B7" s="23">
        <v>4</v>
      </c>
      <c r="C7" s="239"/>
      <c r="D7" s="241"/>
      <c r="E7" s="93"/>
      <c r="F7" s="74"/>
      <c r="G7" s="239"/>
      <c r="H7" s="240"/>
      <c r="I7" s="72"/>
      <c r="J7" s="27" t="str">
        <f t="shared" ref="J7:J8" si="1">IF(AND(ISNUMBER(F7),ISNUMBER(I7)),IF(OR($I$14=0,$I$14=""),"",I7/$I$14*100),"")</f>
        <v/>
      </c>
      <c r="K7" s="20"/>
      <c r="L7" s="2" t="str">
        <f t="shared" ref="L7:L13" si="2">IF(N7=1,"&lt;-- Il manque des informations à la ligne " &amp; B7,IF(AND(F7&lt;&gt;"",ISNUMBER(F7)=FALSE),"&lt;-- Saisir une valeur au montant de la contribution.",IF(AND(I7&lt;&gt;"",ISNUMBER(I7)=FALSE),"&lt;-- Saisir une valeur au montant applicable.","")))</f>
        <v/>
      </c>
      <c r="N7">
        <f t="shared" ref="N7:N13" si="3">IF(AND(C7&lt;&gt;"",F7&lt;&gt;"",G7&lt;&gt;"",I7&lt;&gt;"",K7&lt;&gt;""),2,IF(OR(C7&lt;&gt;"",F7&lt;&gt;"",G7&lt;&gt;"",I7&lt;&gt;"",K7&lt;&gt;""),1,0))</f>
        <v>0</v>
      </c>
    </row>
    <row r="8" spans="2:41" ht="23.25" customHeight="1" x14ac:dyDescent="0.25">
      <c r="B8" s="23">
        <v>5</v>
      </c>
      <c r="C8" s="239"/>
      <c r="D8" s="241"/>
      <c r="E8" s="93"/>
      <c r="F8" s="74"/>
      <c r="G8" s="239"/>
      <c r="H8" s="240"/>
      <c r="I8" s="72"/>
      <c r="J8" s="27" t="str">
        <f t="shared" si="1"/>
        <v/>
      </c>
      <c r="K8" s="20"/>
      <c r="L8" s="2" t="str">
        <f>IF(N8=1,"&lt;-- Il manque des informations à la ligne " &amp; B8,IF(AND(F8&lt;&gt;"",ISNUMBER(F8)=FALSE),"&lt;-- Saisir une valeur au montant de la contribution.",IF(AND(I8&lt;&gt;"",ISNUMBER(I8)=FALSE),"&lt;-- Saisir une valeur au montant applicable.","")))</f>
        <v/>
      </c>
      <c r="N8">
        <f t="shared" si="3"/>
        <v>0</v>
      </c>
    </row>
    <row r="9" spans="2:41" ht="23.25" customHeight="1" x14ac:dyDescent="0.25">
      <c r="B9" s="23">
        <v>6</v>
      </c>
      <c r="C9" s="239"/>
      <c r="D9" s="241"/>
      <c r="E9" s="93"/>
      <c r="F9" s="74"/>
      <c r="G9" s="239"/>
      <c r="H9" s="240"/>
      <c r="I9" s="72"/>
      <c r="J9" s="27" t="str">
        <f t="shared" si="0"/>
        <v/>
      </c>
      <c r="K9" s="20"/>
      <c r="L9" s="2" t="str">
        <f t="shared" si="2"/>
        <v/>
      </c>
      <c r="N9">
        <f t="shared" si="3"/>
        <v>0</v>
      </c>
    </row>
    <row r="10" spans="2:41" ht="23.25" customHeight="1" x14ac:dyDescent="0.25">
      <c r="B10" s="23">
        <v>7</v>
      </c>
      <c r="C10" s="239"/>
      <c r="D10" s="241"/>
      <c r="E10" s="93"/>
      <c r="F10" s="74"/>
      <c r="G10" s="239"/>
      <c r="H10" s="240"/>
      <c r="I10" s="72"/>
      <c r="J10" s="27" t="str">
        <f t="shared" si="0"/>
        <v/>
      </c>
      <c r="K10" s="20"/>
      <c r="L10" s="2" t="str">
        <f t="shared" si="2"/>
        <v/>
      </c>
      <c r="N10">
        <f t="shared" si="3"/>
        <v>0</v>
      </c>
    </row>
    <row r="11" spans="2:41" ht="23.25" customHeight="1" x14ac:dyDescent="0.25">
      <c r="B11" s="23">
        <v>8</v>
      </c>
      <c r="C11" s="239"/>
      <c r="D11" s="241"/>
      <c r="E11" s="93"/>
      <c r="F11" s="74"/>
      <c r="G11" s="239"/>
      <c r="H11" s="240"/>
      <c r="I11" s="72"/>
      <c r="J11" s="27" t="str">
        <f t="shared" si="0"/>
        <v/>
      </c>
      <c r="K11" s="20"/>
      <c r="L11" s="2" t="str">
        <f t="shared" si="2"/>
        <v/>
      </c>
      <c r="N11">
        <f t="shared" si="3"/>
        <v>0</v>
      </c>
    </row>
    <row r="12" spans="2:41" ht="23.25" customHeight="1" x14ac:dyDescent="0.25">
      <c r="B12" s="23">
        <v>9</v>
      </c>
      <c r="C12" s="239"/>
      <c r="D12" s="241"/>
      <c r="E12" s="93"/>
      <c r="F12" s="74"/>
      <c r="G12" s="239"/>
      <c r="H12" s="240"/>
      <c r="I12" s="72"/>
      <c r="J12" s="27" t="str">
        <f t="shared" si="0"/>
        <v/>
      </c>
      <c r="K12" s="20"/>
      <c r="L12" s="2" t="str">
        <f t="shared" si="2"/>
        <v/>
      </c>
      <c r="N12">
        <f t="shared" si="3"/>
        <v>0</v>
      </c>
    </row>
    <row r="13" spans="2:41" ht="23.25" customHeight="1" thickBot="1" x14ac:dyDescent="0.3">
      <c r="B13" s="23">
        <v>10</v>
      </c>
      <c r="C13" s="251"/>
      <c r="D13" s="252"/>
      <c r="E13" s="94"/>
      <c r="F13" s="75"/>
      <c r="G13" s="251"/>
      <c r="H13" s="253"/>
      <c r="I13" s="72"/>
      <c r="J13" s="27" t="str">
        <f t="shared" si="0"/>
        <v/>
      </c>
      <c r="K13" s="20"/>
      <c r="L13" s="2" t="str">
        <f t="shared" si="2"/>
        <v/>
      </c>
      <c r="N13">
        <f t="shared" si="3"/>
        <v>0</v>
      </c>
    </row>
    <row r="14" spans="2:41" ht="23.25" customHeight="1" thickTop="1" x14ac:dyDescent="0.25">
      <c r="B14" s="250" t="s">
        <v>1509</v>
      </c>
      <c r="C14" s="250"/>
      <c r="D14" s="250"/>
      <c r="E14" s="88"/>
      <c r="F14" s="29">
        <f>SUM(F4:F13)</f>
        <v>0</v>
      </c>
      <c r="G14" s="250" t="s">
        <v>1400</v>
      </c>
      <c r="H14" s="250"/>
      <c r="I14" s="29">
        <f>SUM(I4:I13)</f>
        <v>0</v>
      </c>
      <c r="J14" s="30">
        <f>SUM(J4:J13)</f>
        <v>0</v>
      </c>
      <c r="K14" s="28"/>
      <c r="L14" s="2" t="str">
        <f>IF(AND(OR(I14&gt;0,K31&gt;0),I14&lt;&gt;K31),"&lt;-- Attention. Le montant total applicable aux dépenses admissibles doit être égal au montant total du tableau suivant.","")</f>
        <v/>
      </c>
    </row>
    <row r="15" spans="2:41" ht="23.25" customHeight="1" x14ac:dyDescent="0.25">
      <c r="B15" s="95"/>
      <c r="C15" s="95"/>
      <c r="D15" s="95"/>
      <c r="E15" s="95"/>
      <c r="F15" s="96"/>
      <c r="G15" s="95"/>
      <c r="H15" s="95"/>
      <c r="I15" s="96"/>
      <c r="J15" s="97"/>
      <c r="K15" s="98"/>
      <c r="L15" s="2"/>
    </row>
    <row r="16" spans="2:41" ht="23.25" customHeight="1" x14ac:dyDescent="0.25">
      <c r="B16" s="205" t="s">
        <v>1510</v>
      </c>
      <c r="C16" s="244"/>
      <c r="D16" s="244"/>
      <c r="E16" s="244"/>
      <c r="F16" s="244"/>
      <c r="G16" s="244"/>
      <c r="H16" s="244"/>
      <c r="I16" s="244"/>
      <c r="J16" s="245"/>
      <c r="K16" s="246"/>
      <c r="L16" s="21" t="str">
        <f>IF(J16="","&lt;-- Saisie obligatoire","")</f>
        <v>&lt;-- Saisie obligatoire</v>
      </c>
    </row>
    <row r="17" spans="2:32" ht="12.75" customHeight="1" x14ac:dyDescent="0.25"/>
    <row r="18" spans="2:32" ht="22.5" customHeight="1" x14ac:dyDescent="0.25">
      <c r="B18" s="166" t="s">
        <v>1511</v>
      </c>
      <c r="C18" s="167"/>
      <c r="D18" s="167"/>
      <c r="E18" s="167"/>
      <c r="F18" s="167"/>
      <c r="G18" s="167"/>
      <c r="H18" s="167"/>
      <c r="I18" s="167"/>
      <c r="J18" s="167"/>
      <c r="K18" s="168"/>
      <c r="L18" s="2" t="str">
        <f>IF(AND(SUM(N21:N30)=0,I14&gt;0),"&lt;-- Saisie obligatoire sur une ou plusieurs lignes","")</f>
        <v/>
      </c>
    </row>
    <row r="19" spans="2:32" ht="6.2" customHeight="1" x14ac:dyDescent="0.25"/>
    <row r="20" spans="2:32" ht="30" customHeight="1" x14ac:dyDescent="0.25">
      <c r="B20" s="107" t="s">
        <v>1497</v>
      </c>
      <c r="C20" s="229" t="s">
        <v>1356</v>
      </c>
      <c r="D20" s="229"/>
      <c r="E20" s="260"/>
      <c r="F20" s="229"/>
      <c r="G20" s="22" t="s">
        <v>1402</v>
      </c>
      <c r="H20" s="22" t="s">
        <v>1403</v>
      </c>
      <c r="I20" s="229" t="s">
        <v>1362</v>
      </c>
      <c r="J20" s="229"/>
      <c r="K20" s="22" t="s">
        <v>1357</v>
      </c>
      <c r="U20" t="s">
        <v>1388</v>
      </c>
      <c r="W20" t="s">
        <v>1389</v>
      </c>
      <c r="Y20" t="s">
        <v>1390</v>
      </c>
      <c r="AA20" t="s">
        <v>1394</v>
      </c>
      <c r="AC20" t="s">
        <v>1395</v>
      </c>
      <c r="AE20" t="s">
        <v>1396</v>
      </c>
    </row>
    <row r="21" spans="2:32" ht="23.25" customHeight="1" x14ac:dyDescent="0.25">
      <c r="B21" s="18">
        <v>1</v>
      </c>
      <c r="C21" s="223"/>
      <c r="D21" s="223"/>
      <c r="E21" s="242"/>
      <c r="F21" s="223"/>
      <c r="G21" s="62"/>
      <c r="H21" s="62"/>
      <c r="I21" s="243"/>
      <c r="J21" s="243"/>
      <c r="K21" s="72"/>
      <c r="L21" s="2" t="str">
        <f>IF(AND(SUM(O21:S21)&gt;0,SUM(O21:S21)&lt;&gt;5),"&lt;-- Saisir la ligne complètement.",IF(OR(AND(H21&lt;&gt;"",OR(AD21=FALSE,AF21=FALSE,AB21=FALSE)),AND(G21&lt;&gt;"",OR(V21=FALSE,X21=FALSE,Z21=FALSE))),"&lt;-- Veuillez inscrire un format date. Ex: 2023-12-20",IF(AND(H21&lt;&gt;"",G21&lt;&gt;"",G21&gt;=H21),"&lt;-- La date de fin doit être supérieure à celle du début.",IF(AND(K21&lt;&gt;"",ISNUMBER(K21)=FALSE),"&lt;-- Inscrire une valeur numérique aux dépenses admissibles.",""))))</f>
        <v/>
      </c>
      <c r="N21">
        <f>IF(AND(C21="",G21="",H21="",I21="",K21=""),0,1)</f>
        <v>0</v>
      </c>
      <c r="O21">
        <f>IF(C21&lt;&gt;"",1,0)</f>
        <v>0</v>
      </c>
      <c r="P21">
        <f>IF(G21&lt;&gt;"",1,0)</f>
        <v>0</v>
      </c>
      <c r="Q21">
        <f>IF(H21&lt;&gt;"",1,0)</f>
        <v>0</v>
      </c>
      <c r="R21">
        <f>IF(I21&lt;&gt;"",1,0)</f>
        <v>0</v>
      </c>
      <c r="S21">
        <f>IF(K21&lt;&gt;"",1,0)</f>
        <v>0</v>
      </c>
      <c r="U21">
        <f>YEAR(G21)</f>
        <v>1900</v>
      </c>
      <c r="V21" t="b">
        <f>ISNUMBER(U21)</f>
        <v>1</v>
      </c>
      <c r="W21">
        <f>MONTH(G21)</f>
        <v>1</v>
      </c>
      <c r="X21" t="b">
        <f>ISNUMBER(W21)</f>
        <v>1</v>
      </c>
      <c r="Y21">
        <f>DAY(G21)</f>
        <v>0</v>
      </c>
      <c r="Z21" t="b">
        <f>ISNUMBER(Y21)</f>
        <v>1</v>
      </c>
      <c r="AA21">
        <f>YEAR(H21)</f>
        <v>1900</v>
      </c>
      <c r="AB21" t="b">
        <f>ISNUMBER(AA21)</f>
        <v>1</v>
      </c>
      <c r="AC21">
        <f>MONTH(H21)</f>
        <v>1</v>
      </c>
      <c r="AD21" t="b">
        <f>ISNUMBER(AC21)</f>
        <v>1</v>
      </c>
      <c r="AE21">
        <f>DAY(H21)</f>
        <v>0</v>
      </c>
      <c r="AF21" t="b">
        <f>ISNUMBER(AE21)</f>
        <v>1</v>
      </c>
    </row>
    <row r="22" spans="2:32" ht="23.25" customHeight="1" x14ac:dyDescent="0.25">
      <c r="B22" s="18">
        <v>2</v>
      </c>
      <c r="C22" s="223"/>
      <c r="D22" s="223"/>
      <c r="E22" s="242"/>
      <c r="F22" s="223"/>
      <c r="G22" s="62"/>
      <c r="H22" s="62"/>
      <c r="I22" s="243"/>
      <c r="J22" s="243"/>
      <c r="K22" s="72"/>
      <c r="L22" s="2" t="str">
        <f t="shared" ref="L22:L30" si="4">IF(AND(SUM(O22:S22)&gt;0,SUM(O22:S22)&lt;&gt;5),"&lt;-- Saisir la ligne complètement.",IF(OR(AND(H22&lt;&gt;"",OR(AD22=FALSE,AF22=FALSE,AB22=FALSE)),AND(G22&lt;&gt;"",OR(V22=FALSE,X22=FALSE,Z22=FALSE))),"&lt;-- Veuillez inscrire un format date. Ex: 2023-12-20",IF(AND(H22&lt;&gt;"",G22&lt;&gt;"",G22&gt;=H22),"&lt;-- La date de fin doit être supérieure à celle du début.",IF(AND(K22&lt;&gt;"",ISNUMBER(K22)=FALSE),"&lt;-- Inscrire une valeur numérique aux dépenses admissibles.",""))))</f>
        <v/>
      </c>
      <c r="N22">
        <f t="shared" ref="N22:N30" si="5">IF(AND(C22="",G22="",H22="",I22="",K22=""),0,1)</f>
        <v>0</v>
      </c>
      <c r="O22">
        <f t="shared" ref="O22:O30" si="6">IF(C22&lt;&gt;"",1,0)</f>
        <v>0</v>
      </c>
      <c r="P22">
        <f t="shared" ref="P22:P30" si="7">IF(G22&lt;&gt;"",1,0)</f>
        <v>0</v>
      </c>
      <c r="Q22">
        <f t="shared" ref="Q22:Q30" si="8">IF(H22&lt;&gt;"",1,0)</f>
        <v>0</v>
      </c>
      <c r="R22">
        <f t="shared" ref="R22:R30" si="9">IF(I22&lt;&gt;"",1,0)</f>
        <v>0</v>
      </c>
      <c r="S22">
        <f t="shared" ref="S22:S30" si="10">IF(K22&lt;&gt;"",1,0)</f>
        <v>0</v>
      </c>
      <c r="U22">
        <f t="shared" ref="U22:U30" si="11">YEAR(G22)</f>
        <v>1900</v>
      </c>
      <c r="V22" t="b">
        <f t="shared" ref="V22:V30" si="12">ISNUMBER(U22)</f>
        <v>1</v>
      </c>
      <c r="W22">
        <f t="shared" ref="W22:W30" si="13">MONTH(G22)</f>
        <v>1</v>
      </c>
      <c r="X22" t="b">
        <f t="shared" ref="X22:X30" si="14">ISNUMBER(W22)</f>
        <v>1</v>
      </c>
      <c r="Y22">
        <f t="shared" ref="Y22:Y30" si="15">DAY(G22)</f>
        <v>0</v>
      </c>
      <c r="Z22" t="b">
        <f t="shared" ref="Z22:Z30" si="16">ISNUMBER(Y22)</f>
        <v>1</v>
      </c>
      <c r="AA22">
        <f t="shared" ref="AA22:AA30" si="17">YEAR(H22)</f>
        <v>1900</v>
      </c>
      <c r="AB22" t="b">
        <f t="shared" ref="AB22:AB30" si="18">ISNUMBER(AA22)</f>
        <v>1</v>
      </c>
      <c r="AC22">
        <f t="shared" ref="AC22:AC30" si="19">MONTH(H22)</f>
        <v>1</v>
      </c>
      <c r="AD22" t="b">
        <f t="shared" ref="AD22:AD30" si="20">ISNUMBER(AC22)</f>
        <v>1</v>
      </c>
      <c r="AE22">
        <f t="shared" ref="AE22:AE30" si="21">DAY(H22)</f>
        <v>0</v>
      </c>
      <c r="AF22" t="b">
        <f t="shared" ref="AF22:AF30" si="22">ISNUMBER(AE22)</f>
        <v>1</v>
      </c>
    </row>
    <row r="23" spans="2:32" ht="23.25" customHeight="1" x14ac:dyDescent="0.25">
      <c r="B23" s="18">
        <v>3</v>
      </c>
      <c r="C23" s="223"/>
      <c r="D23" s="223"/>
      <c r="E23" s="242"/>
      <c r="F23" s="223"/>
      <c r="G23" s="62"/>
      <c r="H23" s="62"/>
      <c r="I23" s="243"/>
      <c r="J23" s="243"/>
      <c r="K23" s="72"/>
      <c r="L23" s="2" t="str">
        <f t="shared" si="4"/>
        <v/>
      </c>
      <c r="N23">
        <f t="shared" si="5"/>
        <v>0</v>
      </c>
      <c r="O23">
        <f t="shared" si="6"/>
        <v>0</v>
      </c>
      <c r="P23">
        <f t="shared" si="7"/>
        <v>0</v>
      </c>
      <c r="Q23">
        <f t="shared" si="8"/>
        <v>0</v>
      </c>
      <c r="R23">
        <f t="shared" si="9"/>
        <v>0</v>
      </c>
      <c r="S23">
        <f t="shared" si="10"/>
        <v>0</v>
      </c>
      <c r="U23">
        <f t="shared" si="11"/>
        <v>1900</v>
      </c>
      <c r="V23" t="b">
        <f t="shared" si="12"/>
        <v>1</v>
      </c>
      <c r="W23">
        <f t="shared" si="13"/>
        <v>1</v>
      </c>
      <c r="X23" t="b">
        <f t="shared" si="14"/>
        <v>1</v>
      </c>
      <c r="Y23">
        <f t="shared" si="15"/>
        <v>0</v>
      </c>
      <c r="Z23" t="b">
        <f t="shared" si="16"/>
        <v>1</v>
      </c>
      <c r="AA23">
        <f t="shared" si="17"/>
        <v>1900</v>
      </c>
      <c r="AB23" t="b">
        <f t="shared" si="18"/>
        <v>1</v>
      </c>
      <c r="AC23">
        <f t="shared" si="19"/>
        <v>1</v>
      </c>
      <c r="AD23" t="b">
        <f t="shared" si="20"/>
        <v>1</v>
      </c>
      <c r="AE23">
        <f t="shared" si="21"/>
        <v>0</v>
      </c>
      <c r="AF23" t="b">
        <f t="shared" si="22"/>
        <v>1</v>
      </c>
    </row>
    <row r="24" spans="2:32" ht="23.25" customHeight="1" x14ac:dyDescent="0.25">
      <c r="B24" s="18">
        <v>4</v>
      </c>
      <c r="C24" s="223"/>
      <c r="D24" s="223"/>
      <c r="E24" s="242"/>
      <c r="F24" s="223"/>
      <c r="G24" s="62"/>
      <c r="H24" s="62"/>
      <c r="I24" s="243"/>
      <c r="J24" s="243"/>
      <c r="K24" s="72"/>
      <c r="L24" s="2" t="str">
        <f t="shared" si="4"/>
        <v/>
      </c>
      <c r="N24">
        <f t="shared" si="5"/>
        <v>0</v>
      </c>
      <c r="O24">
        <f t="shared" si="6"/>
        <v>0</v>
      </c>
      <c r="P24">
        <f t="shared" si="7"/>
        <v>0</v>
      </c>
      <c r="Q24">
        <f t="shared" si="8"/>
        <v>0</v>
      </c>
      <c r="R24">
        <f t="shared" si="9"/>
        <v>0</v>
      </c>
      <c r="S24">
        <f t="shared" si="10"/>
        <v>0</v>
      </c>
      <c r="U24">
        <f t="shared" si="11"/>
        <v>1900</v>
      </c>
      <c r="V24" t="b">
        <f t="shared" si="12"/>
        <v>1</v>
      </c>
      <c r="W24">
        <f t="shared" si="13"/>
        <v>1</v>
      </c>
      <c r="X24" t="b">
        <f t="shared" si="14"/>
        <v>1</v>
      </c>
      <c r="Y24">
        <f t="shared" si="15"/>
        <v>0</v>
      </c>
      <c r="Z24" t="b">
        <f t="shared" si="16"/>
        <v>1</v>
      </c>
      <c r="AA24">
        <f t="shared" si="17"/>
        <v>1900</v>
      </c>
      <c r="AB24" t="b">
        <f t="shared" si="18"/>
        <v>1</v>
      </c>
      <c r="AC24">
        <f t="shared" si="19"/>
        <v>1</v>
      </c>
      <c r="AD24" t="b">
        <f t="shared" si="20"/>
        <v>1</v>
      </c>
      <c r="AE24">
        <f t="shared" si="21"/>
        <v>0</v>
      </c>
      <c r="AF24" t="b">
        <f t="shared" si="22"/>
        <v>1</v>
      </c>
    </row>
    <row r="25" spans="2:32" ht="23.25" customHeight="1" x14ac:dyDescent="0.25">
      <c r="B25" s="18">
        <v>5</v>
      </c>
      <c r="C25" s="223"/>
      <c r="D25" s="223"/>
      <c r="E25" s="242"/>
      <c r="F25" s="223"/>
      <c r="G25" s="62"/>
      <c r="H25" s="62"/>
      <c r="I25" s="243"/>
      <c r="J25" s="243"/>
      <c r="K25" s="72"/>
      <c r="L25" s="2" t="str">
        <f t="shared" si="4"/>
        <v/>
      </c>
      <c r="N25">
        <f t="shared" si="5"/>
        <v>0</v>
      </c>
      <c r="O25">
        <f t="shared" si="6"/>
        <v>0</v>
      </c>
      <c r="P25">
        <f t="shared" si="7"/>
        <v>0</v>
      </c>
      <c r="Q25">
        <f t="shared" si="8"/>
        <v>0</v>
      </c>
      <c r="R25">
        <f t="shared" si="9"/>
        <v>0</v>
      </c>
      <c r="S25">
        <f t="shared" si="10"/>
        <v>0</v>
      </c>
      <c r="U25">
        <f t="shared" si="11"/>
        <v>1900</v>
      </c>
      <c r="V25" t="b">
        <f t="shared" si="12"/>
        <v>1</v>
      </c>
      <c r="W25">
        <f t="shared" si="13"/>
        <v>1</v>
      </c>
      <c r="X25" t="b">
        <f t="shared" si="14"/>
        <v>1</v>
      </c>
      <c r="Y25">
        <f t="shared" si="15"/>
        <v>0</v>
      </c>
      <c r="Z25" t="b">
        <f t="shared" si="16"/>
        <v>1</v>
      </c>
      <c r="AA25">
        <f t="shared" si="17"/>
        <v>1900</v>
      </c>
      <c r="AB25" t="b">
        <f t="shared" si="18"/>
        <v>1</v>
      </c>
      <c r="AC25">
        <f t="shared" si="19"/>
        <v>1</v>
      </c>
      <c r="AD25" t="b">
        <f t="shared" si="20"/>
        <v>1</v>
      </c>
      <c r="AE25">
        <f t="shared" si="21"/>
        <v>0</v>
      </c>
      <c r="AF25" t="b">
        <f t="shared" si="22"/>
        <v>1</v>
      </c>
    </row>
    <row r="26" spans="2:32" ht="23.25" customHeight="1" x14ac:dyDescent="0.25">
      <c r="B26" s="18">
        <v>6</v>
      </c>
      <c r="C26" s="223"/>
      <c r="D26" s="223"/>
      <c r="E26" s="242"/>
      <c r="F26" s="223"/>
      <c r="G26" s="62"/>
      <c r="H26" s="62"/>
      <c r="I26" s="243"/>
      <c r="J26" s="243"/>
      <c r="K26" s="72"/>
      <c r="L26" s="2" t="str">
        <f t="shared" si="4"/>
        <v/>
      </c>
      <c r="N26">
        <f t="shared" si="5"/>
        <v>0</v>
      </c>
      <c r="O26">
        <f t="shared" si="6"/>
        <v>0</v>
      </c>
      <c r="P26">
        <f t="shared" si="7"/>
        <v>0</v>
      </c>
      <c r="Q26">
        <f t="shared" si="8"/>
        <v>0</v>
      </c>
      <c r="R26">
        <f t="shared" si="9"/>
        <v>0</v>
      </c>
      <c r="S26">
        <f t="shared" si="10"/>
        <v>0</v>
      </c>
      <c r="U26">
        <f t="shared" si="11"/>
        <v>1900</v>
      </c>
      <c r="V26" t="b">
        <f t="shared" si="12"/>
        <v>1</v>
      </c>
      <c r="W26">
        <f t="shared" si="13"/>
        <v>1</v>
      </c>
      <c r="X26" t="b">
        <f t="shared" si="14"/>
        <v>1</v>
      </c>
      <c r="Y26">
        <f t="shared" si="15"/>
        <v>0</v>
      </c>
      <c r="Z26" t="b">
        <f t="shared" si="16"/>
        <v>1</v>
      </c>
      <c r="AA26">
        <f t="shared" si="17"/>
        <v>1900</v>
      </c>
      <c r="AB26" t="b">
        <f t="shared" si="18"/>
        <v>1</v>
      </c>
      <c r="AC26">
        <f t="shared" si="19"/>
        <v>1</v>
      </c>
      <c r="AD26" t="b">
        <f t="shared" si="20"/>
        <v>1</v>
      </c>
      <c r="AE26">
        <f t="shared" si="21"/>
        <v>0</v>
      </c>
      <c r="AF26" t="b">
        <f t="shared" si="22"/>
        <v>1</v>
      </c>
    </row>
    <row r="27" spans="2:32" ht="23.25" customHeight="1" x14ac:dyDescent="0.25">
      <c r="B27" s="18">
        <v>7</v>
      </c>
      <c r="C27" s="223"/>
      <c r="D27" s="223"/>
      <c r="E27" s="242"/>
      <c r="F27" s="223"/>
      <c r="G27" s="62"/>
      <c r="H27" s="62"/>
      <c r="I27" s="243"/>
      <c r="J27" s="243"/>
      <c r="K27" s="72"/>
      <c r="L27" s="2" t="str">
        <f t="shared" si="4"/>
        <v/>
      </c>
      <c r="N27">
        <f t="shared" si="5"/>
        <v>0</v>
      </c>
      <c r="O27">
        <f t="shared" si="6"/>
        <v>0</v>
      </c>
      <c r="P27">
        <f t="shared" si="7"/>
        <v>0</v>
      </c>
      <c r="Q27">
        <f t="shared" si="8"/>
        <v>0</v>
      </c>
      <c r="R27">
        <f t="shared" si="9"/>
        <v>0</v>
      </c>
      <c r="S27">
        <f t="shared" si="10"/>
        <v>0</v>
      </c>
      <c r="U27">
        <f t="shared" si="11"/>
        <v>1900</v>
      </c>
      <c r="V27" t="b">
        <f t="shared" si="12"/>
        <v>1</v>
      </c>
      <c r="W27">
        <f t="shared" si="13"/>
        <v>1</v>
      </c>
      <c r="X27" t="b">
        <f t="shared" si="14"/>
        <v>1</v>
      </c>
      <c r="Y27">
        <f t="shared" si="15"/>
        <v>0</v>
      </c>
      <c r="Z27" t="b">
        <f t="shared" si="16"/>
        <v>1</v>
      </c>
      <c r="AA27">
        <f t="shared" si="17"/>
        <v>1900</v>
      </c>
      <c r="AB27" t="b">
        <f t="shared" si="18"/>
        <v>1</v>
      </c>
      <c r="AC27">
        <f t="shared" si="19"/>
        <v>1</v>
      </c>
      <c r="AD27" t="b">
        <f t="shared" si="20"/>
        <v>1</v>
      </c>
      <c r="AE27">
        <f t="shared" si="21"/>
        <v>0</v>
      </c>
      <c r="AF27" t="b">
        <f t="shared" si="22"/>
        <v>1</v>
      </c>
    </row>
    <row r="28" spans="2:32" ht="23.25" customHeight="1" x14ac:dyDescent="0.25">
      <c r="B28" s="18">
        <v>8</v>
      </c>
      <c r="C28" s="223"/>
      <c r="D28" s="223"/>
      <c r="E28" s="242"/>
      <c r="F28" s="223"/>
      <c r="G28" s="62"/>
      <c r="H28" s="62"/>
      <c r="I28" s="243"/>
      <c r="J28" s="243"/>
      <c r="K28" s="72"/>
      <c r="L28" s="2" t="str">
        <f t="shared" si="4"/>
        <v/>
      </c>
      <c r="N28">
        <f t="shared" si="5"/>
        <v>0</v>
      </c>
      <c r="O28">
        <f t="shared" si="6"/>
        <v>0</v>
      </c>
      <c r="P28">
        <f t="shared" si="7"/>
        <v>0</v>
      </c>
      <c r="Q28">
        <f t="shared" si="8"/>
        <v>0</v>
      </c>
      <c r="R28">
        <f t="shared" si="9"/>
        <v>0</v>
      </c>
      <c r="S28">
        <f t="shared" si="10"/>
        <v>0</v>
      </c>
      <c r="U28">
        <f t="shared" si="11"/>
        <v>1900</v>
      </c>
      <c r="V28" t="b">
        <f t="shared" si="12"/>
        <v>1</v>
      </c>
      <c r="W28">
        <f t="shared" si="13"/>
        <v>1</v>
      </c>
      <c r="X28" t="b">
        <f t="shared" si="14"/>
        <v>1</v>
      </c>
      <c r="Y28">
        <f t="shared" si="15"/>
        <v>0</v>
      </c>
      <c r="Z28" t="b">
        <f t="shared" si="16"/>
        <v>1</v>
      </c>
      <c r="AA28">
        <f t="shared" si="17"/>
        <v>1900</v>
      </c>
      <c r="AB28" t="b">
        <f t="shared" si="18"/>
        <v>1</v>
      </c>
      <c r="AC28">
        <f t="shared" si="19"/>
        <v>1</v>
      </c>
      <c r="AD28" t="b">
        <f t="shared" si="20"/>
        <v>1</v>
      </c>
      <c r="AE28">
        <f t="shared" si="21"/>
        <v>0</v>
      </c>
      <c r="AF28" t="b">
        <f t="shared" si="22"/>
        <v>1</v>
      </c>
    </row>
    <row r="29" spans="2:32" ht="23.25" customHeight="1" x14ac:dyDescent="0.25">
      <c r="B29" s="18">
        <v>9</v>
      </c>
      <c r="C29" s="223"/>
      <c r="D29" s="223"/>
      <c r="E29" s="242"/>
      <c r="F29" s="223"/>
      <c r="G29" s="62"/>
      <c r="H29" s="62"/>
      <c r="I29" s="243"/>
      <c r="J29" s="243"/>
      <c r="K29" s="72"/>
      <c r="L29" s="2" t="str">
        <f t="shared" si="4"/>
        <v/>
      </c>
      <c r="N29">
        <f t="shared" si="5"/>
        <v>0</v>
      </c>
      <c r="O29">
        <f t="shared" si="6"/>
        <v>0</v>
      </c>
      <c r="P29">
        <f t="shared" si="7"/>
        <v>0</v>
      </c>
      <c r="Q29">
        <f t="shared" si="8"/>
        <v>0</v>
      </c>
      <c r="R29">
        <f t="shared" si="9"/>
        <v>0</v>
      </c>
      <c r="S29">
        <f t="shared" si="10"/>
        <v>0</v>
      </c>
      <c r="U29">
        <f t="shared" si="11"/>
        <v>1900</v>
      </c>
      <c r="V29" t="b">
        <f t="shared" si="12"/>
        <v>1</v>
      </c>
      <c r="W29">
        <f t="shared" si="13"/>
        <v>1</v>
      </c>
      <c r="X29" t="b">
        <f t="shared" si="14"/>
        <v>1</v>
      </c>
      <c r="Y29">
        <f t="shared" si="15"/>
        <v>0</v>
      </c>
      <c r="Z29" t="b">
        <f t="shared" si="16"/>
        <v>1</v>
      </c>
      <c r="AA29">
        <f t="shared" si="17"/>
        <v>1900</v>
      </c>
      <c r="AB29" t="b">
        <f t="shared" si="18"/>
        <v>1</v>
      </c>
      <c r="AC29">
        <f t="shared" si="19"/>
        <v>1</v>
      </c>
      <c r="AD29" t="b">
        <f t="shared" si="20"/>
        <v>1</v>
      </c>
      <c r="AE29">
        <f t="shared" si="21"/>
        <v>0</v>
      </c>
      <c r="AF29" t="b">
        <f t="shared" si="22"/>
        <v>1</v>
      </c>
    </row>
    <row r="30" spans="2:32" ht="23.25" customHeight="1" thickBot="1" x14ac:dyDescent="0.3">
      <c r="B30" s="31">
        <v>10</v>
      </c>
      <c r="C30" s="223"/>
      <c r="D30" s="223"/>
      <c r="E30" s="242"/>
      <c r="F30" s="223"/>
      <c r="G30" s="62"/>
      <c r="H30" s="62"/>
      <c r="I30" s="243"/>
      <c r="J30" s="243"/>
      <c r="K30" s="72"/>
      <c r="L30" s="2" t="str">
        <f t="shared" si="4"/>
        <v/>
      </c>
      <c r="N30">
        <f t="shared" si="5"/>
        <v>0</v>
      </c>
      <c r="O30">
        <f t="shared" si="6"/>
        <v>0</v>
      </c>
      <c r="P30">
        <f t="shared" si="7"/>
        <v>0</v>
      </c>
      <c r="Q30">
        <f t="shared" si="8"/>
        <v>0</v>
      </c>
      <c r="R30">
        <f t="shared" si="9"/>
        <v>0</v>
      </c>
      <c r="S30">
        <f t="shared" si="10"/>
        <v>0</v>
      </c>
      <c r="U30">
        <f t="shared" si="11"/>
        <v>1900</v>
      </c>
      <c r="V30" t="b">
        <f t="shared" si="12"/>
        <v>1</v>
      </c>
      <c r="W30">
        <f t="shared" si="13"/>
        <v>1</v>
      </c>
      <c r="X30" t="b">
        <f t="shared" si="14"/>
        <v>1</v>
      </c>
      <c r="Y30">
        <f t="shared" si="15"/>
        <v>0</v>
      </c>
      <c r="Z30" t="b">
        <f t="shared" si="16"/>
        <v>1</v>
      </c>
      <c r="AA30">
        <f t="shared" si="17"/>
        <v>1900</v>
      </c>
      <c r="AB30" t="b">
        <f t="shared" si="18"/>
        <v>1</v>
      </c>
      <c r="AC30">
        <f t="shared" si="19"/>
        <v>1</v>
      </c>
      <c r="AD30" t="b">
        <f t="shared" si="20"/>
        <v>1</v>
      </c>
      <c r="AE30">
        <f t="shared" si="21"/>
        <v>0</v>
      </c>
      <c r="AF30" t="b">
        <f t="shared" si="22"/>
        <v>1</v>
      </c>
    </row>
    <row r="31" spans="2:32" ht="23.25" customHeight="1" thickTop="1" x14ac:dyDescent="0.25">
      <c r="B31" s="255"/>
      <c r="C31" s="256"/>
      <c r="D31" s="256"/>
      <c r="E31" s="256"/>
      <c r="F31" s="256"/>
      <c r="G31" s="256"/>
      <c r="H31" s="257"/>
      <c r="I31" s="254" t="s">
        <v>1512</v>
      </c>
      <c r="J31" s="254"/>
      <c r="K31" s="29">
        <f>SUM(K21:K30)</f>
        <v>0</v>
      </c>
      <c r="L31" s="2" t="str">
        <f>IF(AND(OR(I14&gt;0,K31&gt;0),I14&lt;&gt;K31),"&lt;-- Attention. Le montant total doit être égal au montant total applicable aux dépenses admissibles du tableau précédant.","")</f>
        <v/>
      </c>
    </row>
    <row r="32" spans="2:32" ht="4.5" customHeight="1" x14ac:dyDescent="0.25"/>
    <row r="33" spans="2:11" ht="29.25" customHeight="1" x14ac:dyDescent="0.25">
      <c r="B33" s="249" t="s">
        <v>1415</v>
      </c>
      <c r="C33" s="249"/>
      <c r="D33" s="249"/>
      <c r="E33" s="249"/>
      <c r="F33" s="249"/>
      <c r="G33" s="249"/>
      <c r="H33" s="249"/>
      <c r="I33" s="249"/>
      <c r="J33" s="249"/>
      <c r="K33" s="249"/>
    </row>
    <row r="34" spans="2:11" ht="25.5" customHeight="1" x14ac:dyDescent="0.25">
      <c r="B34" s="249" t="s">
        <v>1407</v>
      </c>
      <c r="C34" s="249"/>
      <c r="D34" s="249"/>
      <c r="E34" s="249"/>
      <c r="F34" s="249"/>
      <c r="G34" s="249"/>
      <c r="H34" s="249"/>
      <c r="I34" s="249"/>
      <c r="J34" s="249"/>
      <c r="K34" s="249"/>
    </row>
  </sheetData>
  <mergeCells count="59">
    <mergeCell ref="B1:K1"/>
    <mergeCell ref="B33:K33"/>
    <mergeCell ref="C29:F29"/>
    <mergeCell ref="I29:J29"/>
    <mergeCell ref="C21:F21"/>
    <mergeCell ref="C22:F22"/>
    <mergeCell ref="I21:J21"/>
    <mergeCell ref="I22:J22"/>
    <mergeCell ref="G3:H3"/>
    <mergeCell ref="B18:K18"/>
    <mergeCell ref="C20:F20"/>
    <mergeCell ref="I20:J20"/>
    <mergeCell ref="G4:H4"/>
    <mergeCell ref="G5:H5"/>
    <mergeCell ref="C3:D3"/>
    <mergeCell ref="C4:D4"/>
    <mergeCell ref="B34:K34"/>
    <mergeCell ref="G14:H14"/>
    <mergeCell ref="C13:D13"/>
    <mergeCell ref="I24:J24"/>
    <mergeCell ref="C25:F25"/>
    <mergeCell ref="I25:J25"/>
    <mergeCell ref="G13:H13"/>
    <mergeCell ref="B14:D14"/>
    <mergeCell ref="C30:F30"/>
    <mergeCell ref="I30:J30"/>
    <mergeCell ref="I31:J31"/>
    <mergeCell ref="B31:H31"/>
    <mergeCell ref="C26:F26"/>
    <mergeCell ref="C24:F24"/>
    <mergeCell ref="C27:F27"/>
    <mergeCell ref="I27:J27"/>
    <mergeCell ref="C28:F28"/>
    <mergeCell ref="I28:J28"/>
    <mergeCell ref="C5:D5"/>
    <mergeCell ref="C6:D6"/>
    <mergeCell ref="G10:H10"/>
    <mergeCell ref="G12:H12"/>
    <mergeCell ref="C10:D10"/>
    <mergeCell ref="C12:D12"/>
    <mergeCell ref="G8:H8"/>
    <mergeCell ref="G9:H9"/>
    <mergeCell ref="C8:D8"/>
    <mergeCell ref="C9:D9"/>
    <mergeCell ref="C11:D11"/>
    <mergeCell ref="G11:H11"/>
    <mergeCell ref="I26:J26"/>
    <mergeCell ref="G6:H6"/>
    <mergeCell ref="G7:H7"/>
    <mergeCell ref="C7:D7"/>
    <mergeCell ref="C23:F23"/>
    <mergeCell ref="I23:J23"/>
    <mergeCell ref="B16:I16"/>
    <mergeCell ref="J16:K16"/>
    <mergeCell ref="AL3:AO3"/>
    <mergeCell ref="C2:H2"/>
    <mergeCell ref="I2:J2"/>
    <mergeCell ref="B2:B3"/>
    <mergeCell ref="K2:K3"/>
  </mergeCells>
  <conditionalFormatting sqref="C21:C30">
    <cfRule type="expression" dxfId="16" priority="15">
      <formula>OR($I$14=0,AND($I$14&gt;0,SUM($O21:$S21)=0,SUM($N$21:$N$30)&gt;0))</formula>
    </cfRule>
    <cfRule type="expression" dxfId="15" priority="22">
      <formula>AND($I$14&gt;0,C21="")</formula>
    </cfRule>
  </conditionalFormatting>
  <conditionalFormatting sqref="C6:E6">
    <cfRule type="expression" dxfId="14" priority="10">
      <formula>C6=""</formula>
    </cfRule>
  </conditionalFormatting>
  <conditionalFormatting sqref="F6">
    <cfRule type="expression" dxfId="13" priority="8">
      <formula>OR($F$6=0,$F$6="")</formula>
    </cfRule>
  </conditionalFormatting>
  <conditionalFormatting sqref="F4:H5">
    <cfRule type="expression" dxfId="12" priority="24">
      <formula>F4=""</formula>
    </cfRule>
  </conditionalFormatting>
  <conditionalFormatting sqref="G6:H6">
    <cfRule type="expression" dxfId="11" priority="7">
      <formula>$G$6=""</formula>
    </cfRule>
  </conditionalFormatting>
  <conditionalFormatting sqref="I5">
    <cfRule type="expression" dxfId="10" priority="23">
      <formula>I5=""</formula>
    </cfRule>
  </conditionalFormatting>
  <conditionalFormatting sqref="I6">
    <cfRule type="expression" dxfId="9" priority="6">
      <formula>$I$6=""</formula>
    </cfRule>
  </conditionalFormatting>
  <conditionalFormatting sqref="I21:J30">
    <cfRule type="expression" dxfId="8" priority="12">
      <formula>OR($I$14=0,AND($I$14&gt;0,SUM($O21:$S21)=0,SUM($N$21:$N$30)&gt;0))</formula>
    </cfRule>
    <cfRule type="expression" dxfId="7" priority="19">
      <formula>AND($I$14&gt;0,I21="")</formula>
    </cfRule>
  </conditionalFormatting>
  <conditionalFormatting sqref="J16:K16">
    <cfRule type="expression" dxfId="6" priority="3">
      <formula>J16=""</formula>
    </cfRule>
  </conditionalFormatting>
  <conditionalFormatting sqref="K4">
    <cfRule type="expression" dxfId="5" priority="29">
      <formula>K4=""</formula>
    </cfRule>
  </conditionalFormatting>
  <conditionalFormatting sqref="K6">
    <cfRule type="expression" dxfId="4" priority="5">
      <formula>$K$6=""</formula>
    </cfRule>
  </conditionalFormatting>
  <dataValidations count="4">
    <dataValidation allowBlank="1" sqref="I31:J31" xr:uid="{D87C9752-203C-49EB-A2A2-EF1154A95292}"/>
    <dataValidation type="decimal" operator="greaterThan" allowBlank="1" showInputMessage="1" showErrorMessage="1" error="Inscrire une valeur supérieure à 0." sqref="F4:F13 I5 J16:K16" xr:uid="{C8AAC103-22BD-4423-99AC-1C1B3217AA3B}">
      <formula1>0</formula1>
    </dataValidation>
    <dataValidation type="decimal" operator="greaterThanOrEqual" allowBlank="1" showInputMessage="1" showErrorMessage="1" error="Inscrire une valeur supérieure ou égale à 0." sqref="I6:I13 K21:K30" xr:uid="{98E88D96-6DEA-4059-BD97-C751CA98E58B}">
      <formula1>0</formula1>
    </dataValidation>
    <dataValidation type="date" allowBlank="1" showInputMessage="1" showErrorMessage="1" error="Inscrire un format date valide." sqref="G21:H30" xr:uid="{214177E9-8828-4DB9-93E3-29E8F516CA9D}">
      <formula1>18264</formula1>
      <formula2>73051</formula2>
    </dataValidation>
  </dataValidations>
  <pageMargins left="0.55118110236220474" right="0.51181102362204722" top="0.35433070866141736" bottom="0.62992125984251968" header="0.31496062992125984" footer="0.31496062992125984"/>
  <pageSetup scale="96" orientation="portrait" r:id="rId1"/>
  <headerFooter>
    <oddFooter>&amp;L&amp;"Arial Narrow,Gras"&amp;9Direction générale de l’approvisionnement en bois et du développement économique
Ministère des Ressources naturelles et des Forêts&amp;R&amp;"Arial Narrow,Gras"&amp;9Version du 4 juillet 2023
Onglet Financement
Page &amp;P de &amp;N</oddFooter>
  </headerFooter>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Liste!$X$2:$X$5</xm:f>
          </x14:formula1>
          <xm:sqref>G4:G13</xm:sqref>
        </x14:dataValidation>
        <x14:dataValidation type="list" allowBlank="1" xr:uid="{1198ED74-436F-4192-9464-C8E11614DE49}">
          <x14:formula1>
            <xm:f>Liste!$Z$2:$Z$4</xm:f>
          </x14:formula1>
          <xm:sqref>I21:I30</xm:sqref>
        </x14:dataValidation>
        <x14:dataValidation type="list" allowBlank="1" showErrorMessage="1" error="Sélectionnez dans la liste" xr:uid="{31B3A21B-596D-4209-8771-5693ADD4B0C5}">
          <x14:formula1>
            <xm:f>Liste!$V$2:$V$5</xm:f>
          </x14:formula1>
          <xm:sqref>K4:K13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29"/>
  <sheetViews>
    <sheetView showGridLines="0" showRowColHeaders="0" zoomScale="150" zoomScaleNormal="150" workbookViewId="0">
      <selection activeCell="B29" sqref="B29:J29"/>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66" t="s">
        <v>1363</v>
      </c>
      <c r="C1" s="167"/>
      <c r="D1" s="167"/>
      <c r="E1" s="167"/>
      <c r="F1" s="167"/>
      <c r="G1" s="167"/>
      <c r="H1" s="167"/>
      <c r="I1" s="167"/>
      <c r="J1" s="168"/>
      <c r="K1" s="2"/>
    </row>
    <row r="2" spans="2:19" ht="8.25" customHeight="1" x14ac:dyDescent="0.25">
      <c r="B2" s="16"/>
      <c r="C2" s="24"/>
      <c r="D2" s="16"/>
      <c r="E2" s="16"/>
      <c r="F2" s="16"/>
      <c r="G2" s="16"/>
      <c r="H2" s="16"/>
      <c r="I2" s="16"/>
      <c r="J2" s="16"/>
    </row>
    <row r="3" spans="2:19" s="26" customFormat="1" ht="16.5" customHeight="1" x14ac:dyDescent="0.2">
      <c r="B3" s="275" t="s">
        <v>1368</v>
      </c>
      <c r="C3" s="276"/>
      <c r="D3" s="276"/>
      <c r="E3" s="276"/>
      <c r="F3" s="276"/>
      <c r="G3" s="276"/>
      <c r="H3" s="276"/>
      <c r="I3" s="276"/>
      <c r="J3" s="277"/>
      <c r="K3" s="2" t="s">
        <v>1517</v>
      </c>
      <c r="S3" s="26" t="s">
        <v>1375</v>
      </c>
    </row>
    <row r="4" spans="2:19" ht="27.75" customHeight="1" x14ac:dyDescent="0.25">
      <c r="B4" s="23"/>
      <c r="C4" s="187" t="s">
        <v>1401</v>
      </c>
      <c r="D4" s="188"/>
      <c r="E4" s="188"/>
      <c r="F4" s="188"/>
      <c r="G4" s="188"/>
      <c r="H4" s="188"/>
      <c r="I4" s="188"/>
      <c r="J4" s="189"/>
      <c r="K4" s="2" t="str">
        <f>IF(AND(B4&lt;&gt;"Oui",B4&lt;&gt;""),"&lt;-- Justifiez svp.","")</f>
        <v/>
      </c>
      <c r="S4">
        <f>IF(B4&lt;&gt;"",0,1)</f>
        <v>1</v>
      </c>
    </row>
    <row r="5" spans="2:19" ht="27.75" customHeight="1" x14ac:dyDescent="0.25">
      <c r="B5" s="23"/>
      <c r="C5" s="187" t="s">
        <v>1367</v>
      </c>
      <c r="D5" s="188"/>
      <c r="E5" s="188"/>
      <c r="F5" s="188"/>
      <c r="G5" s="188"/>
      <c r="H5" s="188"/>
      <c r="I5" s="188"/>
      <c r="J5" s="189"/>
      <c r="K5" s="2" t="str">
        <f>IF(AND(B5&lt;&gt;"Oui",B5&lt;&gt;""),"&lt;-- Justifiez svp.","")</f>
        <v/>
      </c>
      <c r="S5">
        <f t="shared" ref="S5:S11" si="0">IF(B5&lt;&gt;"",0,1)</f>
        <v>1</v>
      </c>
    </row>
    <row r="6" spans="2:19" ht="27.75" customHeight="1" x14ac:dyDescent="0.25">
      <c r="B6" s="23"/>
      <c r="C6" s="187" t="s">
        <v>1369</v>
      </c>
      <c r="D6" s="188"/>
      <c r="E6" s="188"/>
      <c r="F6" s="188"/>
      <c r="G6" s="188"/>
      <c r="H6" s="188"/>
      <c r="I6" s="188"/>
      <c r="J6" s="189"/>
      <c r="K6" s="2" t="str">
        <f>IF(AND(B6&lt;&gt;"Oui",B6&lt;&gt;""),"&lt;-- Justifiez svp.","")</f>
        <v/>
      </c>
      <c r="L6" s="34"/>
      <c r="S6">
        <f t="shared" si="0"/>
        <v>1</v>
      </c>
    </row>
    <row r="7" spans="2:19" ht="27.75" customHeight="1" x14ac:dyDescent="0.25">
      <c r="B7" s="23"/>
      <c r="C7" s="187" t="s">
        <v>1370</v>
      </c>
      <c r="D7" s="188"/>
      <c r="E7" s="188"/>
      <c r="F7" s="188"/>
      <c r="G7" s="188"/>
      <c r="H7" s="188"/>
      <c r="I7" s="188"/>
      <c r="J7" s="189"/>
      <c r="K7" s="89"/>
      <c r="L7" s="34"/>
      <c r="S7">
        <f t="shared" si="0"/>
        <v>1</v>
      </c>
    </row>
    <row r="8" spans="2:19" ht="27.75" customHeight="1" x14ac:dyDescent="0.25">
      <c r="B8" s="23"/>
      <c r="C8" s="278" t="s">
        <v>1472</v>
      </c>
      <c r="D8" s="279"/>
      <c r="E8" s="279"/>
      <c r="F8" s="279"/>
      <c r="G8" s="279"/>
      <c r="H8" s="279"/>
      <c r="I8" s="279"/>
      <c r="J8" s="280"/>
      <c r="K8" s="2" t="str">
        <f>IF(AND(B8&lt;&gt;"Oui",B8&lt;&gt;""),"&lt;-- Justifiez svp.","")</f>
        <v/>
      </c>
      <c r="S8">
        <f t="shared" si="0"/>
        <v>1</v>
      </c>
    </row>
    <row r="9" spans="2:19" ht="40.15" customHeight="1" x14ac:dyDescent="0.25">
      <c r="B9" s="23"/>
      <c r="C9" s="263" t="s">
        <v>1513</v>
      </c>
      <c r="D9" s="264"/>
      <c r="E9" s="264"/>
      <c r="F9" s="264"/>
      <c r="G9" s="264"/>
      <c r="H9" s="264"/>
      <c r="I9" s="264"/>
      <c r="J9" s="265"/>
      <c r="K9" s="2"/>
      <c r="S9">
        <f t="shared" si="0"/>
        <v>1</v>
      </c>
    </row>
    <row r="10" spans="2:19" ht="32.450000000000003" customHeight="1" x14ac:dyDescent="0.25">
      <c r="B10" s="87"/>
      <c r="C10" s="187" t="s">
        <v>1471</v>
      </c>
      <c r="D10" s="188"/>
      <c r="E10" s="188"/>
      <c r="F10" s="188"/>
      <c r="G10" s="188"/>
      <c r="H10" s="188"/>
      <c r="I10" s="188"/>
      <c r="J10" s="189"/>
      <c r="K10" s="2"/>
      <c r="S10">
        <f t="shared" si="0"/>
        <v>1</v>
      </c>
    </row>
    <row r="11" spans="2:19" ht="27.75" customHeight="1" x14ac:dyDescent="0.25">
      <c r="B11" s="23"/>
      <c r="C11" s="187" t="s">
        <v>1473</v>
      </c>
      <c r="D11" s="188"/>
      <c r="E11" s="188"/>
      <c r="F11" s="188"/>
      <c r="G11" s="188"/>
      <c r="H11" s="188"/>
      <c r="I11" s="188"/>
      <c r="J11" s="189"/>
      <c r="K11" s="2"/>
      <c r="S11">
        <f t="shared" si="0"/>
        <v>1</v>
      </c>
    </row>
    <row r="12" spans="2:19" ht="7.5" customHeight="1" x14ac:dyDescent="0.25">
      <c r="B12" s="83"/>
      <c r="C12" s="83"/>
      <c r="D12" s="83"/>
      <c r="E12" s="83"/>
      <c r="F12" s="83"/>
      <c r="G12" s="83"/>
      <c r="H12" s="83"/>
      <c r="I12" s="83"/>
      <c r="J12" s="83"/>
      <c r="K12" s="2"/>
    </row>
    <row r="13" spans="2:19" ht="27.75" customHeight="1" x14ac:dyDescent="0.25">
      <c r="B13" s="266" t="s">
        <v>1514</v>
      </c>
      <c r="C13" s="267"/>
      <c r="D13" s="267"/>
      <c r="E13" s="267"/>
      <c r="F13" s="267"/>
      <c r="G13" s="267"/>
      <c r="H13" s="267"/>
      <c r="I13" s="267"/>
      <c r="J13" s="268"/>
      <c r="K13" s="2"/>
    </row>
    <row r="14" spans="2:19" ht="27.75" customHeight="1" x14ac:dyDescent="0.25">
      <c r="B14" s="23"/>
      <c r="C14" s="187" t="s">
        <v>1515</v>
      </c>
      <c r="D14" s="188"/>
      <c r="E14" s="188"/>
      <c r="F14" s="188"/>
      <c r="G14" s="188"/>
      <c r="H14" s="188"/>
      <c r="I14" s="188"/>
      <c r="J14" s="189"/>
      <c r="K14" s="2" t="str">
        <f>IF(B14="Non","&lt;-- Justifiez svp.","")</f>
        <v/>
      </c>
      <c r="S14">
        <f t="shared" ref="S14" si="1">IF(B14&lt;&gt;"",0,1)</f>
        <v>1</v>
      </c>
    </row>
    <row r="15" spans="2:19" ht="8.25" customHeight="1" x14ac:dyDescent="0.25"/>
    <row r="16" spans="2:19" x14ac:dyDescent="0.25">
      <c r="B16" s="275" t="s">
        <v>1491</v>
      </c>
      <c r="C16" s="276"/>
      <c r="D16" s="276"/>
      <c r="E16" s="276"/>
      <c r="F16" s="276"/>
      <c r="G16" s="276"/>
      <c r="H16" s="276"/>
      <c r="I16" s="276"/>
      <c r="J16" s="277"/>
      <c r="K16" s="2"/>
    </row>
    <row r="17" spans="2:19" ht="52.5" customHeight="1" x14ac:dyDescent="0.25">
      <c r="B17" s="23"/>
      <c r="C17" s="263" t="s">
        <v>1523</v>
      </c>
      <c r="D17" s="264"/>
      <c r="E17" s="264"/>
      <c r="F17" s="264"/>
      <c r="G17" s="264"/>
      <c r="H17" s="264"/>
      <c r="I17" s="264"/>
      <c r="J17" s="265"/>
      <c r="K17" s="2" t="str">
        <f>IF(B17="Non","&lt;-- Justifiez svp.","")</f>
        <v/>
      </c>
      <c r="S17">
        <f t="shared" ref="S17:S18" si="2">IF(B17&lt;&gt;"",0,1)</f>
        <v>1</v>
      </c>
    </row>
    <row r="18" spans="2:19" ht="27.75" customHeight="1" x14ac:dyDescent="0.25">
      <c r="B18" s="23"/>
      <c r="C18" s="187" t="s">
        <v>1475</v>
      </c>
      <c r="D18" s="188"/>
      <c r="E18" s="188"/>
      <c r="F18" s="188"/>
      <c r="G18" s="188"/>
      <c r="H18" s="188"/>
      <c r="I18" s="188"/>
      <c r="J18" s="189"/>
      <c r="K18" s="2" t="str">
        <f>IF(B18="Non","&lt;-- Justifiez svp.","")</f>
        <v/>
      </c>
      <c r="S18">
        <f t="shared" si="2"/>
        <v>1</v>
      </c>
    </row>
    <row r="19" spans="2:19" ht="8.25" customHeight="1" x14ac:dyDescent="0.25"/>
    <row r="20" spans="2:19" ht="8.25" customHeight="1" x14ac:dyDescent="0.25">
      <c r="B20" s="32"/>
      <c r="C20" s="32"/>
      <c r="D20" s="32"/>
      <c r="E20" s="32"/>
      <c r="F20" s="32"/>
      <c r="G20" s="32"/>
      <c r="H20" s="32"/>
      <c r="I20" s="32"/>
      <c r="J20" s="33"/>
    </row>
    <row r="21" spans="2:19" s="26" customFormat="1" ht="16.5" customHeight="1" x14ac:dyDescent="0.25">
      <c r="B21" s="275" t="s">
        <v>1371</v>
      </c>
      <c r="C21" s="276"/>
      <c r="D21" s="276"/>
      <c r="E21" s="276"/>
      <c r="F21" s="276"/>
      <c r="G21" s="276"/>
      <c r="H21" s="276"/>
      <c r="I21" s="276"/>
      <c r="J21" s="277"/>
    </row>
    <row r="22" spans="2:19" ht="37.5" customHeight="1" x14ac:dyDescent="0.25">
      <c r="B22" s="23"/>
      <c r="C22" s="187" t="s">
        <v>1405</v>
      </c>
      <c r="D22" s="188"/>
      <c r="E22" s="188"/>
      <c r="F22" s="188"/>
      <c r="G22" s="188"/>
      <c r="H22" s="188"/>
      <c r="I22" s="188"/>
      <c r="J22" s="189"/>
      <c r="K22" s="2" t="str">
        <f>IF(B22="Non","&lt;-- Justifiez svp.","")</f>
        <v/>
      </c>
      <c r="S22">
        <f t="shared" ref="S22:S24" si="3">IF(B22&lt;&gt;"",0,1)</f>
        <v>1</v>
      </c>
    </row>
    <row r="23" spans="2:19" ht="27.75" customHeight="1" x14ac:dyDescent="0.25">
      <c r="B23" s="23"/>
      <c r="C23" s="187" t="s">
        <v>1372</v>
      </c>
      <c r="D23" s="188"/>
      <c r="E23" s="188"/>
      <c r="F23" s="188"/>
      <c r="G23" s="188"/>
      <c r="H23" s="188"/>
      <c r="I23" s="188"/>
      <c r="J23" s="189"/>
      <c r="K23" s="2" t="str">
        <f t="shared" ref="K23:K24" si="4">IF(B23="Non","&lt;-- Justifiez svp.","")</f>
        <v/>
      </c>
      <c r="S23">
        <f t="shared" si="3"/>
        <v>1</v>
      </c>
    </row>
    <row r="24" spans="2:19" ht="27.75" customHeight="1" x14ac:dyDescent="0.25">
      <c r="B24" s="23"/>
      <c r="C24" s="187" t="s">
        <v>1373</v>
      </c>
      <c r="D24" s="188"/>
      <c r="E24" s="188"/>
      <c r="F24" s="188"/>
      <c r="G24" s="188"/>
      <c r="H24" s="188"/>
      <c r="I24" s="188"/>
      <c r="J24" s="189"/>
      <c r="K24" s="2" t="str">
        <f t="shared" si="4"/>
        <v/>
      </c>
      <c r="S24">
        <f t="shared" si="3"/>
        <v>1</v>
      </c>
    </row>
    <row r="26" spans="2:19" x14ac:dyDescent="0.25">
      <c r="B26" s="262" t="s">
        <v>1256</v>
      </c>
      <c r="C26" s="262"/>
      <c r="D26" s="262"/>
      <c r="E26" s="262"/>
      <c r="F26" s="262"/>
      <c r="G26" s="262"/>
      <c r="H26" s="262"/>
      <c r="I26" s="262"/>
      <c r="J26" s="262"/>
    </row>
    <row r="28" spans="2:19" ht="16.5" customHeight="1" x14ac:dyDescent="0.25">
      <c r="B28" s="272" t="s">
        <v>1516</v>
      </c>
      <c r="C28" s="273"/>
      <c r="D28" s="273"/>
      <c r="E28" s="273"/>
      <c r="F28" s="273"/>
      <c r="G28" s="273"/>
      <c r="H28" s="273"/>
      <c r="I28" s="273"/>
      <c r="J28" s="274"/>
    </row>
    <row r="29" spans="2:19" ht="399.95" customHeight="1" x14ac:dyDescent="0.25">
      <c r="B29" s="269"/>
      <c r="C29" s="270"/>
      <c r="D29" s="270"/>
      <c r="E29" s="270"/>
      <c r="F29" s="270"/>
      <c r="G29" s="270"/>
      <c r="H29" s="270"/>
      <c r="I29" s="270"/>
      <c r="J29" s="271"/>
    </row>
  </sheetData>
  <mergeCells count="22">
    <mergeCell ref="B29:J29"/>
    <mergeCell ref="C23:J23"/>
    <mergeCell ref="B28:J28"/>
    <mergeCell ref="B1:J1"/>
    <mergeCell ref="B21:J21"/>
    <mergeCell ref="C22:J22"/>
    <mergeCell ref="C24:J24"/>
    <mergeCell ref="B3:J3"/>
    <mergeCell ref="C7:J7"/>
    <mergeCell ref="C8:J8"/>
    <mergeCell ref="C4:J4"/>
    <mergeCell ref="C5:J5"/>
    <mergeCell ref="C6:J6"/>
    <mergeCell ref="B16:J16"/>
    <mergeCell ref="C9:J9"/>
    <mergeCell ref="C11:J11"/>
    <mergeCell ref="C10:J10"/>
    <mergeCell ref="C18:J18"/>
    <mergeCell ref="B26:J26"/>
    <mergeCell ref="C17:J17"/>
    <mergeCell ref="B13:J13"/>
    <mergeCell ref="C14:J14"/>
  </mergeCells>
  <conditionalFormatting sqref="B4:B11">
    <cfRule type="expression" dxfId="3" priority="3">
      <formula>B4=""</formula>
    </cfRule>
  </conditionalFormatting>
  <hyperlinks>
    <hyperlink ref="C8:J8" r:id="rId1" display="Fichier Excel des dépenses admissibles du projet (disponible sur le site Web)" xr:uid="{876439E3-C584-455B-8A2A-4C1D5A3A65B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4 juillet 2023
Onglet Documents
Page &amp;P de &amp;N</oddFooter>
  </headerFooter>
  <rowBreaks count="1" manualBreakCount="1">
    <brk id="27" min="1" max="9" man="1"/>
  </rowBreaks>
  <legacyDrawing r:id="rId3"/>
  <extLst>
    <ext xmlns:x14="http://schemas.microsoft.com/office/spreadsheetml/2009/9/main" uri="{CCE6A557-97BC-4b89-ADB6-D9C93CAAB3DF}">
      <x14:dataValidations xmlns:xm="http://schemas.microsoft.com/office/excel/2006/main" count="1">
        <x14:dataValidation type="list" allowBlank="1" showErrorMessage="1" error="Sélectionner dans la liste." xr:uid="{7E1D18D6-ADFD-4A53-BD48-4E549D26604F}">
          <x14:formula1>
            <xm:f>Liste!$AB$2:$AB$4</xm:f>
          </x14:formula1>
          <xm:sqref>B17:B18 B14 B4:B11 B22:B24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N42"/>
  <sheetViews>
    <sheetView showGridLines="0" showRowColHeaders="0" zoomScale="150" zoomScaleNormal="150" workbookViewId="0">
      <selection activeCell="B33" sqref="B33:J33"/>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4" ht="22.5" customHeight="1" x14ac:dyDescent="0.25">
      <c r="B1" s="166" t="s">
        <v>1374</v>
      </c>
      <c r="C1" s="167"/>
      <c r="D1" s="167"/>
      <c r="E1" s="167"/>
      <c r="F1" s="167"/>
      <c r="G1" s="167"/>
      <c r="H1" s="167"/>
      <c r="I1" s="167"/>
      <c r="J1" s="168"/>
      <c r="K1" s="2"/>
    </row>
    <row r="2" spans="2:14" ht="8.25" customHeight="1" x14ac:dyDescent="0.25">
      <c r="B2" s="16"/>
      <c r="C2" s="24"/>
      <c r="D2" s="16"/>
      <c r="E2" s="16"/>
      <c r="F2" s="16"/>
      <c r="G2" s="16"/>
      <c r="H2" s="16"/>
      <c r="I2" s="16"/>
      <c r="J2" s="16"/>
    </row>
    <row r="3" spans="2:14" ht="62.25" customHeight="1" x14ac:dyDescent="0.25">
      <c r="B3" s="55">
        <v>1</v>
      </c>
      <c r="C3" s="294" t="s">
        <v>1518</v>
      </c>
      <c r="D3" s="294"/>
      <c r="E3" s="294"/>
      <c r="F3" s="294"/>
      <c r="G3" s="294"/>
      <c r="H3" s="294"/>
      <c r="I3" s="294"/>
      <c r="J3" s="294"/>
      <c r="K3" s="2"/>
    </row>
    <row r="4" spans="2:14" ht="44.25" customHeight="1" x14ac:dyDescent="0.25">
      <c r="B4" s="55">
        <v>2</v>
      </c>
      <c r="C4" s="295" t="s">
        <v>1416</v>
      </c>
      <c r="D4" s="295"/>
      <c r="E4" s="295"/>
      <c r="F4" s="295"/>
      <c r="G4" s="295"/>
      <c r="H4" s="295"/>
      <c r="I4" s="295"/>
      <c r="J4" s="295"/>
      <c r="K4" s="2"/>
    </row>
    <row r="5" spans="2:14" ht="27.75" customHeight="1" x14ac:dyDescent="0.25">
      <c r="B5" s="55">
        <v>3</v>
      </c>
      <c r="C5" s="295" t="s">
        <v>1380</v>
      </c>
      <c r="D5" s="295"/>
      <c r="E5" s="295"/>
      <c r="F5" s="295"/>
      <c r="G5" s="295"/>
      <c r="H5" s="295"/>
      <c r="I5" s="295"/>
      <c r="J5" s="295"/>
      <c r="K5" s="2"/>
    </row>
    <row r="6" spans="2:14" ht="43.5" customHeight="1" x14ac:dyDescent="0.25">
      <c r="B6" s="55">
        <v>4</v>
      </c>
      <c r="C6" s="295" t="s">
        <v>1404</v>
      </c>
      <c r="D6" s="295"/>
      <c r="E6" s="295"/>
      <c r="F6" s="295"/>
      <c r="G6" s="295"/>
      <c r="H6" s="295"/>
      <c r="I6" s="295"/>
      <c r="J6" s="295"/>
      <c r="K6" s="2"/>
    </row>
    <row r="7" spans="2:14" ht="44.25" customHeight="1" x14ac:dyDescent="0.25">
      <c r="B7" s="55">
        <v>5</v>
      </c>
      <c r="C7" s="294" t="s">
        <v>1520</v>
      </c>
      <c r="D7" s="294"/>
      <c r="E7" s="294"/>
      <c r="F7" s="294"/>
      <c r="G7" s="294"/>
      <c r="H7" s="294"/>
      <c r="I7" s="294"/>
      <c r="J7" s="294"/>
      <c r="K7" s="2"/>
    </row>
    <row r="8" spans="2:14" ht="8.25" customHeight="1" x14ac:dyDescent="0.25"/>
    <row r="9" spans="2:14" x14ac:dyDescent="0.25">
      <c r="B9" s="36"/>
      <c r="C9" s="37"/>
      <c r="D9" s="37"/>
      <c r="E9" s="37"/>
      <c r="F9" s="37"/>
      <c r="G9" s="37"/>
      <c r="H9" s="37"/>
      <c r="I9" s="37"/>
      <c r="J9" s="38"/>
    </row>
    <row r="10" spans="2:14" ht="15" customHeight="1" x14ac:dyDescent="0.25">
      <c r="B10" s="23"/>
      <c r="C10" s="296" t="s">
        <v>1477</v>
      </c>
      <c r="D10" s="296"/>
      <c r="E10" s="296"/>
      <c r="F10" s="296"/>
      <c r="G10" s="296"/>
      <c r="H10" s="296"/>
      <c r="I10" s="296"/>
      <c r="J10" s="297"/>
      <c r="K10" s="2" t="str">
        <f>IF(B10="","&lt;-- Svp. Confirmez.","")</f>
        <v>&lt;-- Svp. Confirmez.</v>
      </c>
      <c r="L10" s="110"/>
      <c r="M10" s="110"/>
      <c r="N10" s="110"/>
    </row>
    <row r="11" spans="2:14" x14ac:dyDescent="0.25">
      <c r="B11" s="39"/>
      <c r="C11" s="296"/>
      <c r="D11" s="296"/>
      <c r="E11" s="296"/>
      <c r="F11" s="296"/>
      <c r="G11" s="296"/>
      <c r="H11" s="296"/>
      <c r="I11" s="296"/>
      <c r="J11" s="297"/>
    </row>
    <row r="12" spans="2:14" x14ac:dyDescent="0.25">
      <c r="B12" s="39"/>
      <c r="J12" s="40"/>
    </row>
    <row r="13" spans="2:14" ht="15" customHeight="1" x14ac:dyDescent="0.25">
      <c r="B13" s="23"/>
      <c r="C13" s="298" t="s">
        <v>1519</v>
      </c>
      <c r="D13" s="298"/>
      <c r="E13" s="298"/>
      <c r="F13" s="298"/>
      <c r="G13" s="298"/>
      <c r="H13" s="298"/>
      <c r="I13" s="298"/>
      <c r="J13" s="299"/>
      <c r="K13" s="2" t="str">
        <f>IF(B13="","&lt;-- Svp. Confirmez.","")</f>
        <v>&lt;-- Svp. Confirmez.</v>
      </c>
    </row>
    <row r="14" spans="2:14" x14ac:dyDescent="0.25">
      <c r="B14" s="39"/>
      <c r="C14" s="298"/>
      <c r="D14" s="298"/>
      <c r="E14" s="298"/>
      <c r="F14" s="298"/>
      <c r="G14" s="298"/>
      <c r="H14" s="298"/>
      <c r="I14" s="298"/>
      <c r="J14" s="299"/>
    </row>
    <row r="15" spans="2:14" x14ac:dyDescent="0.25">
      <c r="B15" s="39"/>
      <c r="C15" s="85"/>
      <c r="D15" s="85"/>
      <c r="E15" s="85"/>
      <c r="F15" s="85"/>
      <c r="G15" s="85"/>
      <c r="H15" s="85"/>
      <c r="I15" s="85"/>
      <c r="J15" s="86"/>
    </row>
    <row r="16" spans="2:14" x14ac:dyDescent="0.25">
      <c r="B16" s="23"/>
      <c r="C16" s="298" t="s">
        <v>1474</v>
      </c>
      <c r="D16" s="298"/>
      <c r="E16" s="298"/>
      <c r="F16" s="298"/>
      <c r="G16" s="298"/>
      <c r="H16" s="298"/>
      <c r="I16" s="298"/>
      <c r="J16" s="299"/>
      <c r="K16" s="2" t="str">
        <f>IF(B16="","&lt;-- Svp. Confirmez.","")</f>
        <v>&lt;-- Svp. Confirmez.</v>
      </c>
    </row>
    <row r="17" spans="2:10" x14ac:dyDescent="0.25">
      <c r="B17" s="39"/>
      <c r="C17" s="298"/>
      <c r="D17" s="298"/>
      <c r="E17" s="298"/>
      <c r="F17" s="298"/>
      <c r="G17" s="298"/>
      <c r="H17" s="298"/>
      <c r="I17" s="298"/>
      <c r="J17" s="299"/>
    </row>
    <row r="18" spans="2:10" x14ac:dyDescent="0.25">
      <c r="B18" s="300" t="s">
        <v>1408</v>
      </c>
      <c r="C18" s="301"/>
      <c r="D18" s="301"/>
      <c r="E18" s="301"/>
      <c r="F18" s="301"/>
      <c r="G18" s="301"/>
      <c r="H18" s="301"/>
      <c r="I18" s="301"/>
      <c r="J18" s="302"/>
    </row>
    <row r="19" spans="2:10" x14ac:dyDescent="0.25">
      <c r="B19" s="300"/>
      <c r="C19" s="301"/>
      <c r="D19" s="301"/>
      <c r="E19" s="301"/>
      <c r="F19" s="301"/>
      <c r="G19" s="301"/>
      <c r="H19" s="301"/>
      <c r="I19" s="301"/>
      <c r="J19" s="302"/>
    </row>
    <row r="20" spans="2:10" x14ac:dyDescent="0.25">
      <c r="B20" s="39"/>
      <c r="J20" s="40"/>
    </row>
    <row r="21" spans="2:10" x14ac:dyDescent="0.25">
      <c r="B21" s="39"/>
      <c r="J21" s="40"/>
    </row>
    <row r="22" spans="2:10" ht="15" customHeight="1" x14ac:dyDescent="0.25">
      <c r="B22" s="290" t="s">
        <v>1376</v>
      </c>
      <c r="C22" s="291"/>
      <c r="D22" s="292"/>
      <c r="E22" s="292"/>
      <c r="F22" s="292"/>
      <c r="G22" s="292"/>
      <c r="H22" s="35"/>
      <c r="I22" s="35"/>
      <c r="J22" s="41"/>
    </row>
    <row r="23" spans="2:10" x14ac:dyDescent="0.25">
      <c r="B23" s="42"/>
      <c r="C23" s="35"/>
      <c r="D23" s="35"/>
      <c r="E23" s="35"/>
      <c r="F23" s="35"/>
      <c r="G23" s="35"/>
      <c r="H23" s="35"/>
      <c r="I23" s="35"/>
      <c r="J23" s="41"/>
    </row>
    <row r="24" spans="2:10" x14ac:dyDescent="0.25">
      <c r="B24" s="39"/>
      <c r="J24" s="40"/>
    </row>
    <row r="25" spans="2:10" x14ac:dyDescent="0.25">
      <c r="B25" s="290" t="s">
        <v>1377</v>
      </c>
      <c r="C25" s="291"/>
      <c r="D25" s="292"/>
      <c r="E25" s="292"/>
      <c r="F25" s="292"/>
      <c r="G25" s="35"/>
      <c r="J25" s="40"/>
    </row>
    <row r="26" spans="2:10" x14ac:dyDescent="0.25">
      <c r="B26" s="39"/>
      <c r="J26" s="40"/>
    </row>
    <row r="27" spans="2:10" x14ac:dyDescent="0.25">
      <c r="B27" s="39"/>
      <c r="J27" s="40"/>
    </row>
    <row r="28" spans="2:10" x14ac:dyDescent="0.25">
      <c r="B28" s="290" t="s">
        <v>1378</v>
      </c>
      <c r="C28" s="291"/>
      <c r="D28" s="293">
        <f ca="1">NOW()</f>
        <v>45503.486101620372</v>
      </c>
      <c r="E28" s="293"/>
      <c r="F28" s="293"/>
      <c r="J28" s="40"/>
    </row>
    <row r="29" spans="2:10" x14ac:dyDescent="0.25">
      <c r="B29" s="39"/>
      <c r="J29" s="40"/>
    </row>
    <row r="30" spans="2:10" x14ac:dyDescent="0.25">
      <c r="B30" s="43"/>
      <c r="C30" s="44"/>
      <c r="D30" s="44"/>
      <c r="E30" s="44"/>
      <c r="F30" s="44"/>
      <c r="G30" s="44"/>
      <c r="H30" s="44"/>
      <c r="I30" s="44"/>
      <c r="J30" s="45"/>
    </row>
    <row r="31" spans="2:10" ht="8.25" customHeight="1" x14ac:dyDescent="0.25"/>
    <row r="32" spans="2:10" x14ac:dyDescent="0.25">
      <c r="B32" s="46"/>
      <c r="C32" s="47"/>
      <c r="D32" s="47"/>
      <c r="E32" s="47"/>
      <c r="F32" s="47"/>
      <c r="G32" s="47"/>
      <c r="H32" s="47"/>
      <c r="I32" s="47"/>
      <c r="J32" s="48"/>
    </row>
    <row r="33" spans="2:10" ht="44.25" customHeight="1" x14ac:dyDescent="0.25">
      <c r="B33" s="287" t="s">
        <v>1379</v>
      </c>
      <c r="C33" s="288"/>
      <c r="D33" s="288"/>
      <c r="E33" s="288"/>
      <c r="F33" s="288"/>
      <c r="G33" s="288"/>
      <c r="H33" s="288"/>
      <c r="I33" s="288"/>
      <c r="J33" s="289"/>
    </row>
    <row r="34" spans="2:10" ht="8.25" customHeight="1" x14ac:dyDescent="0.25">
      <c r="B34" s="56"/>
      <c r="C34" s="57"/>
      <c r="D34" s="57"/>
      <c r="E34" s="57"/>
      <c r="F34" s="57"/>
      <c r="G34" s="57"/>
      <c r="H34" s="57"/>
      <c r="I34" s="57"/>
      <c r="J34" s="58"/>
    </row>
    <row r="35" spans="2:10" ht="27.75" customHeight="1" x14ac:dyDescent="0.25">
      <c r="B35" s="287" t="s">
        <v>1412</v>
      </c>
      <c r="C35" s="288"/>
      <c r="D35" s="288"/>
      <c r="E35" s="288"/>
      <c r="F35" s="288"/>
      <c r="G35" s="288"/>
      <c r="H35" s="288"/>
      <c r="I35" s="288"/>
      <c r="J35" s="289"/>
    </row>
    <row r="36" spans="2:10" ht="8.25" customHeight="1" x14ac:dyDescent="0.25">
      <c r="B36" s="49"/>
      <c r="C36" s="50"/>
      <c r="D36" s="50"/>
      <c r="E36" s="50"/>
      <c r="F36" s="50"/>
      <c r="G36" s="50"/>
      <c r="H36" s="50"/>
      <c r="I36" s="50"/>
      <c r="J36" s="51"/>
    </row>
    <row r="37" spans="2:10" ht="27.75" customHeight="1" x14ac:dyDescent="0.25">
      <c r="B37" s="281" t="s">
        <v>1478</v>
      </c>
      <c r="C37" s="282"/>
      <c r="D37" s="282"/>
      <c r="E37" s="282"/>
      <c r="F37" s="282"/>
      <c r="G37" s="282"/>
      <c r="H37" s="282"/>
      <c r="I37" s="282"/>
      <c r="J37" s="283"/>
    </row>
    <row r="38" spans="2:10" x14ac:dyDescent="0.25">
      <c r="B38" s="49"/>
      <c r="C38" s="50"/>
      <c r="D38" s="50"/>
      <c r="E38" s="50"/>
      <c r="F38" s="50"/>
      <c r="G38" s="50"/>
      <c r="H38" s="50"/>
      <c r="I38" s="50"/>
      <c r="J38" s="51"/>
    </row>
    <row r="39" spans="2:10" x14ac:dyDescent="0.25">
      <c r="B39" s="284" t="s">
        <v>1256</v>
      </c>
      <c r="C39" s="285"/>
      <c r="D39" s="285"/>
      <c r="E39" s="285"/>
      <c r="F39" s="285"/>
      <c r="G39" s="285"/>
      <c r="H39" s="285"/>
      <c r="I39" s="285"/>
      <c r="J39" s="286"/>
    </row>
    <row r="40" spans="2:10" x14ac:dyDescent="0.25">
      <c r="B40" s="52"/>
      <c r="C40" s="53"/>
      <c r="D40" s="53"/>
      <c r="E40" s="53"/>
      <c r="F40" s="53"/>
      <c r="G40" s="53"/>
      <c r="H40" s="53"/>
      <c r="I40" s="53"/>
      <c r="J40" s="54"/>
    </row>
    <row r="42" spans="2:10" x14ac:dyDescent="0.25">
      <c r="B42" t="s">
        <v>1476</v>
      </c>
    </row>
  </sheetData>
  <mergeCells count="20">
    <mergeCell ref="C10:J11"/>
    <mergeCell ref="C13:J14"/>
    <mergeCell ref="B18:J19"/>
    <mergeCell ref="B22:C22"/>
    <mergeCell ref="D22:G22"/>
    <mergeCell ref="C16:J17"/>
    <mergeCell ref="C7:J7"/>
    <mergeCell ref="B1:J1"/>
    <mergeCell ref="C3:J3"/>
    <mergeCell ref="C4:J4"/>
    <mergeCell ref="C5:J5"/>
    <mergeCell ref="C6:J6"/>
    <mergeCell ref="B37:J37"/>
    <mergeCell ref="B39:J39"/>
    <mergeCell ref="B35:J35"/>
    <mergeCell ref="B33:J33"/>
    <mergeCell ref="B25:C25"/>
    <mergeCell ref="D25:F25"/>
    <mergeCell ref="B28:C28"/>
    <mergeCell ref="D28:F28"/>
  </mergeCells>
  <conditionalFormatting sqref="B10">
    <cfRule type="expression" dxfId="2" priority="3">
      <formula>B10=""</formula>
    </cfRule>
  </conditionalFormatting>
  <conditionalFormatting sqref="B13">
    <cfRule type="expression" dxfId="1" priority="2">
      <formula>B13=""</formula>
    </cfRule>
  </conditionalFormatting>
  <conditionalFormatting sqref="B16">
    <cfRule type="expression" dxfId="0" priority="1">
      <formula>B16=""</formula>
    </cfRule>
  </conditionalFormatting>
  <hyperlinks>
    <hyperlink ref="B37:J37" r:id="rId1" display="Les documents mentionnés dans l’onglet &quot;Documents&quot; doivent être envoyés à l’adresse PICB@mrnf.gouv.qc.ca." xr:uid="{3F0185C4-C463-44FC-B88F-4490A06CF030}"/>
    <hyperlink ref="C10:J11" r:id="rId2" display="Je confirme avoir consulté le Guide du requérant pour m’assurer que mon projet répond aux critères d’admissibilité prévus dans le cadre de ce programme." xr:uid="{E502C750-46BE-4D7B-A8EA-775900C868A8}"/>
  </hyperlinks>
  <pageMargins left="0.55118110236220474" right="0.51181102362204722" top="0.43307086614173229" bottom="0.70866141732283472" header="0.31496062992125984" footer="0.31496062992125984"/>
  <pageSetup orientation="portrait" r:id="rId3"/>
  <headerFooter>
    <oddFooter>&amp;L&amp;"Arial Narrow,Gras"&amp;9Direction générale de l’approvisionnement en bois et du développement économique
Ministère des Ressources naturelles et des Forêts&amp;R&amp;"Arial Narrow,Gras"&amp;9Version du 4 juillet 2023
&amp;F
Page &amp;P de &amp;N</oddFooter>
  </headerFooter>
  <extLst>
    <ext xmlns:x14="http://schemas.microsoft.com/office/spreadsheetml/2009/9/main" uri="{CCE6A557-97BC-4b89-ADB6-D9C93CAAB3DF}">
      <x14:dataValidations xmlns:xm="http://schemas.microsoft.com/office/excel/2006/main" count="1">
        <x14:dataValidation type="list" allowBlank="1" showErrorMessage="1" error="Sélectionner dans la liste." xr:uid="{EE71C96A-E585-4E58-B722-93C99325E3BC}">
          <x14:formula1>
            <xm:f>Liste!$AB$2:$AB$3</xm:f>
          </x14:formula1>
          <xm:sqref>B10 B13 B16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B1230"/>
  <sheetViews>
    <sheetView zoomScale="80" zoomScaleNormal="80" workbookViewId="0">
      <selection activeCell="N3" sqref="N3"/>
    </sheetView>
  </sheetViews>
  <sheetFormatPr baseColWidth="10" defaultRowHeight="15" customHeight="1" x14ac:dyDescent="0.25"/>
  <cols>
    <col min="3" max="4" width="36.5703125" customWidth="1"/>
    <col min="6" max="6" width="24.140625" bestFit="1" customWidth="1"/>
    <col min="8" max="8" width="59.7109375" style="82" customWidth="1"/>
    <col min="9" max="9" width="11.42578125" style="82"/>
    <col min="12" max="12" width="44" customWidth="1"/>
    <col min="14" max="14" width="141.28515625" customWidth="1"/>
    <col min="18" max="18" width="17.42578125" bestFit="1" customWidth="1"/>
  </cols>
  <sheetData>
    <row r="1" spans="1:28" ht="15" customHeight="1" x14ac:dyDescent="0.25">
      <c r="A1" s="4" t="s">
        <v>0</v>
      </c>
      <c r="B1" s="5"/>
      <c r="C1" s="4" t="s">
        <v>1250</v>
      </c>
      <c r="D1" s="76" t="s">
        <v>1418</v>
      </c>
      <c r="F1" s="4" t="s">
        <v>12</v>
      </c>
      <c r="H1" s="99" t="s">
        <v>1272</v>
      </c>
      <c r="I1" s="99" t="s">
        <v>1271</v>
      </c>
      <c r="K1" s="4" t="s">
        <v>1309</v>
      </c>
      <c r="L1" s="60"/>
      <c r="N1" s="4" t="s">
        <v>1456</v>
      </c>
      <c r="P1" s="4" t="s">
        <v>1323</v>
      </c>
      <c r="R1" s="4" t="s">
        <v>1327</v>
      </c>
      <c r="T1" s="4" t="s">
        <v>1337</v>
      </c>
      <c r="V1" s="4" t="s">
        <v>1350</v>
      </c>
      <c r="X1" s="4" t="s">
        <v>1349</v>
      </c>
      <c r="Z1" s="4" t="s">
        <v>1358</v>
      </c>
      <c r="AB1" s="4" t="s">
        <v>1364</v>
      </c>
    </row>
    <row r="2" spans="1:28" ht="15" customHeight="1" x14ac:dyDescent="0.25">
      <c r="A2" t="s">
        <v>2</v>
      </c>
      <c r="C2" s="3" t="s">
        <v>21</v>
      </c>
      <c r="D2" s="61" t="s">
        <v>1419</v>
      </c>
      <c r="F2" s="14" t="s">
        <v>1257</v>
      </c>
      <c r="H2" s="100" t="s">
        <v>1278</v>
      </c>
      <c r="I2" s="100" t="s">
        <v>1277</v>
      </c>
      <c r="K2" s="3" t="s">
        <v>1273</v>
      </c>
      <c r="L2" s="61" t="s">
        <v>1274</v>
      </c>
      <c r="N2" t="s">
        <v>1457</v>
      </c>
      <c r="P2" t="s">
        <v>1409</v>
      </c>
      <c r="R2" t="s">
        <v>1462</v>
      </c>
      <c r="T2" t="s">
        <v>1338</v>
      </c>
      <c r="V2" t="s">
        <v>1351</v>
      </c>
      <c r="X2" t="s">
        <v>1392</v>
      </c>
      <c r="Z2" t="s">
        <v>1361</v>
      </c>
      <c r="AB2" t="s">
        <v>1365</v>
      </c>
    </row>
    <row r="3" spans="1:28" x14ac:dyDescent="0.25">
      <c r="A3" t="s">
        <v>1</v>
      </c>
      <c r="C3" s="3" t="s">
        <v>22</v>
      </c>
      <c r="D3" s="61" t="s">
        <v>1419</v>
      </c>
      <c r="F3" s="14" t="s">
        <v>1258</v>
      </c>
      <c r="H3" s="100" t="s">
        <v>1282</v>
      </c>
      <c r="I3" s="100" t="s">
        <v>1281</v>
      </c>
      <c r="K3" s="3" t="s">
        <v>1275</v>
      </c>
      <c r="L3" s="61" t="s">
        <v>1276</v>
      </c>
      <c r="N3" s="81" t="s">
        <v>1521</v>
      </c>
      <c r="P3" t="s">
        <v>1410</v>
      </c>
      <c r="R3" t="s">
        <v>1463</v>
      </c>
      <c r="T3" t="s">
        <v>1339</v>
      </c>
      <c r="V3" t="s">
        <v>1352</v>
      </c>
      <c r="X3" t="s">
        <v>1354</v>
      </c>
      <c r="Z3" t="s">
        <v>1360</v>
      </c>
      <c r="AB3" t="s">
        <v>1366</v>
      </c>
    </row>
    <row r="4" spans="1:28" ht="15" customHeight="1" x14ac:dyDescent="0.25">
      <c r="C4" s="3" t="s">
        <v>23</v>
      </c>
      <c r="D4" s="61" t="s">
        <v>1420</v>
      </c>
      <c r="F4" s="14" t="s">
        <v>1259</v>
      </c>
      <c r="H4" s="100" t="s">
        <v>1274</v>
      </c>
      <c r="I4" s="100" t="s">
        <v>1273</v>
      </c>
      <c r="K4" s="3" t="s">
        <v>1277</v>
      </c>
      <c r="L4" s="61" t="s">
        <v>1278</v>
      </c>
      <c r="N4" t="s">
        <v>1522</v>
      </c>
      <c r="P4" t="s">
        <v>1325</v>
      </c>
      <c r="R4" t="s">
        <v>1328</v>
      </c>
      <c r="T4" t="s">
        <v>1340</v>
      </c>
      <c r="V4" t="s">
        <v>1353</v>
      </c>
      <c r="X4" t="s">
        <v>1355</v>
      </c>
      <c r="Z4" t="s">
        <v>1359</v>
      </c>
      <c r="AB4" t="s">
        <v>1397</v>
      </c>
    </row>
    <row r="5" spans="1:28" ht="15" customHeight="1" x14ac:dyDescent="0.25">
      <c r="C5" s="3" t="s">
        <v>24</v>
      </c>
      <c r="D5" s="61" t="s">
        <v>1421</v>
      </c>
      <c r="F5" s="14" t="s">
        <v>1260</v>
      </c>
      <c r="H5" s="100" t="s">
        <v>1298</v>
      </c>
      <c r="I5" s="100" t="s">
        <v>1297</v>
      </c>
      <c r="K5" s="3" t="s">
        <v>1279</v>
      </c>
      <c r="L5" s="61" t="s">
        <v>1280</v>
      </c>
      <c r="P5" t="s">
        <v>1411</v>
      </c>
      <c r="R5" t="s">
        <v>1329</v>
      </c>
      <c r="V5" t="s">
        <v>1393</v>
      </c>
      <c r="X5" t="s">
        <v>1391</v>
      </c>
    </row>
    <row r="6" spans="1:28" ht="15" customHeight="1" x14ac:dyDescent="0.25">
      <c r="C6" s="3" t="s">
        <v>25</v>
      </c>
      <c r="D6" s="61" t="s">
        <v>1422</v>
      </c>
      <c r="F6" s="14" t="s">
        <v>1261</v>
      </c>
      <c r="H6" s="100" t="s">
        <v>1308</v>
      </c>
      <c r="I6" s="100" t="s">
        <v>1307</v>
      </c>
      <c r="K6" s="3" t="s">
        <v>1281</v>
      </c>
      <c r="L6" s="61" t="s">
        <v>1282</v>
      </c>
      <c r="P6" t="s">
        <v>1326</v>
      </c>
      <c r="R6" t="s">
        <v>1330</v>
      </c>
      <c r="X6" s="25"/>
    </row>
    <row r="7" spans="1:28" ht="15" customHeight="1" x14ac:dyDescent="0.25">
      <c r="C7" s="3" t="s">
        <v>26</v>
      </c>
      <c r="D7" s="61" t="s">
        <v>1419</v>
      </c>
      <c r="F7" s="14" t="s">
        <v>1262</v>
      </c>
      <c r="H7" s="100" t="s">
        <v>1439</v>
      </c>
      <c r="I7" s="100" t="s">
        <v>1440</v>
      </c>
      <c r="K7" s="3" t="s">
        <v>1283</v>
      </c>
      <c r="L7" s="61" t="s">
        <v>1284</v>
      </c>
      <c r="P7" t="s">
        <v>1324</v>
      </c>
      <c r="R7" t="s">
        <v>1331</v>
      </c>
      <c r="X7" s="25"/>
    </row>
    <row r="8" spans="1:28" ht="15" customHeight="1" x14ac:dyDescent="0.25">
      <c r="C8" s="3" t="s">
        <v>27</v>
      </c>
      <c r="D8" s="61" t="s">
        <v>1423</v>
      </c>
      <c r="F8" s="14" t="s">
        <v>1263</v>
      </c>
      <c r="H8" s="100" t="s">
        <v>1441</v>
      </c>
      <c r="I8" s="100" t="s">
        <v>1442</v>
      </c>
      <c r="K8" s="3" t="s">
        <v>1285</v>
      </c>
      <c r="L8" s="61" t="s">
        <v>1286</v>
      </c>
      <c r="R8" t="s">
        <v>1332</v>
      </c>
    </row>
    <row r="9" spans="1:28" ht="15" customHeight="1" x14ac:dyDescent="0.25">
      <c r="C9" s="3" t="s">
        <v>28</v>
      </c>
      <c r="D9" s="61" t="s">
        <v>1424</v>
      </c>
      <c r="F9" s="14" t="s">
        <v>1264</v>
      </c>
      <c r="H9" s="100" t="s">
        <v>1443</v>
      </c>
      <c r="I9" s="100" t="s">
        <v>1444</v>
      </c>
      <c r="K9" s="3" t="s">
        <v>1287</v>
      </c>
      <c r="L9" s="61" t="s">
        <v>1288</v>
      </c>
      <c r="R9" t="s">
        <v>1333</v>
      </c>
    </row>
    <row r="10" spans="1:28" ht="15" customHeight="1" x14ac:dyDescent="0.25">
      <c r="C10" s="3" t="s">
        <v>29</v>
      </c>
      <c r="D10" s="61" t="s">
        <v>1425</v>
      </c>
      <c r="F10" s="15" t="s">
        <v>628</v>
      </c>
      <c r="H10" s="100" t="s">
        <v>1292</v>
      </c>
      <c r="I10" s="100" t="s">
        <v>1291</v>
      </c>
      <c r="K10" s="3" t="s">
        <v>1289</v>
      </c>
      <c r="L10" s="61" t="s">
        <v>1290</v>
      </c>
      <c r="R10" t="s">
        <v>1464</v>
      </c>
    </row>
    <row r="11" spans="1:28" ht="15" customHeight="1" x14ac:dyDescent="0.25">
      <c r="C11" s="3" t="s">
        <v>30</v>
      </c>
      <c r="D11" s="61" t="s">
        <v>1423</v>
      </c>
      <c r="F11" s="14" t="s">
        <v>1265</v>
      </c>
      <c r="H11" s="100" t="s">
        <v>1306</v>
      </c>
      <c r="I11" s="100" t="s">
        <v>1305</v>
      </c>
      <c r="K11" s="3" t="s">
        <v>1291</v>
      </c>
      <c r="L11" s="61" t="s">
        <v>1292</v>
      </c>
    </row>
    <row r="12" spans="1:28" ht="15" customHeight="1" x14ac:dyDescent="0.25">
      <c r="C12" s="3" t="s">
        <v>31</v>
      </c>
      <c r="D12" s="61" t="s">
        <v>1426</v>
      </c>
      <c r="F12" s="14" t="s">
        <v>1266</v>
      </c>
      <c r="H12" s="100" t="s">
        <v>1300</v>
      </c>
      <c r="I12" s="100" t="s">
        <v>1299</v>
      </c>
      <c r="K12" s="3" t="s">
        <v>1293</v>
      </c>
      <c r="L12" s="61" t="s">
        <v>1294</v>
      </c>
    </row>
    <row r="13" spans="1:28" ht="15" customHeight="1" x14ac:dyDescent="0.25">
      <c r="C13" s="3" t="s">
        <v>32</v>
      </c>
      <c r="D13" s="61" t="s">
        <v>1427</v>
      </c>
      <c r="F13" s="14" t="s">
        <v>1267</v>
      </c>
      <c r="H13" s="100" t="s">
        <v>1276</v>
      </c>
      <c r="I13" s="100" t="s">
        <v>1275</v>
      </c>
      <c r="K13" s="3" t="s">
        <v>1295</v>
      </c>
      <c r="L13" s="61" t="s">
        <v>1296</v>
      </c>
    </row>
    <row r="14" spans="1:28" ht="15" customHeight="1" x14ac:dyDescent="0.25">
      <c r="C14" s="3" t="s">
        <v>33</v>
      </c>
      <c r="D14" s="61" t="s">
        <v>1424</v>
      </c>
      <c r="F14" s="14" t="s">
        <v>1268</v>
      </c>
      <c r="H14" s="100" t="s">
        <v>1304</v>
      </c>
      <c r="I14" s="100" t="s">
        <v>1303</v>
      </c>
      <c r="K14" s="3" t="s">
        <v>1297</v>
      </c>
      <c r="L14" s="61" t="s">
        <v>1298</v>
      </c>
    </row>
    <row r="15" spans="1:28" ht="15" customHeight="1" x14ac:dyDescent="0.25">
      <c r="C15" s="3" t="s">
        <v>34</v>
      </c>
      <c r="D15" s="61" t="s">
        <v>1419</v>
      </c>
      <c r="H15" s="100" t="s">
        <v>1280</v>
      </c>
      <c r="I15" s="100" t="s">
        <v>1279</v>
      </c>
      <c r="J15" s="3"/>
      <c r="K15" s="3" t="s">
        <v>1299</v>
      </c>
      <c r="L15" s="61" t="s">
        <v>1300</v>
      </c>
    </row>
    <row r="16" spans="1:28" ht="15" customHeight="1" x14ac:dyDescent="0.25">
      <c r="C16" s="3" t="s">
        <v>35</v>
      </c>
      <c r="D16" s="61" t="s">
        <v>1420</v>
      </c>
      <c r="H16" s="100" t="s">
        <v>1284</v>
      </c>
      <c r="I16" s="100" t="s">
        <v>1283</v>
      </c>
      <c r="J16" s="3"/>
      <c r="K16" s="3" t="s">
        <v>1301</v>
      </c>
      <c r="L16" s="61" t="s">
        <v>1302</v>
      </c>
    </row>
    <row r="17" spans="3:12" ht="15" customHeight="1" x14ac:dyDescent="0.25">
      <c r="C17" s="3" t="s">
        <v>36</v>
      </c>
      <c r="D17" s="61" t="s">
        <v>1426</v>
      </c>
      <c r="H17" s="100" t="s">
        <v>1302</v>
      </c>
      <c r="I17" s="100" t="s">
        <v>1301</v>
      </c>
      <c r="J17" s="3"/>
      <c r="K17" s="3" t="s">
        <v>1303</v>
      </c>
      <c r="L17" s="61" t="s">
        <v>1304</v>
      </c>
    </row>
    <row r="18" spans="3:12" ht="15" customHeight="1" x14ac:dyDescent="0.25">
      <c r="C18" s="3" t="s">
        <v>37</v>
      </c>
      <c r="D18" s="61" t="s">
        <v>1428</v>
      </c>
      <c r="H18" s="100" t="s">
        <v>1286</v>
      </c>
      <c r="I18" s="100" t="s">
        <v>1285</v>
      </c>
      <c r="J18" s="3"/>
      <c r="K18" s="3" t="s">
        <v>1305</v>
      </c>
      <c r="L18" s="61" t="s">
        <v>1306</v>
      </c>
    </row>
    <row r="19" spans="3:12" ht="15" customHeight="1" x14ac:dyDescent="0.25">
      <c r="C19" s="3" t="s">
        <v>38</v>
      </c>
      <c r="D19" s="61" t="s">
        <v>1429</v>
      </c>
      <c r="H19" s="100" t="s">
        <v>1296</v>
      </c>
      <c r="I19" s="100" t="s">
        <v>1295</v>
      </c>
      <c r="J19" s="3"/>
      <c r="K19" s="3" t="s">
        <v>1440</v>
      </c>
      <c r="L19" s="61" t="s">
        <v>1439</v>
      </c>
    </row>
    <row r="20" spans="3:12" ht="15" customHeight="1" x14ac:dyDescent="0.25">
      <c r="C20" s="3" t="s">
        <v>39</v>
      </c>
      <c r="D20" s="61" t="s">
        <v>1424</v>
      </c>
      <c r="H20" s="100" t="s">
        <v>1294</v>
      </c>
      <c r="I20" s="100" t="s">
        <v>1293</v>
      </c>
      <c r="K20" s="3" t="s">
        <v>1442</v>
      </c>
      <c r="L20" s="61" t="s">
        <v>1441</v>
      </c>
    </row>
    <row r="21" spans="3:12" ht="15" customHeight="1" x14ac:dyDescent="0.25">
      <c r="C21" s="3" t="s">
        <v>40</v>
      </c>
      <c r="D21" s="61" t="s">
        <v>1428</v>
      </c>
      <c r="H21" s="100" t="s">
        <v>1288</v>
      </c>
      <c r="I21" s="100" t="s">
        <v>1287</v>
      </c>
      <c r="K21" s="3" t="s">
        <v>1444</v>
      </c>
      <c r="L21" s="61" t="s">
        <v>1443</v>
      </c>
    </row>
    <row r="22" spans="3:12" ht="15" customHeight="1" x14ac:dyDescent="0.25">
      <c r="C22" s="3" t="s">
        <v>41</v>
      </c>
      <c r="D22" s="61" t="s">
        <v>1425</v>
      </c>
      <c r="H22" s="100" t="s">
        <v>1290</v>
      </c>
      <c r="I22" s="100" t="s">
        <v>1289</v>
      </c>
      <c r="K22" s="3" t="s">
        <v>1307</v>
      </c>
      <c r="L22" s="61" t="s">
        <v>1308</v>
      </c>
    </row>
    <row r="23" spans="3:12" ht="15" customHeight="1" x14ac:dyDescent="0.25">
      <c r="C23" s="3" t="s">
        <v>42</v>
      </c>
      <c r="D23" s="61" t="s">
        <v>1422</v>
      </c>
    </row>
    <row r="24" spans="3:12" ht="15" customHeight="1" x14ac:dyDescent="0.25">
      <c r="C24" s="3" t="s">
        <v>43</v>
      </c>
      <c r="D24" s="61" t="s">
        <v>1428</v>
      </c>
    </row>
    <row r="25" spans="3:12" ht="15" customHeight="1" x14ac:dyDescent="0.25">
      <c r="C25" s="3" t="s">
        <v>44</v>
      </c>
      <c r="D25" s="61" t="s">
        <v>1427</v>
      </c>
    </row>
    <row r="26" spans="3:12" ht="15" customHeight="1" x14ac:dyDescent="0.25">
      <c r="C26" s="3" t="s">
        <v>45</v>
      </c>
      <c r="D26" s="61" t="s">
        <v>1427</v>
      </c>
    </row>
    <row r="27" spans="3:12" ht="15" customHeight="1" x14ac:dyDescent="0.25">
      <c r="C27" s="3" t="s">
        <v>46</v>
      </c>
      <c r="D27" s="61" t="s">
        <v>1428</v>
      </c>
    </row>
    <row r="28" spans="3:12" ht="15" customHeight="1" x14ac:dyDescent="0.25">
      <c r="C28" s="3" t="s">
        <v>47</v>
      </c>
      <c r="D28" s="61" t="s">
        <v>1430</v>
      </c>
    </row>
    <row r="29" spans="3:12" ht="15" customHeight="1" x14ac:dyDescent="0.25">
      <c r="C29" s="3" t="s">
        <v>48</v>
      </c>
      <c r="D29" s="61" t="s">
        <v>1421</v>
      </c>
    </row>
    <row r="30" spans="3:12" ht="15" customHeight="1" x14ac:dyDescent="0.25">
      <c r="C30" s="3" t="s">
        <v>49</v>
      </c>
      <c r="D30" s="61" t="s">
        <v>1430</v>
      </c>
    </row>
    <row r="31" spans="3:12" ht="15" customHeight="1" x14ac:dyDescent="0.25">
      <c r="C31" s="3" t="s">
        <v>50</v>
      </c>
      <c r="D31" s="61" t="s">
        <v>1426</v>
      </c>
    </row>
    <row r="32" spans="3:12" ht="15" customHeight="1" x14ac:dyDescent="0.25">
      <c r="C32" s="3" t="s">
        <v>51</v>
      </c>
      <c r="D32" s="61" t="s">
        <v>1424</v>
      </c>
    </row>
    <row r="33" spans="3:4" ht="15" customHeight="1" x14ac:dyDescent="0.25">
      <c r="C33" s="3" t="s">
        <v>52</v>
      </c>
      <c r="D33" s="61" t="s">
        <v>1422</v>
      </c>
    </row>
    <row r="34" spans="3:4" ht="15" customHeight="1" x14ac:dyDescent="0.25">
      <c r="C34" s="3" t="s">
        <v>53</v>
      </c>
      <c r="D34" s="61" t="s">
        <v>1429</v>
      </c>
    </row>
    <row r="35" spans="3:4" ht="15" customHeight="1" x14ac:dyDescent="0.25">
      <c r="C35" s="3" t="s">
        <v>54</v>
      </c>
      <c r="D35" s="61" t="s">
        <v>1431</v>
      </c>
    </row>
    <row r="36" spans="3:4" ht="15" customHeight="1" x14ac:dyDescent="0.25">
      <c r="C36" s="3" t="s">
        <v>55</v>
      </c>
      <c r="D36" s="61" t="s">
        <v>1421</v>
      </c>
    </row>
    <row r="37" spans="3:4" ht="15" customHeight="1" x14ac:dyDescent="0.25">
      <c r="C37" s="3" t="s">
        <v>56</v>
      </c>
      <c r="D37" s="61" t="s">
        <v>1430</v>
      </c>
    </row>
    <row r="38" spans="3:4" ht="15" customHeight="1" x14ac:dyDescent="0.25">
      <c r="C38" s="3" t="s">
        <v>57</v>
      </c>
      <c r="D38" s="61" t="s">
        <v>1432</v>
      </c>
    </row>
    <row r="39" spans="3:4" ht="15" customHeight="1" x14ac:dyDescent="0.25">
      <c r="C39" s="3" t="s">
        <v>58</v>
      </c>
      <c r="D39" s="61" t="s">
        <v>1432</v>
      </c>
    </row>
    <row r="40" spans="3:4" ht="15" customHeight="1" x14ac:dyDescent="0.25">
      <c r="C40" s="3" t="s">
        <v>59</v>
      </c>
      <c r="D40" s="61" t="s">
        <v>1421</v>
      </c>
    </row>
    <row r="41" spans="3:4" ht="15" customHeight="1" x14ac:dyDescent="0.25">
      <c r="C41" s="3" t="s">
        <v>60</v>
      </c>
      <c r="D41" s="61" t="s">
        <v>1426</v>
      </c>
    </row>
    <row r="42" spans="3:4" ht="15" customHeight="1" x14ac:dyDescent="0.25">
      <c r="C42" s="3" t="s">
        <v>61</v>
      </c>
      <c r="D42" s="61" t="s">
        <v>1428</v>
      </c>
    </row>
    <row r="43" spans="3:4" ht="15" customHeight="1" x14ac:dyDescent="0.25">
      <c r="C43" s="3" t="s">
        <v>62</v>
      </c>
      <c r="D43" s="61" t="s">
        <v>1427</v>
      </c>
    </row>
    <row r="44" spans="3:4" ht="15" customHeight="1" x14ac:dyDescent="0.25">
      <c r="C44" s="3" t="s">
        <v>63</v>
      </c>
      <c r="D44" s="61" t="s">
        <v>1433</v>
      </c>
    </row>
    <row r="45" spans="3:4" ht="15" customHeight="1" x14ac:dyDescent="0.25">
      <c r="C45" s="3" t="s">
        <v>64</v>
      </c>
      <c r="D45" s="61" t="s">
        <v>1431</v>
      </c>
    </row>
    <row r="46" spans="3:4" ht="15" customHeight="1" x14ac:dyDescent="0.25">
      <c r="C46" s="3" t="s">
        <v>65</v>
      </c>
      <c r="D46" s="61" t="s">
        <v>1427</v>
      </c>
    </row>
    <row r="47" spans="3:4" ht="15" customHeight="1" x14ac:dyDescent="0.25">
      <c r="C47" s="3" t="s">
        <v>66</v>
      </c>
      <c r="D47" s="61" t="s">
        <v>1420</v>
      </c>
    </row>
    <row r="48" spans="3:4" ht="15" customHeight="1" x14ac:dyDescent="0.25">
      <c r="C48" s="3" t="s">
        <v>67</v>
      </c>
      <c r="D48" s="61" t="s">
        <v>1419</v>
      </c>
    </row>
    <row r="49" spans="3:4" ht="15" customHeight="1" x14ac:dyDescent="0.25">
      <c r="C49" s="3" t="s">
        <v>68</v>
      </c>
      <c r="D49" s="61" t="s">
        <v>1420</v>
      </c>
    </row>
    <row r="50" spans="3:4" ht="15" customHeight="1" x14ac:dyDescent="0.25">
      <c r="C50" s="3" t="s">
        <v>69</v>
      </c>
      <c r="D50" s="61" t="s">
        <v>1420</v>
      </c>
    </row>
    <row r="51" spans="3:4" ht="15" customHeight="1" x14ac:dyDescent="0.25">
      <c r="C51" s="3" t="s">
        <v>70</v>
      </c>
      <c r="D51" s="61" t="s">
        <v>1432</v>
      </c>
    </row>
    <row r="52" spans="3:4" ht="15" customHeight="1" x14ac:dyDescent="0.25">
      <c r="C52" s="3" t="s">
        <v>71</v>
      </c>
      <c r="D52" s="61" t="s">
        <v>1429</v>
      </c>
    </row>
    <row r="53" spans="3:4" ht="15" customHeight="1" x14ac:dyDescent="0.25">
      <c r="C53" s="3" t="s">
        <v>72</v>
      </c>
      <c r="D53" s="61" t="s">
        <v>1419</v>
      </c>
    </row>
    <row r="54" spans="3:4" ht="15" customHeight="1" x14ac:dyDescent="0.25">
      <c r="C54" s="3" t="s">
        <v>73</v>
      </c>
      <c r="D54" s="61" t="s">
        <v>1423</v>
      </c>
    </row>
    <row r="55" spans="3:4" ht="15" customHeight="1" x14ac:dyDescent="0.25">
      <c r="C55" s="3" t="s">
        <v>74</v>
      </c>
      <c r="D55" s="61" t="s">
        <v>1427</v>
      </c>
    </row>
    <row r="56" spans="3:4" ht="15" customHeight="1" x14ac:dyDescent="0.25">
      <c r="C56" s="3" t="s">
        <v>75</v>
      </c>
      <c r="D56" s="61" t="s">
        <v>1423</v>
      </c>
    </row>
    <row r="57" spans="3:4" ht="15" customHeight="1" x14ac:dyDescent="0.25">
      <c r="C57" s="3" t="s">
        <v>76</v>
      </c>
      <c r="D57" s="61" t="s">
        <v>1427</v>
      </c>
    </row>
    <row r="58" spans="3:4" ht="15" customHeight="1" x14ac:dyDescent="0.25">
      <c r="C58" s="3" t="s">
        <v>77</v>
      </c>
      <c r="D58" s="61" t="s">
        <v>1419</v>
      </c>
    </row>
    <row r="59" spans="3:4" ht="15" customHeight="1" x14ac:dyDescent="0.25">
      <c r="C59" s="3" t="s">
        <v>78</v>
      </c>
      <c r="D59" s="61" t="s">
        <v>1427</v>
      </c>
    </row>
    <row r="60" spans="3:4" ht="15" customHeight="1" x14ac:dyDescent="0.25">
      <c r="C60" s="3" t="s">
        <v>79</v>
      </c>
      <c r="D60" s="61" t="s">
        <v>1420</v>
      </c>
    </row>
    <row r="61" spans="3:4" ht="15" customHeight="1" x14ac:dyDescent="0.25">
      <c r="C61" s="3" t="s">
        <v>80</v>
      </c>
      <c r="D61" s="61" t="s">
        <v>1430</v>
      </c>
    </row>
    <row r="62" spans="3:4" ht="15" customHeight="1" x14ac:dyDescent="0.25">
      <c r="C62" s="3" t="s">
        <v>81</v>
      </c>
      <c r="D62" s="61" t="s">
        <v>1419</v>
      </c>
    </row>
    <row r="63" spans="3:4" ht="15" customHeight="1" x14ac:dyDescent="0.25">
      <c r="C63" s="3" t="s">
        <v>82</v>
      </c>
      <c r="D63" s="61" t="s">
        <v>1424</v>
      </c>
    </row>
    <row r="64" spans="3:4" ht="15" customHeight="1" x14ac:dyDescent="0.25">
      <c r="C64" s="3" t="s">
        <v>83</v>
      </c>
      <c r="D64" s="61" t="s">
        <v>1426</v>
      </c>
    </row>
    <row r="65" spans="3:4" ht="15" customHeight="1" x14ac:dyDescent="0.25">
      <c r="C65" s="3" t="s">
        <v>84</v>
      </c>
      <c r="D65" s="61" t="s">
        <v>1421</v>
      </c>
    </row>
    <row r="66" spans="3:4" ht="15" customHeight="1" x14ac:dyDescent="0.25">
      <c r="C66" s="3" t="s">
        <v>85</v>
      </c>
      <c r="D66" s="61" t="s">
        <v>1425</v>
      </c>
    </row>
    <row r="67" spans="3:4" ht="15" customHeight="1" x14ac:dyDescent="0.25">
      <c r="C67" s="3" t="s">
        <v>86</v>
      </c>
      <c r="D67" s="61" t="s">
        <v>1425</v>
      </c>
    </row>
    <row r="68" spans="3:4" ht="15" customHeight="1" x14ac:dyDescent="0.25">
      <c r="C68" s="3" t="s">
        <v>87</v>
      </c>
      <c r="D68" s="61" t="s">
        <v>1426</v>
      </c>
    </row>
    <row r="69" spans="3:4" ht="15" customHeight="1" x14ac:dyDescent="0.25">
      <c r="C69" s="3" t="s">
        <v>88</v>
      </c>
      <c r="D69" s="61" t="s">
        <v>1432</v>
      </c>
    </row>
    <row r="70" spans="3:4" ht="15" customHeight="1" x14ac:dyDescent="0.25">
      <c r="C70" s="3" t="s">
        <v>89</v>
      </c>
      <c r="D70" s="61" t="s">
        <v>1426</v>
      </c>
    </row>
    <row r="71" spans="3:4" ht="15" customHeight="1" x14ac:dyDescent="0.25">
      <c r="C71" s="3" t="s">
        <v>90</v>
      </c>
      <c r="D71" s="61" t="s">
        <v>1425</v>
      </c>
    </row>
    <row r="72" spans="3:4" ht="15" customHeight="1" x14ac:dyDescent="0.25">
      <c r="C72" s="3" t="s">
        <v>91</v>
      </c>
      <c r="D72" s="61" t="s">
        <v>1428</v>
      </c>
    </row>
    <row r="73" spans="3:4" ht="15" customHeight="1" x14ac:dyDescent="0.25">
      <c r="C73" s="3" t="s">
        <v>92</v>
      </c>
      <c r="D73" s="61" t="s">
        <v>1419</v>
      </c>
    </row>
    <row r="74" spans="3:4" ht="15" customHeight="1" x14ac:dyDescent="0.25">
      <c r="C74" s="3" t="s">
        <v>93</v>
      </c>
      <c r="D74" s="61" t="s">
        <v>1434</v>
      </c>
    </row>
    <row r="75" spans="3:4" ht="15" customHeight="1" x14ac:dyDescent="0.25">
      <c r="C75" s="3" t="s">
        <v>94</v>
      </c>
      <c r="D75" s="61" t="s">
        <v>1421</v>
      </c>
    </row>
    <row r="76" spans="3:4" ht="15" customHeight="1" x14ac:dyDescent="0.25">
      <c r="C76" s="3" t="s">
        <v>95</v>
      </c>
      <c r="D76" s="61" t="s">
        <v>1428</v>
      </c>
    </row>
    <row r="77" spans="3:4" ht="15" customHeight="1" x14ac:dyDescent="0.25">
      <c r="C77" s="3" t="s">
        <v>96</v>
      </c>
      <c r="D77" s="61" t="s">
        <v>1419</v>
      </c>
    </row>
    <row r="78" spans="3:4" ht="15" customHeight="1" x14ac:dyDescent="0.25">
      <c r="C78" s="3" t="s">
        <v>97</v>
      </c>
      <c r="D78" s="61" t="s">
        <v>1425</v>
      </c>
    </row>
    <row r="79" spans="3:4" ht="15" customHeight="1" x14ac:dyDescent="0.25">
      <c r="C79" s="3" t="s">
        <v>98</v>
      </c>
      <c r="D79" s="61" t="s">
        <v>1425</v>
      </c>
    </row>
    <row r="80" spans="3:4" ht="15" customHeight="1" x14ac:dyDescent="0.25">
      <c r="C80" s="3" t="s">
        <v>99</v>
      </c>
      <c r="D80" s="61" t="s">
        <v>1426</v>
      </c>
    </row>
    <row r="81" spans="3:4" ht="15" customHeight="1" x14ac:dyDescent="0.25">
      <c r="C81" s="3" t="s">
        <v>100</v>
      </c>
      <c r="D81" s="61" t="s">
        <v>1419</v>
      </c>
    </row>
    <row r="82" spans="3:4" ht="15" customHeight="1" x14ac:dyDescent="0.25">
      <c r="C82" s="3" t="s">
        <v>101</v>
      </c>
      <c r="D82" s="61" t="s">
        <v>1425</v>
      </c>
    </row>
    <row r="83" spans="3:4" ht="15" customHeight="1" x14ac:dyDescent="0.25">
      <c r="C83" s="3" t="s">
        <v>102</v>
      </c>
      <c r="D83" s="61" t="s">
        <v>1419</v>
      </c>
    </row>
    <row r="84" spans="3:4" ht="15" customHeight="1" x14ac:dyDescent="0.25">
      <c r="C84" s="3" t="s">
        <v>103</v>
      </c>
      <c r="D84" s="61" t="s">
        <v>1419</v>
      </c>
    </row>
    <row r="85" spans="3:4" ht="15" customHeight="1" x14ac:dyDescent="0.25">
      <c r="C85" s="3" t="s">
        <v>104</v>
      </c>
      <c r="D85" s="61" t="s">
        <v>1419</v>
      </c>
    </row>
    <row r="86" spans="3:4" ht="15" customHeight="1" x14ac:dyDescent="0.25">
      <c r="C86" s="3" t="s">
        <v>105</v>
      </c>
      <c r="D86" s="61" t="s">
        <v>1426</v>
      </c>
    </row>
    <row r="87" spans="3:4" ht="15" customHeight="1" x14ac:dyDescent="0.25">
      <c r="C87" s="3" t="s">
        <v>106</v>
      </c>
      <c r="D87" s="61" t="s">
        <v>1425</v>
      </c>
    </row>
    <row r="88" spans="3:4" ht="15" customHeight="1" x14ac:dyDescent="0.25">
      <c r="C88" s="3" t="s">
        <v>107</v>
      </c>
      <c r="D88" s="61" t="s">
        <v>1428</v>
      </c>
    </row>
    <row r="89" spans="3:4" ht="15" customHeight="1" x14ac:dyDescent="0.25">
      <c r="C89" s="3" t="s">
        <v>108</v>
      </c>
      <c r="D89" s="61" t="s">
        <v>1424</v>
      </c>
    </row>
    <row r="90" spans="3:4" ht="15" customHeight="1" x14ac:dyDescent="0.25">
      <c r="C90" s="3" t="s">
        <v>109</v>
      </c>
      <c r="D90" s="61" t="s">
        <v>1419</v>
      </c>
    </row>
    <row r="91" spans="3:4" ht="15" customHeight="1" x14ac:dyDescent="0.25">
      <c r="C91" s="3" t="s">
        <v>110</v>
      </c>
      <c r="D91" s="61" t="s">
        <v>1425</v>
      </c>
    </row>
    <row r="92" spans="3:4" ht="15" customHeight="1" x14ac:dyDescent="0.25">
      <c r="C92" s="3" t="s">
        <v>111</v>
      </c>
      <c r="D92" s="61" t="s">
        <v>1419</v>
      </c>
    </row>
    <row r="93" spans="3:4" ht="15" customHeight="1" x14ac:dyDescent="0.25">
      <c r="C93" s="3" t="s">
        <v>112</v>
      </c>
      <c r="D93" s="61" t="s">
        <v>1421</v>
      </c>
    </row>
    <row r="94" spans="3:4" ht="15" customHeight="1" x14ac:dyDescent="0.25">
      <c r="C94" s="3" t="s">
        <v>113</v>
      </c>
      <c r="D94" s="61" t="s">
        <v>1425</v>
      </c>
    </row>
    <row r="95" spans="3:4" ht="15" customHeight="1" x14ac:dyDescent="0.25">
      <c r="C95" s="3" t="s">
        <v>114</v>
      </c>
      <c r="D95" s="61" t="s">
        <v>1434</v>
      </c>
    </row>
    <row r="96" spans="3:4" ht="15" customHeight="1" x14ac:dyDescent="0.25">
      <c r="C96" s="3" t="s">
        <v>115</v>
      </c>
      <c r="D96" s="61" t="s">
        <v>1434</v>
      </c>
    </row>
    <row r="97" spans="3:4" ht="15" customHeight="1" x14ac:dyDescent="0.25">
      <c r="C97" s="3" t="s">
        <v>116</v>
      </c>
      <c r="D97" s="61" t="s">
        <v>1420</v>
      </c>
    </row>
    <row r="98" spans="3:4" ht="15" customHeight="1" x14ac:dyDescent="0.25">
      <c r="C98" s="3" t="s">
        <v>117</v>
      </c>
      <c r="D98" s="61" t="s">
        <v>1432</v>
      </c>
    </row>
    <row r="99" spans="3:4" ht="15" customHeight="1" x14ac:dyDescent="0.25">
      <c r="C99" s="3" t="s">
        <v>118</v>
      </c>
      <c r="D99" s="61" t="s">
        <v>1419</v>
      </c>
    </row>
    <row r="100" spans="3:4" ht="15" customHeight="1" x14ac:dyDescent="0.25">
      <c r="C100" s="3" t="s">
        <v>119</v>
      </c>
      <c r="D100" s="61" t="s">
        <v>1434</v>
      </c>
    </row>
    <row r="101" spans="3:4" ht="15" customHeight="1" x14ac:dyDescent="0.25">
      <c r="C101" s="3" t="s">
        <v>120</v>
      </c>
      <c r="D101" s="61" t="s">
        <v>1425</v>
      </c>
    </row>
    <row r="102" spans="3:4" ht="15" customHeight="1" x14ac:dyDescent="0.25">
      <c r="C102" s="3" t="s">
        <v>121</v>
      </c>
      <c r="D102" s="61" t="s">
        <v>1434</v>
      </c>
    </row>
    <row r="103" spans="3:4" ht="15" customHeight="1" x14ac:dyDescent="0.25">
      <c r="C103" s="3" t="s">
        <v>122</v>
      </c>
      <c r="D103" s="61" t="s">
        <v>1424</v>
      </c>
    </row>
    <row r="104" spans="3:4" ht="15" customHeight="1" x14ac:dyDescent="0.25">
      <c r="C104" s="3" t="s">
        <v>123</v>
      </c>
      <c r="D104" s="61" t="s">
        <v>1425</v>
      </c>
    </row>
    <row r="105" spans="3:4" ht="15" customHeight="1" x14ac:dyDescent="0.25">
      <c r="C105" s="3" t="s">
        <v>124</v>
      </c>
      <c r="D105" s="61" t="s">
        <v>1419</v>
      </c>
    </row>
    <row r="106" spans="3:4" ht="15" customHeight="1" x14ac:dyDescent="0.25">
      <c r="C106" s="3" t="s">
        <v>125</v>
      </c>
      <c r="D106" s="61" t="s">
        <v>1423</v>
      </c>
    </row>
    <row r="107" spans="3:4" ht="15" customHeight="1" x14ac:dyDescent="0.25">
      <c r="C107" s="3" t="s">
        <v>126</v>
      </c>
      <c r="D107" s="61" t="s">
        <v>1433</v>
      </c>
    </row>
    <row r="108" spans="3:4" ht="15" customHeight="1" x14ac:dyDescent="0.25">
      <c r="C108" s="3" t="s">
        <v>127</v>
      </c>
      <c r="D108" s="61" t="s">
        <v>1427</v>
      </c>
    </row>
    <row r="109" spans="3:4" ht="15" customHeight="1" x14ac:dyDescent="0.25">
      <c r="C109" s="3" t="s">
        <v>128</v>
      </c>
      <c r="D109" s="61" t="s">
        <v>1434</v>
      </c>
    </row>
    <row r="110" spans="3:4" ht="15" customHeight="1" x14ac:dyDescent="0.25">
      <c r="C110" s="3" t="s">
        <v>129</v>
      </c>
      <c r="D110" s="61" t="s">
        <v>1422</v>
      </c>
    </row>
    <row r="111" spans="3:4" ht="15" customHeight="1" x14ac:dyDescent="0.25">
      <c r="C111" s="3" t="s">
        <v>130</v>
      </c>
      <c r="D111" s="61" t="s">
        <v>1433</v>
      </c>
    </row>
    <row r="112" spans="3:4" ht="15" customHeight="1" x14ac:dyDescent="0.25">
      <c r="C112" s="3" t="s">
        <v>131</v>
      </c>
      <c r="D112" s="61" t="s">
        <v>1430</v>
      </c>
    </row>
    <row r="113" spans="3:4" ht="15" customHeight="1" x14ac:dyDescent="0.25">
      <c r="C113" s="3" t="s">
        <v>132</v>
      </c>
      <c r="D113" s="61" t="s">
        <v>1428</v>
      </c>
    </row>
    <row r="114" spans="3:4" ht="15" customHeight="1" x14ac:dyDescent="0.25">
      <c r="C114" s="3" t="s">
        <v>133</v>
      </c>
      <c r="D114" s="61" t="s">
        <v>1419</v>
      </c>
    </row>
    <row r="115" spans="3:4" ht="15" customHeight="1" x14ac:dyDescent="0.25">
      <c r="C115" s="3" t="s">
        <v>134</v>
      </c>
      <c r="D115" s="61" t="s">
        <v>1432</v>
      </c>
    </row>
    <row r="116" spans="3:4" ht="15" customHeight="1" x14ac:dyDescent="0.25">
      <c r="C116" s="3" t="s">
        <v>135</v>
      </c>
      <c r="D116" s="61" t="s">
        <v>1427</v>
      </c>
    </row>
    <row r="117" spans="3:4" ht="15" customHeight="1" x14ac:dyDescent="0.25">
      <c r="C117" s="3" t="s">
        <v>136</v>
      </c>
      <c r="D117" s="61" t="s">
        <v>1425</v>
      </c>
    </row>
    <row r="118" spans="3:4" ht="15" customHeight="1" x14ac:dyDescent="0.25">
      <c r="C118" s="3" t="s">
        <v>137</v>
      </c>
      <c r="D118" s="61" t="s">
        <v>1425</v>
      </c>
    </row>
    <row r="119" spans="3:4" ht="15" customHeight="1" x14ac:dyDescent="0.25">
      <c r="C119" s="3" t="s">
        <v>138</v>
      </c>
      <c r="D119" s="61" t="s">
        <v>1430</v>
      </c>
    </row>
    <row r="120" spans="3:4" ht="15" customHeight="1" x14ac:dyDescent="0.25">
      <c r="C120" s="3" t="s">
        <v>139</v>
      </c>
      <c r="D120" s="61" t="s">
        <v>1429</v>
      </c>
    </row>
    <row r="121" spans="3:4" ht="15" customHeight="1" x14ac:dyDescent="0.25">
      <c r="C121" s="3" t="s">
        <v>140</v>
      </c>
      <c r="D121" s="61" t="s">
        <v>1422</v>
      </c>
    </row>
    <row r="122" spans="3:4" ht="15" customHeight="1" x14ac:dyDescent="0.25">
      <c r="C122" s="3" t="s">
        <v>141</v>
      </c>
      <c r="D122" s="61" t="s">
        <v>1425</v>
      </c>
    </row>
    <row r="123" spans="3:4" ht="15" customHeight="1" x14ac:dyDescent="0.25">
      <c r="C123" s="3" t="s">
        <v>142</v>
      </c>
      <c r="D123" s="61" t="s">
        <v>1422</v>
      </c>
    </row>
    <row r="124" spans="3:4" ht="15" customHeight="1" x14ac:dyDescent="0.25">
      <c r="C124" s="3" t="s">
        <v>143</v>
      </c>
      <c r="D124" s="61" t="s">
        <v>1421</v>
      </c>
    </row>
    <row r="125" spans="3:4" ht="15" customHeight="1" x14ac:dyDescent="0.25">
      <c r="C125" s="3" t="s">
        <v>144</v>
      </c>
      <c r="D125" s="61" t="s">
        <v>1426</v>
      </c>
    </row>
    <row r="126" spans="3:4" ht="15" customHeight="1" x14ac:dyDescent="0.25">
      <c r="C126" s="3" t="s">
        <v>145</v>
      </c>
      <c r="D126" s="61" t="s">
        <v>1419</v>
      </c>
    </row>
    <row r="127" spans="3:4" ht="15" customHeight="1" x14ac:dyDescent="0.25">
      <c r="C127" s="3" t="s">
        <v>146</v>
      </c>
      <c r="D127" s="61" t="s">
        <v>1425</v>
      </c>
    </row>
    <row r="128" spans="3:4" ht="15" customHeight="1" x14ac:dyDescent="0.25">
      <c r="C128" s="3" t="s">
        <v>147</v>
      </c>
      <c r="D128" s="61" t="s">
        <v>1432</v>
      </c>
    </row>
    <row r="129" spans="3:4" ht="15" customHeight="1" x14ac:dyDescent="0.25">
      <c r="C129" s="3" t="s">
        <v>148</v>
      </c>
      <c r="D129" s="61" t="s">
        <v>1427</v>
      </c>
    </row>
    <row r="130" spans="3:4" ht="15" customHeight="1" x14ac:dyDescent="0.25">
      <c r="C130" s="3" t="s">
        <v>149</v>
      </c>
      <c r="D130" s="61" t="s">
        <v>1428</v>
      </c>
    </row>
    <row r="131" spans="3:4" ht="15" customHeight="1" x14ac:dyDescent="0.25">
      <c r="C131" s="3" t="s">
        <v>150</v>
      </c>
      <c r="D131" s="61" t="s">
        <v>1434</v>
      </c>
    </row>
    <row r="132" spans="3:4" ht="15" customHeight="1" x14ac:dyDescent="0.25">
      <c r="C132" s="3" t="s">
        <v>151</v>
      </c>
      <c r="D132" s="61" t="s">
        <v>1428</v>
      </c>
    </row>
    <row r="133" spans="3:4" ht="15" customHeight="1" x14ac:dyDescent="0.25">
      <c r="C133" s="3" t="s">
        <v>152</v>
      </c>
      <c r="D133" s="61" t="s">
        <v>1434</v>
      </c>
    </row>
    <row r="134" spans="3:4" ht="15" customHeight="1" x14ac:dyDescent="0.25">
      <c r="C134" s="3" t="s">
        <v>153</v>
      </c>
      <c r="D134" s="61" t="s">
        <v>1421</v>
      </c>
    </row>
    <row r="135" spans="3:4" ht="15" customHeight="1" x14ac:dyDescent="0.25">
      <c r="C135" s="3" t="s">
        <v>154</v>
      </c>
      <c r="D135" s="61" t="s">
        <v>1428</v>
      </c>
    </row>
    <row r="136" spans="3:4" ht="15" customHeight="1" x14ac:dyDescent="0.25">
      <c r="C136" s="3" t="s">
        <v>155</v>
      </c>
      <c r="D136" s="61" t="s">
        <v>1419</v>
      </c>
    </row>
    <row r="137" spans="3:4" ht="15" customHeight="1" x14ac:dyDescent="0.25">
      <c r="C137" s="3" t="s">
        <v>156</v>
      </c>
      <c r="D137" s="61" t="s">
        <v>1428</v>
      </c>
    </row>
    <row r="138" spans="3:4" ht="15" customHeight="1" x14ac:dyDescent="0.25">
      <c r="C138" s="3" t="s">
        <v>157</v>
      </c>
      <c r="D138" s="61" t="s">
        <v>1419</v>
      </c>
    </row>
    <row r="139" spans="3:4" ht="15" customHeight="1" x14ac:dyDescent="0.25">
      <c r="C139" s="3" t="s">
        <v>158</v>
      </c>
      <c r="D139" s="61" t="s">
        <v>1421</v>
      </c>
    </row>
    <row r="140" spans="3:4" ht="15" customHeight="1" x14ac:dyDescent="0.25">
      <c r="C140" s="3" t="s">
        <v>159</v>
      </c>
      <c r="D140" s="61" t="s">
        <v>1431</v>
      </c>
    </row>
    <row r="141" spans="3:4" ht="15" customHeight="1" x14ac:dyDescent="0.25">
      <c r="C141" s="3" t="s">
        <v>160</v>
      </c>
      <c r="D141" s="61" t="s">
        <v>1433</v>
      </c>
    </row>
    <row r="142" spans="3:4" ht="15" customHeight="1" x14ac:dyDescent="0.25">
      <c r="C142" s="3" t="s">
        <v>161</v>
      </c>
      <c r="D142" s="61" t="s">
        <v>1434</v>
      </c>
    </row>
    <row r="143" spans="3:4" ht="15" customHeight="1" x14ac:dyDescent="0.25">
      <c r="C143" s="3" t="s">
        <v>162</v>
      </c>
      <c r="D143" s="61" t="s">
        <v>1428</v>
      </c>
    </row>
    <row r="144" spans="3:4" ht="15" customHeight="1" x14ac:dyDescent="0.25">
      <c r="C144" s="3" t="s">
        <v>163</v>
      </c>
      <c r="D144" s="61" t="s">
        <v>1419</v>
      </c>
    </row>
    <row r="145" spans="3:4" ht="15" customHeight="1" x14ac:dyDescent="0.25">
      <c r="C145" s="3" t="s">
        <v>164</v>
      </c>
      <c r="D145" s="61" t="s">
        <v>1430</v>
      </c>
    </row>
    <row r="146" spans="3:4" ht="15" customHeight="1" x14ac:dyDescent="0.25">
      <c r="C146" s="3" t="s">
        <v>165</v>
      </c>
      <c r="D146" s="61" t="s">
        <v>1428</v>
      </c>
    </row>
    <row r="147" spans="3:4" ht="15" customHeight="1" x14ac:dyDescent="0.25">
      <c r="C147" s="3" t="s">
        <v>166</v>
      </c>
      <c r="D147" s="61" t="s">
        <v>1429</v>
      </c>
    </row>
    <row r="148" spans="3:4" ht="15" customHeight="1" x14ac:dyDescent="0.25">
      <c r="C148" s="3" t="s">
        <v>167</v>
      </c>
      <c r="D148" s="61" t="s">
        <v>1424</v>
      </c>
    </row>
    <row r="149" spans="3:4" ht="15" customHeight="1" x14ac:dyDescent="0.25">
      <c r="C149" s="3" t="s">
        <v>168</v>
      </c>
      <c r="D149" s="61" t="s">
        <v>1425</v>
      </c>
    </row>
    <row r="150" spans="3:4" ht="15" customHeight="1" x14ac:dyDescent="0.25">
      <c r="C150" s="3" t="s">
        <v>169</v>
      </c>
      <c r="D150" s="61" t="s">
        <v>1419</v>
      </c>
    </row>
    <row r="151" spans="3:4" ht="15" customHeight="1" x14ac:dyDescent="0.25">
      <c r="C151" s="3" t="s">
        <v>170</v>
      </c>
      <c r="D151" s="61" t="s">
        <v>1425</v>
      </c>
    </row>
    <row r="152" spans="3:4" ht="15" customHeight="1" x14ac:dyDescent="0.25">
      <c r="C152" s="3" t="s">
        <v>171</v>
      </c>
      <c r="D152" s="61" t="s">
        <v>1425</v>
      </c>
    </row>
    <row r="153" spans="3:4" ht="15" customHeight="1" x14ac:dyDescent="0.25">
      <c r="C153" s="3" t="s">
        <v>172</v>
      </c>
      <c r="D153" s="61" t="s">
        <v>1423</v>
      </c>
    </row>
    <row r="154" spans="3:4" ht="15" customHeight="1" x14ac:dyDescent="0.25">
      <c r="C154" s="3" t="s">
        <v>173</v>
      </c>
      <c r="D154" s="61" t="s">
        <v>1429</v>
      </c>
    </row>
    <row r="155" spans="3:4" ht="15" customHeight="1" x14ac:dyDescent="0.25">
      <c r="C155" s="3" t="s">
        <v>174</v>
      </c>
      <c r="D155" s="61" t="s">
        <v>1432</v>
      </c>
    </row>
    <row r="156" spans="3:4" ht="15" customHeight="1" x14ac:dyDescent="0.25">
      <c r="C156" s="3" t="s">
        <v>175</v>
      </c>
      <c r="D156" s="61" t="s">
        <v>1426</v>
      </c>
    </row>
    <row r="157" spans="3:4" ht="15" customHeight="1" x14ac:dyDescent="0.25">
      <c r="C157" s="3" t="s">
        <v>176</v>
      </c>
      <c r="D157" s="61" t="s">
        <v>1420</v>
      </c>
    </row>
    <row r="158" spans="3:4" ht="15" customHeight="1" x14ac:dyDescent="0.25">
      <c r="C158" s="3" t="s">
        <v>177</v>
      </c>
      <c r="D158" s="61" t="s">
        <v>1428</v>
      </c>
    </row>
    <row r="159" spans="3:4" ht="15" customHeight="1" x14ac:dyDescent="0.25">
      <c r="C159" s="3" t="s">
        <v>178</v>
      </c>
      <c r="D159" s="61" t="s">
        <v>1423</v>
      </c>
    </row>
    <row r="160" spans="3:4" ht="15" customHeight="1" x14ac:dyDescent="0.25">
      <c r="C160" s="3" t="s">
        <v>179</v>
      </c>
      <c r="D160" s="61" t="s">
        <v>1431</v>
      </c>
    </row>
    <row r="161" spans="3:4" ht="15" customHeight="1" x14ac:dyDescent="0.25">
      <c r="C161" s="3" t="s">
        <v>180</v>
      </c>
      <c r="D161" s="61" t="s">
        <v>1426</v>
      </c>
    </row>
    <row r="162" spans="3:4" ht="15" customHeight="1" x14ac:dyDescent="0.25">
      <c r="C162" s="3" t="s">
        <v>181</v>
      </c>
      <c r="D162" s="61" t="s">
        <v>1432</v>
      </c>
    </row>
    <row r="163" spans="3:4" ht="15" customHeight="1" x14ac:dyDescent="0.25">
      <c r="C163" s="3" t="s">
        <v>182</v>
      </c>
      <c r="D163" s="61" t="s">
        <v>1431</v>
      </c>
    </row>
    <row r="164" spans="3:4" ht="15" customHeight="1" x14ac:dyDescent="0.25">
      <c r="C164" s="3" t="s">
        <v>183</v>
      </c>
      <c r="D164" s="61" t="s">
        <v>1420</v>
      </c>
    </row>
    <row r="165" spans="3:4" ht="15" customHeight="1" x14ac:dyDescent="0.25">
      <c r="C165" s="3" t="s">
        <v>184</v>
      </c>
      <c r="D165" s="61" t="s">
        <v>1429</v>
      </c>
    </row>
    <row r="166" spans="3:4" ht="15" customHeight="1" x14ac:dyDescent="0.25">
      <c r="C166" s="3" t="s">
        <v>185</v>
      </c>
      <c r="D166" s="61" t="s">
        <v>1428</v>
      </c>
    </row>
    <row r="167" spans="3:4" ht="15" customHeight="1" x14ac:dyDescent="0.25">
      <c r="C167" s="3" t="s">
        <v>186</v>
      </c>
      <c r="D167" s="61" t="s">
        <v>1425</v>
      </c>
    </row>
    <row r="168" spans="3:4" ht="15" customHeight="1" x14ac:dyDescent="0.25">
      <c r="C168" s="3" t="s">
        <v>187</v>
      </c>
      <c r="D168" s="61" t="s">
        <v>1427</v>
      </c>
    </row>
    <row r="169" spans="3:4" ht="15" customHeight="1" x14ac:dyDescent="0.25">
      <c r="C169" s="3" t="s">
        <v>188</v>
      </c>
      <c r="D169" s="61" t="s">
        <v>1419</v>
      </c>
    </row>
    <row r="170" spans="3:4" ht="15" customHeight="1" x14ac:dyDescent="0.25">
      <c r="C170" s="3" t="s">
        <v>189</v>
      </c>
      <c r="D170" s="61" t="s">
        <v>1419</v>
      </c>
    </row>
    <row r="171" spans="3:4" ht="15" customHeight="1" x14ac:dyDescent="0.25">
      <c r="C171" s="3" t="s">
        <v>190</v>
      </c>
      <c r="D171" s="61" t="s">
        <v>1427</v>
      </c>
    </row>
    <row r="172" spans="3:4" ht="15" customHeight="1" x14ac:dyDescent="0.25">
      <c r="C172" s="3" t="s">
        <v>191</v>
      </c>
      <c r="D172" s="61" t="s">
        <v>1427</v>
      </c>
    </row>
    <row r="173" spans="3:4" ht="15" customHeight="1" x14ac:dyDescent="0.25">
      <c r="C173" s="3" t="s">
        <v>192</v>
      </c>
      <c r="D173" s="61" t="s">
        <v>1429</v>
      </c>
    </row>
    <row r="174" spans="3:4" ht="15" customHeight="1" x14ac:dyDescent="0.25">
      <c r="C174" s="3" t="s">
        <v>193</v>
      </c>
      <c r="D174" s="61" t="s">
        <v>1428</v>
      </c>
    </row>
    <row r="175" spans="3:4" ht="15" customHeight="1" x14ac:dyDescent="0.25">
      <c r="C175" s="3" t="s">
        <v>194</v>
      </c>
      <c r="D175" s="61" t="s">
        <v>1420</v>
      </c>
    </row>
    <row r="176" spans="3:4" ht="15" customHeight="1" x14ac:dyDescent="0.25">
      <c r="C176" s="3" t="s">
        <v>195</v>
      </c>
      <c r="D176" s="61" t="s">
        <v>1419</v>
      </c>
    </row>
    <row r="177" spans="3:4" ht="15" customHeight="1" x14ac:dyDescent="0.25">
      <c r="C177" s="3" t="s">
        <v>196</v>
      </c>
      <c r="D177" s="61" t="s">
        <v>1428</v>
      </c>
    </row>
    <row r="178" spans="3:4" ht="15" customHeight="1" x14ac:dyDescent="0.25">
      <c r="C178" s="3" t="s">
        <v>197</v>
      </c>
      <c r="D178" s="61" t="s">
        <v>1422</v>
      </c>
    </row>
    <row r="179" spans="3:4" ht="15" customHeight="1" x14ac:dyDescent="0.25">
      <c r="C179" s="3" t="s">
        <v>198</v>
      </c>
      <c r="D179" s="61" t="s">
        <v>1428</v>
      </c>
    </row>
    <row r="180" spans="3:4" ht="15" customHeight="1" x14ac:dyDescent="0.25">
      <c r="C180" s="3" t="s">
        <v>199</v>
      </c>
      <c r="D180" s="61" t="s">
        <v>1422</v>
      </c>
    </row>
    <row r="181" spans="3:4" ht="15" customHeight="1" x14ac:dyDescent="0.25">
      <c r="C181" s="3" t="s">
        <v>200</v>
      </c>
      <c r="D181" s="61" t="s">
        <v>1425</v>
      </c>
    </row>
    <row r="182" spans="3:4" ht="15" customHeight="1" x14ac:dyDescent="0.25">
      <c r="C182" s="3" t="s">
        <v>201</v>
      </c>
      <c r="D182" s="61" t="s">
        <v>1419</v>
      </c>
    </row>
    <row r="183" spans="3:4" ht="15" customHeight="1" x14ac:dyDescent="0.25">
      <c r="C183" s="3" t="s">
        <v>202</v>
      </c>
      <c r="D183" s="61" t="s">
        <v>1430</v>
      </c>
    </row>
    <row r="184" spans="3:4" ht="15" customHeight="1" x14ac:dyDescent="0.25">
      <c r="C184" s="3" t="s">
        <v>203</v>
      </c>
      <c r="D184" s="61" t="s">
        <v>1434</v>
      </c>
    </row>
    <row r="185" spans="3:4" ht="15" customHeight="1" x14ac:dyDescent="0.25">
      <c r="C185" s="3" t="s">
        <v>204</v>
      </c>
      <c r="D185" s="61" t="s">
        <v>1424</v>
      </c>
    </row>
    <row r="186" spans="3:4" ht="15" customHeight="1" x14ac:dyDescent="0.25">
      <c r="C186" s="3" t="s">
        <v>205</v>
      </c>
      <c r="D186" s="61" t="s">
        <v>1421</v>
      </c>
    </row>
    <row r="187" spans="3:4" ht="15" customHeight="1" x14ac:dyDescent="0.25">
      <c r="C187" s="3" t="s">
        <v>206</v>
      </c>
      <c r="D187" s="61" t="s">
        <v>1426</v>
      </c>
    </row>
    <row r="188" spans="3:4" ht="15" customHeight="1" x14ac:dyDescent="0.25">
      <c r="C188" s="3" t="s">
        <v>207</v>
      </c>
      <c r="D188" s="61" t="s">
        <v>1419</v>
      </c>
    </row>
    <row r="189" spans="3:4" ht="15" customHeight="1" x14ac:dyDescent="0.25">
      <c r="C189" s="3" t="s">
        <v>208</v>
      </c>
      <c r="D189" s="61" t="s">
        <v>1425</v>
      </c>
    </row>
    <row r="190" spans="3:4" ht="15" customHeight="1" x14ac:dyDescent="0.25">
      <c r="C190" s="3" t="s">
        <v>209</v>
      </c>
      <c r="D190" s="61" t="s">
        <v>1423</v>
      </c>
    </row>
    <row r="191" spans="3:4" ht="15" customHeight="1" x14ac:dyDescent="0.25">
      <c r="C191" s="3" t="s">
        <v>210</v>
      </c>
      <c r="D191" s="61" t="s">
        <v>1426</v>
      </c>
    </row>
    <row r="192" spans="3:4" ht="15" customHeight="1" x14ac:dyDescent="0.25">
      <c r="C192" s="3" t="s">
        <v>211</v>
      </c>
      <c r="D192" s="61" t="s">
        <v>1421</v>
      </c>
    </row>
    <row r="193" spans="3:4" ht="15" customHeight="1" x14ac:dyDescent="0.25">
      <c r="C193" s="3" t="s">
        <v>212</v>
      </c>
      <c r="D193" s="61" t="s">
        <v>1421</v>
      </c>
    </row>
    <row r="194" spans="3:4" ht="15" customHeight="1" x14ac:dyDescent="0.25">
      <c r="C194" s="3" t="s">
        <v>213</v>
      </c>
      <c r="D194" s="61" t="s">
        <v>1425</v>
      </c>
    </row>
    <row r="195" spans="3:4" ht="15" customHeight="1" x14ac:dyDescent="0.25">
      <c r="C195" s="3" t="s">
        <v>214</v>
      </c>
      <c r="D195" s="61" t="s">
        <v>1429</v>
      </c>
    </row>
    <row r="196" spans="3:4" ht="15" customHeight="1" x14ac:dyDescent="0.25">
      <c r="C196" s="3" t="s">
        <v>215</v>
      </c>
      <c r="D196" s="61" t="s">
        <v>1432</v>
      </c>
    </row>
    <row r="197" spans="3:4" ht="15" customHeight="1" x14ac:dyDescent="0.25">
      <c r="C197" s="3" t="s">
        <v>216</v>
      </c>
      <c r="D197" s="61" t="s">
        <v>1420</v>
      </c>
    </row>
    <row r="198" spans="3:4" ht="15" customHeight="1" x14ac:dyDescent="0.25">
      <c r="C198" s="3" t="s">
        <v>217</v>
      </c>
      <c r="D198" s="61" t="s">
        <v>1419</v>
      </c>
    </row>
    <row r="199" spans="3:4" ht="15" customHeight="1" x14ac:dyDescent="0.25">
      <c r="C199" s="3" t="s">
        <v>218</v>
      </c>
      <c r="D199" s="61" t="s">
        <v>1421</v>
      </c>
    </row>
    <row r="200" spans="3:4" ht="15" customHeight="1" x14ac:dyDescent="0.25">
      <c r="C200" s="3" t="s">
        <v>219</v>
      </c>
      <c r="D200" s="61" t="s">
        <v>1419</v>
      </c>
    </row>
    <row r="201" spans="3:4" ht="15" customHeight="1" x14ac:dyDescent="0.25">
      <c r="C201" s="3" t="s">
        <v>220</v>
      </c>
      <c r="D201" s="61" t="s">
        <v>1428</v>
      </c>
    </row>
    <row r="202" spans="3:4" ht="15" customHeight="1" x14ac:dyDescent="0.25">
      <c r="C202" s="3" t="s">
        <v>221</v>
      </c>
      <c r="D202" s="61" t="s">
        <v>1427</v>
      </c>
    </row>
    <row r="203" spans="3:4" ht="15" customHeight="1" x14ac:dyDescent="0.25">
      <c r="C203" s="3" t="s">
        <v>222</v>
      </c>
      <c r="D203" s="61" t="s">
        <v>1427</v>
      </c>
    </row>
    <row r="204" spans="3:4" ht="15" customHeight="1" x14ac:dyDescent="0.25">
      <c r="C204" s="3" t="s">
        <v>223</v>
      </c>
      <c r="D204" s="61" t="s">
        <v>1434</v>
      </c>
    </row>
    <row r="205" spans="3:4" ht="15" customHeight="1" x14ac:dyDescent="0.25">
      <c r="C205" s="3" t="s">
        <v>224</v>
      </c>
      <c r="D205" s="61" t="s">
        <v>1425</v>
      </c>
    </row>
    <row r="206" spans="3:4" ht="15" customHeight="1" x14ac:dyDescent="0.25">
      <c r="C206" s="3" t="s">
        <v>225</v>
      </c>
      <c r="D206" s="61" t="s">
        <v>1434</v>
      </c>
    </row>
    <row r="207" spans="3:4" ht="15" customHeight="1" x14ac:dyDescent="0.25">
      <c r="C207" s="3" t="s">
        <v>226</v>
      </c>
      <c r="D207" s="61" t="s">
        <v>1423</v>
      </c>
    </row>
    <row r="208" spans="3:4" ht="15" customHeight="1" x14ac:dyDescent="0.25">
      <c r="C208" s="3" t="s">
        <v>227</v>
      </c>
      <c r="D208" s="61" t="s">
        <v>1421</v>
      </c>
    </row>
    <row r="209" spans="3:4" ht="15" customHeight="1" x14ac:dyDescent="0.25">
      <c r="C209" s="3" t="s">
        <v>228</v>
      </c>
      <c r="D209" s="61" t="s">
        <v>1419</v>
      </c>
    </row>
    <row r="210" spans="3:4" ht="15" customHeight="1" x14ac:dyDescent="0.25">
      <c r="C210" s="3" t="s">
        <v>229</v>
      </c>
      <c r="D210" s="61" t="s">
        <v>1426</v>
      </c>
    </row>
    <row r="211" spans="3:4" ht="15" customHeight="1" x14ac:dyDescent="0.25">
      <c r="C211" s="3" t="s">
        <v>230</v>
      </c>
      <c r="D211" s="61" t="s">
        <v>1425</v>
      </c>
    </row>
    <row r="212" spans="3:4" ht="15" customHeight="1" x14ac:dyDescent="0.25">
      <c r="C212" s="3" t="s">
        <v>231</v>
      </c>
      <c r="D212" s="61" t="s">
        <v>1419</v>
      </c>
    </row>
    <row r="213" spans="3:4" ht="15" customHeight="1" x14ac:dyDescent="0.25">
      <c r="C213" s="3" t="s">
        <v>232</v>
      </c>
      <c r="D213" s="61" t="s">
        <v>1434</v>
      </c>
    </row>
    <row r="214" spans="3:4" ht="15" customHeight="1" x14ac:dyDescent="0.25">
      <c r="C214" s="3" t="s">
        <v>233</v>
      </c>
      <c r="D214" s="61" t="s">
        <v>1433</v>
      </c>
    </row>
    <row r="215" spans="3:4" ht="15" customHeight="1" x14ac:dyDescent="0.25">
      <c r="C215" s="3" t="s">
        <v>234</v>
      </c>
      <c r="D215" s="61" t="s">
        <v>1434</v>
      </c>
    </row>
    <row r="216" spans="3:4" ht="15" customHeight="1" x14ac:dyDescent="0.25">
      <c r="C216" s="3" t="s">
        <v>235</v>
      </c>
      <c r="D216" s="61" t="s">
        <v>1424</v>
      </c>
    </row>
    <row r="217" spans="3:4" ht="15" customHeight="1" x14ac:dyDescent="0.25">
      <c r="C217" s="3" t="s">
        <v>236</v>
      </c>
      <c r="D217" s="61" t="s">
        <v>1425</v>
      </c>
    </row>
    <row r="218" spans="3:4" ht="15" customHeight="1" x14ac:dyDescent="0.25">
      <c r="C218" s="3" t="s">
        <v>237</v>
      </c>
      <c r="D218" s="61" t="s">
        <v>1429</v>
      </c>
    </row>
    <row r="219" spans="3:4" ht="15" customHeight="1" x14ac:dyDescent="0.25">
      <c r="C219" s="3" t="s">
        <v>238</v>
      </c>
      <c r="D219" s="61" t="s">
        <v>1426</v>
      </c>
    </row>
    <row r="220" spans="3:4" ht="15" customHeight="1" x14ac:dyDescent="0.25">
      <c r="C220" s="3" t="s">
        <v>239</v>
      </c>
      <c r="D220" s="61" t="s">
        <v>1426</v>
      </c>
    </row>
    <row r="221" spans="3:4" ht="15" customHeight="1" x14ac:dyDescent="0.25">
      <c r="C221" s="3" t="s">
        <v>240</v>
      </c>
      <c r="D221" s="61" t="s">
        <v>1421</v>
      </c>
    </row>
    <row r="222" spans="3:4" ht="15" customHeight="1" x14ac:dyDescent="0.25">
      <c r="C222" s="3" t="s">
        <v>241</v>
      </c>
      <c r="D222" s="61" t="s">
        <v>1434</v>
      </c>
    </row>
    <row r="223" spans="3:4" ht="15" customHeight="1" x14ac:dyDescent="0.25">
      <c r="C223" s="3" t="s">
        <v>242</v>
      </c>
      <c r="D223" s="61" t="s">
        <v>1424</v>
      </c>
    </row>
    <row r="224" spans="3:4" ht="15" customHeight="1" x14ac:dyDescent="0.25">
      <c r="C224" s="3" t="s">
        <v>243</v>
      </c>
      <c r="D224" s="61" t="s">
        <v>1427</v>
      </c>
    </row>
    <row r="225" spans="3:4" ht="15" customHeight="1" x14ac:dyDescent="0.25">
      <c r="C225" s="3" t="s">
        <v>244</v>
      </c>
      <c r="D225" s="61" t="s">
        <v>1429</v>
      </c>
    </row>
    <row r="226" spans="3:4" ht="15" customHeight="1" x14ac:dyDescent="0.25">
      <c r="C226" s="3" t="s">
        <v>245</v>
      </c>
      <c r="D226" s="61" t="s">
        <v>1428</v>
      </c>
    </row>
    <row r="227" spans="3:4" ht="15" customHeight="1" x14ac:dyDescent="0.25">
      <c r="C227" s="3" t="s">
        <v>246</v>
      </c>
      <c r="D227" s="61" t="s">
        <v>1431</v>
      </c>
    </row>
    <row r="228" spans="3:4" ht="15" customHeight="1" x14ac:dyDescent="0.25">
      <c r="C228" s="3" t="s">
        <v>247</v>
      </c>
      <c r="D228" s="61" t="s">
        <v>1428</v>
      </c>
    </row>
    <row r="229" spans="3:4" ht="15" customHeight="1" x14ac:dyDescent="0.25">
      <c r="C229" s="3" t="s">
        <v>248</v>
      </c>
      <c r="D229" s="61" t="s">
        <v>1426</v>
      </c>
    </row>
    <row r="230" spans="3:4" ht="15" customHeight="1" x14ac:dyDescent="0.25">
      <c r="C230" s="3" t="s">
        <v>249</v>
      </c>
      <c r="D230" s="61" t="s">
        <v>1428</v>
      </c>
    </row>
    <row r="231" spans="3:4" ht="15" customHeight="1" x14ac:dyDescent="0.25">
      <c r="C231" s="3" t="s">
        <v>250</v>
      </c>
      <c r="D231" s="61" t="s">
        <v>1419</v>
      </c>
    </row>
    <row r="232" spans="3:4" ht="15" customHeight="1" x14ac:dyDescent="0.25">
      <c r="C232" s="3" t="s">
        <v>251</v>
      </c>
      <c r="D232" s="61" t="s">
        <v>1421</v>
      </c>
    </row>
    <row r="233" spans="3:4" ht="15" customHeight="1" x14ac:dyDescent="0.25">
      <c r="C233" s="3" t="s">
        <v>252</v>
      </c>
      <c r="D233" s="61" t="s">
        <v>1423</v>
      </c>
    </row>
    <row r="234" spans="3:4" ht="15" customHeight="1" x14ac:dyDescent="0.25">
      <c r="C234" s="3" t="s">
        <v>253</v>
      </c>
      <c r="D234" s="61" t="s">
        <v>1423</v>
      </c>
    </row>
    <row r="235" spans="3:4" ht="15" customHeight="1" x14ac:dyDescent="0.25">
      <c r="C235" s="3" t="s">
        <v>254</v>
      </c>
      <c r="D235" s="61" t="s">
        <v>1419</v>
      </c>
    </row>
    <row r="236" spans="3:4" ht="15" customHeight="1" x14ac:dyDescent="0.25">
      <c r="C236" s="3" t="s">
        <v>255</v>
      </c>
      <c r="D236" s="61" t="s">
        <v>1419</v>
      </c>
    </row>
    <row r="237" spans="3:4" ht="15" customHeight="1" x14ac:dyDescent="0.25">
      <c r="C237" s="3" t="s">
        <v>256</v>
      </c>
      <c r="D237" s="61" t="s">
        <v>1433</v>
      </c>
    </row>
    <row r="238" spans="3:4" ht="15" customHeight="1" x14ac:dyDescent="0.25">
      <c r="C238" s="3" t="s">
        <v>257</v>
      </c>
      <c r="D238" s="61" t="s">
        <v>1419</v>
      </c>
    </row>
    <row r="239" spans="3:4" ht="15" customHeight="1" x14ac:dyDescent="0.25">
      <c r="C239" s="3" t="s">
        <v>258</v>
      </c>
      <c r="D239" s="61" t="s">
        <v>1420</v>
      </c>
    </row>
    <row r="240" spans="3:4" ht="15" customHeight="1" x14ac:dyDescent="0.25">
      <c r="C240" s="3" t="s">
        <v>259</v>
      </c>
      <c r="D240" s="61" t="s">
        <v>1434</v>
      </c>
    </row>
    <row r="241" spans="3:4" ht="15" customHeight="1" x14ac:dyDescent="0.25">
      <c r="C241" s="3" t="s">
        <v>260</v>
      </c>
      <c r="D241" s="61" t="s">
        <v>1434</v>
      </c>
    </row>
    <row r="242" spans="3:4" ht="15" customHeight="1" x14ac:dyDescent="0.25">
      <c r="C242" s="3" t="s">
        <v>261</v>
      </c>
      <c r="D242" s="61" t="s">
        <v>1419</v>
      </c>
    </row>
    <row r="243" spans="3:4" ht="15" customHeight="1" x14ac:dyDescent="0.25">
      <c r="C243" s="3" t="s">
        <v>262</v>
      </c>
      <c r="D243" s="61" t="s">
        <v>1426</v>
      </c>
    </row>
    <row r="244" spans="3:4" ht="15" customHeight="1" x14ac:dyDescent="0.25">
      <c r="C244" s="3" t="s">
        <v>263</v>
      </c>
      <c r="D244" s="61" t="s">
        <v>1419</v>
      </c>
    </row>
    <row r="245" spans="3:4" ht="15" customHeight="1" x14ac:dyDescent="0.25">
      <c r="C245" s="3" t="s">
        <v>264</v>
      </c>
      <c r="D245" s="61" t="s">
        <v>1427</v>
      </c>
    </row>
    <row r="246" spans="3:4" ht="15" customHeight="1" x14ac:dyDescent="0.25">
      <c r="C246" s="3" t="s">
        <v>265</v>
      </c>
      <c r="D246" s="61" t="s">
        <v>1419</v>
      </c>
    </row>
    <row r="247" spans="3:4" ht="15" customHeight="1" x14ac:dyDescent="0.25">
      <c r="C247" s="3" t="s">
        <v>266</v>
      </c>
      <c r="D247" s="61" t="s">
        <v>1422</v>
      </c>
    </row>
    <row r="248" spans="3:4" ht="15" customHeight="1" x14ac:dyDescent="0.25">
      <c r="C248" s="3" t="s">
        <v>267</v>
      </c>
      <c r="D248" s="61" t="s">
        <v>1429</v>
      </c>
    </row>
    <row r="249" spans="3:4" ht="15" customHeight="1" x14ac:dyDescent="0.25">
      <c r="C249" s="3" t="s">
        <v>268</v>
      </c>
      <c r="D249" s="61" t="s">
        <v>1420</v>
      </c>
    </row>
    <row r="250" spans="3:4" ht="15" customHeight="1" x14ac:dyDescent="0.25">
      <c r="C250" s="3" t="s">
        <v>269</v>
      </c>
      <c r="D250" s="61" t="s">
        <v>1426</v>
      </c>
    </row>
    <row r="251" spans="3:4" ht="15" customHeight="1" x14ac:dyDescent="0.25">
      <c r="C251" s="3" t="s">
        <v>270</v>
      </c>
      <c r="D251" s="61" t="s">
        <v>1422</v>
      </c>
    </row>
    <row r="252" spans="3:4" ht="15" customHeight="1" x14ac:dyDescent="0.25">
      <c r="C252" s="3" t="s">
        <v>271</v>
      </c>
      <c r="D252" s="61" t="s">
        <v>1430</v>
      </c>
    </row>
    <row r="253" spans="3:4" ht="15" customHeight="1" x14ac:dyDescent="0.25">
      <c r="C253" s="3" t="s">
        <v>272</v>
      </c>
      <c r="D253" s="61" t="s">
        <v>1419</v>
      </c>
    </row>
    <row r="254" spans="3:4" ht="15" customHeight="1" x14ac:dyDescent="0.25">
      <c r="C254" s="3" t="s">
        <v>273</v>
      </c>
      <c r="D254" s="61" t="s">
        <v>1424</v>
      </c>
    </row>
    <row r="255" spans="3:4" ht="15" customHeight="1" x14ac:dyDescent="0.25">
      <c r="C255" s="3" t="s">
        <v>274</v>
      </c>
      <c r="D255" s="61" t="s">
        <v>1426</v>
      </c>
    </row>
    <row r="256" spans="3:4" ht="15" customHeight="1" x14ac:dyDescent="0.25">
      <c r="C256" s="3" t="s">
        <v>275</v>
      </c>
      <c r="D256" s="61" t="s">
        <v>1422</v>
      </c>
    </row>
    <row r="257" spans="3:4" ht="15" customHeight="1" x14ac:dyDescent="0.25">
      <c r="C257" s="3" t="s">
        <v>276</v>
      </c>
      <c r="D257" s="61" t="s">
        <v>1422</v>
      </c>
    </row>
    <row r="258" spans="3:4" ht="15" customHeight="1" x14ac:dyDescent="0.25">
      <c r="C258" s="3" t="s">
        <v>277</v>
      </c>
      <c r="D258" s="61" t="s">
        <v>1422</v>
      </c>
    </row>
    <row r="259" spans="3:4" ht="15" customHeight="1" x14ac:dyDescent="0.25">
      <c r="C259" s="3" t="s">
        <v>278</v>
      </c>
      <c r="D259" s="61" t="s">
        <v>1421</v>
      </c>
    </row>
    <row r="260" spans="3:4" ht="15" customHeight="1" x14ac:dyDescent="0.25">
      <c r="C260" s="3" t="s">
        <v>279</v>
      </c>
      <c r="D260" s="61" t="s">
        <v>1425</v>
      </c>
    </row>
    <row r="261" spans="3:4" ht="15" customHeight="1" x14ac:dyDescent="0.25">
      <c r="C261" s="3" t="s">
        <v>280</v>
      </c>
      <c r="D261" s="61" t="s">
        <v>1427</v>
      </c>
    </row>
    <row r="262" spans="3:4" ht="15" customHeight="1" x14ac:dyDescent="0.25">
      <c r="C262" s="3" t="s">
        <v>281</v>
      </c>
      <c r="D262" s="61" t="s">
        <v>1426</v>
      </c>
    </row>
    <row r="263" spans="3:4" ht="15" customHeight="1" x14ac:dyDescent="0.25">
      <c r="C263" s="3" t="s">
        <v>282</v>
      </c>
      <c r="D263" s="61" t="s">
        <v>1428</v>
      </c>
    </row>
    <row r="264" spans="3:4" ht="15" customHeight="1" x14ac:dyDescent="0.25">
      <c r="C264" s="3" t="s">
        <v>283</v>
      </c>
      <c r="D264" s="61" t="s">
        <v>1429</v>
      </c>
    </row>
    <row r="265" spans="3:4" ht="15" customHeight="1" x14ac:dyDescent="0.25">
      <c r="C265" s="3" t="s">
        <v>284</v>
      </c>
      <c r="D265" s="61" t="s">
        <v>1420</v>
      </c>
    </row>
    <row r="266" spans="3:4" ht="15" customHeight="1" x14ac:dyDescent="0.25">
      <c r="C266" s="3" t="s">
        <v>285</v>
      </c>
      <c r="D266" s="61" t="s">
        <v>1427</v>
      </c>
    </row>
    <row r="267" spans="3:4" ht="15" customHeight="1" x14ac:dyDescent="0.25">
      <c r="C267" s="3" t="s">
        <v>286</v>
      </c>
      <c r="D267" s="61" t="s">
        <v>1431</v>
      </c>
    </row>
    <row r="268" spans="3:4" ht="15" customHeight="1" x14ac:dyDescent="0.25">
      <c r="C268" s="3" t="s">
        <v>287</v>
      </c>
      <c r="D268" s="61" t="s">
        <v>1427</v>
      </c>
    </row>
    <row r="269" spans="3:4" ht="15" customHeight="1" x14ac:dyDescent="0.25">
      <c r="C269" s="3" t="s">
        <v>288</v>
      </c>
      <c r="D269" s="61" t="s">
        <v>1425</v>
      </c>
    </row>
    <row r="270" spans="3:4" ht="15" customHeight="1" x14ac:dyDescent="0.25">
      <c r="C270" s="3" t="s">
        <v>289</v>
      </c>
      <c r="D270" s="61" t="s">
        <v>1422</v>
      </c>
    </row>
    <row r="271" spans="3:4" ht="15" customHeight="1" x14ac:dyDescent="0.25">
      <c r="C271" s="3" t="s">
        <v>290</v>
      </c>
      <c r="D271" s="61" t="s">
        <v>1422</v>
      </c>
    </row>
    <row r="272" spans="3:4" ht="15" customHeight="1" x14ac:dyDescent="0.25">
      <c r="C272" s="3" t="s">
        <v>291</v>
      </c>
      <c r="D272" s="61" t="s">
        <v>1433</v>
      </c>
    </row>
    <row r="273" spans="3:4" ht="15" customHeight="1" x14ac:dyDescent="0.25">
      <c r="C273" s="3" t="s">
        <v>292</v>
      </c>
      <c r="D273" s="61" t="s">
        <v>1426</v>
      </c>
    </row>
    <row r="274" spans="3:4" ht="15" customHeight="1" x14ac:dyDescent="0.25">
      <c r="C274" s="3" t="s">
        <v>293</v>
      </c>
      <c r="D274" s="61" t="s">
        <v>1427</v>
      </c>
    </row>
    <row r="275" spans="3:4" ht="15" customHeight="1" x14ac:dyDescent="0.25">
      <c r="C275" s="3" t="s">
        <v>294</v>
      </c>
      <c r="D275" s="61" t="s">
        <v>1423</v>
      </c>
    </row>
    <row r="276" spans="3:4" ht="15" customHeight="1" x14ac:dyDescent="0.25">
      <c r="C276" s="3" t="s">
        <v>295</v>
      </c>
      <c r="D276" s="61" t="s">
        <v>1420</v>
      </c>
    </row>
    <row r="277" spans="3:4" ht="15" customHeight="1" x14ac:dyDescent="0.25">
      <c r="C277" s="3" t="s">
        <v>296</v>
      </c>
      <c r="D277" s="61" t="s">
        <v>1420</v>
      </c>
    </row>
    <row r="278" spans="3:4" ht="15" customHeight="1" x14ac:dyDescent="0.25">
      <c r="C278" s="3" t="s">
        <v>297</v>
      </c>
      <c r="D278" s="61" t="s">
        <v>1426</v>
      </c>
    </row>
    <row r="279" spans="3:4" ht="15" customHeight="1" x14ac:dyDescent="0.25">
      <c r="C279" s="3" t="s">
        <v>298</v>
      </c>
      <c r="D279" s="61" t="s">
        <v>1432</v>
      </c>
    </row>
    <row r="280" spans="3:4" ht="15" customHeight="1" x14ac:dyDescent="0.25">
      <c r="C280" s="3" t="s">
        <v>299</v>
      </c>
      <c r="D280" s="61" t="s">
        <v>1434</v>
      </c>
    </row>
    <row r="281" spans="3:4" ht="15" customHeight="1" x14ac:dyDescent="0.25">
      <c r="C281" s="3" t="s">
        <v>300</v>
      </c>
      <c r="D281" s="61" t="s">
        <v>1426</v>
      </c>
    </row>
    <row r="282" spans="3:4" ht="15" customHeight="1" x14ac:dyDescent="0.25">
      <c r="C282" s="3" t="s">
        <v>301</v>
      </c>
      <c r="D282" s="61" t="s">
        <v>1427</v>
      </c>
    </row>
    <row r="283" spans="3:4" ht="15" customHeight="1" x14ac:dyDescent="0.25">
      <c r="C283" s="3" t="s">
        <v>302</v>
      </c>
      <c r="D283" s="61" t="s">
        <v>1427</v>
      </c>
    </row>
    <row r="284" spans="3:4" ht="15" customHeight="1" x14ac:dyDescent="0.25">
      <c r="C284" s="3" t="s">
        <v>303</v>
      </c>
      <c r="D284" s="61" t="s">
        <v>1428</v>
      </c>
    </row>
    <row r="285" spans="3:4" ht="15" customHeight="1" x14ac:dyDescent="0.25">
      <c r="C285" s="3" t="s">
        <v>304</v>
      </c>
      <c r="D285" s="61" t="s">
        <v>1425</v>
      </c>
    </row>
    <row r="286" spans="3:4" ht="15" customHeight="1" x14ac:dyDescent="0.25">
      <c r="C286" s="3" t="s">
        <v>305</v>
      </c>
      <c r="D286" s="61" t="s">
        <v>1424</v>
      </c>
    </row>
    <row r="287" spans="3:4" ht="15" customHeight="1" x14ac:dyDescent="0.25">
      <c r="C287" s="3" t="s">
        <v>306</v>
      </c>
      <c r="D287" s="61" t="s">
        <v>1419</v>
      </c>
    </row>
    <row r="288" spans="3:4" ht="15" customHeight="1" x14ac:dyDescent="0.25">
      <c r="C288" s="3" t="s">
        <v>307</v>
      </c>
      <c r="D288" s="61" t="s">
        <v>1419</v>
      </c>
    </row>
    <row r="289" spans="3:4" ht="15" customHeight="1" x14ac:dyDescent="0.25">
      <c r="C289" s="3" t="s">
        <v>308</v>
      </c>
      <c r="D289" s="61" t="s">
        <v>1424</v>
      </c>
    </row>
    <row r="290" spans="3:4" ht="15" customHeight="1" x14ac:dyDescent="0.25">
      <c r="C290" s="3" t="s">
        <v>309</v>
      </c>
      <c r="D290" s="61" t="s">
        <v>1427</v>
      </c>
    </row>
    <row r="291" spans="3:4" ht="15" customHeight="1" x14ac:dyDescent="0.25">
      <c r="C291" s="3" t="s">
        <v>310</v>
      </c>
      <c r="D291" s="61" t="s">
        <v>1421</v>
      </c>
    </row>
    <row r="292" spans="3:4" ht="15" customHeight="1" x14ac:dyDescent="0.25">
      <c r="C292" s="3" t="s">
        <v>311</v>
      </c>
      <c r="D292" s="61" t="s">
        <v>1427</v>
      </c>
    </row>
    <row r="293" spans="3:4" ht="15" customHeight="1" x14ac:dyDescent="0.25">
      <c r="C293" s="3" t="s">
        <v>312</v>
      </c>
      <c r="D293" s="61" t="s">
        <v>1424</v>
      </c>
    </row>
    <row r="294" spans="3:4" ht="15" customHeight="1" x14ac:dyDescent="0.25">
      <c r="C294" s="3" t="s">
        <v>313</v>
      </c>
      <c r="D294" s="61" t="s">
        <v>1433</v>
      </c>
    </row>
    <row r="295" spans="3:4" ht="15" customHeight="1" x14ac:dyDescent="0.25">
      <c r="C295" s="3" t="s">
        <v>314</v>
      </c>
      <c r="D295" s="61" t="s">
        <v>1430</v>
      </c>
    </row>
    <row r="296" spans="3:4" ht="15" customHeight="1" x14ac:dyDescent="0.25">
      <c r="C296" s="3" t="s">
        <v>315</v>
      </c>
      <c r="D296" s="61" t="s">
        <v>1429</v>
      </c>
    </row>
    <row r="297" spans="3:4" ht="15" customHeight="1" x14ac:dyDescent="0.25">
      <c r="C297" s="3" t="s">
        <v>316</v>
      </c>
      <c r="D297" s="61" t="s">
        <v>1426</v>
      </c>
    </row>
    <row r="298" spans="3:4" ht="15" customHeight="1" x14ac:dyDescent="0.25">
      <c r="C298" s="3" t="s">
        <v>317</v>
      </c>
      <c r="D298" s="61" t="s">
        <v>1423</v>
      </c>
    </row>
    <row r="299" spans="3:4" ht="15" customHeight="1" x14ac:dyDescent="0.25">
      <c r="C299" s="3" t="s">
        <v>318</v>
      </c>
      <c r="D299" s="61" t="s">
        <v>1423</v>
      </c>
    </row>
    <row r="300" spans="3:4" ht="15" customHeight="1" x14ac:dyDescent="0.25">
      <c r="C300" s="3" t="s">
        <v>319</v>
      </c>
      <c r="D300" s="61" t="s">
        <v>1426</v>
      </c>
    </row>
    <row r="301" spans="3:4" ht="15" customHeight="1" x14ac:dyDescent="0.25">
      <c r="C301" s="3" t="s">
        <v>320</v>
      </c>
      <c r="D301" s="61" t="s">
        <v>1424</v>
      </c>
    </row>
    <row r="302" spans="3:4" ht="15" customHeight="1" x14ac:dyDescent="0.25">
      <c r="C302" s="3" t="s">
        <v>321</v>
      </c>
      <c r="D302" s="61" t="s">
        <v>1424</v>
      </c>
    </row>
    <row r="303" spans="3:4" ht="15" customHeight="1" x14ac:dyDescent="0.25">
      <c r="C303" s="3" t="s">
        <v>322</v>
      </c>
      <c r="D303" s="61" t="s">
        <v>1423</v>
      </c>
    </row>
    <row r="304" spans="3:4" ht="15" customHeight="1" x14ac:dyDescent="0.25">
      <c r="C304" s="3" t="s">
        <v>323</v>
      </c>
      <c r="D304" s="61" t="s">
        <v>1421</v>
      </c>
    </row>
    <row r="305" spans="3:4" ht="15" customHeight="1" x14ac:dyDescent="0.25">
      <c r="C305" s="3" t="s">
        <v>324</v>
      </c>
      <c r="D305" s="61" t="s">
        <v>1424</v>
      </c>
    </row>
    <row r="306" spans="3:4" ht="15" customHeight="1" x14ac:dyDescent="0.25">
      <c r="C306" s="3" t="s">
        <v>325</v>
      </c>
      <c r="D306" s="61" t="s">
        <v>1433</v>
      </c>
    </row>
    <row r="307" spans="3:4" ht="15" customHeight="1" x14ac:dyDescent="0.25">
      <c r="C307" s="3" t="s">
        <v>326</v>
      </c>
      <c r="D307" s="61" t="s">
        <v>1426</v>
      </c>
    </row>
    <row r="308" spans="3:4" ht="15" customHeight="1" x14ac:dyDescent="0.25">
      <c r="C308" s="3" t="s">
        <v>327</v>
      </c>
      <c r="D308" s="61" t="s">
        <v>1432</v>
      </c>
    </row>
    <row r="309" spans="3:4" ht="15" customHeight="1" x14ac:dyDescent="0.25">
      <c r="C309" s="3" t="s">
        <v>328</v>
      </c>
      <c r="D309" s="61" t="s">
        <v>1432</v>
      </c>
    </row>
    <row r="310" spans="3:4" ht="15" customHeight="1" x14ac:dyDescent="0.25">
      <c r="C310" s="3" t="s">
        <v>329</v>
      </c>
      <c r="D310" s="61" t="s">
        <v>1424</v>
      </c>
    </row>
    <row r="311" spans="3:4" ht="15" customHeight="1" x14ac:dyDescent="0.25">
      <c r="C311" s="3" t="s">
        <v>330</v>
      </c>
      <c r="D311" s="61" t="s">
        <v>1423</v>
      </c>
    </row>
    <row r="312" spans="3:4" ht="15" customHeight="1" x14ac:dyDescent="0.25">
      <c r="C312" s="3" t="s">
        <v>331</v>
      </c>
      <c r="D312" s="61" t="s">
        <v>1433</v>
      </c>
    </row>
    <row r="313" spans="3:4" ht="15" customHeight="1" x14ac:dyDescent="0.25">
      <c r="C313" s="3" t="s">
        <v>332</v>
      </c>
      <c r="D313" s="61" t="s">
        <v>1419</v>
      </c>
    </row>
    <row r="314" spans="3:4" ht="15" customHeight="1" x14ac:dyDescent="0.25">
      <c r="C314" s="3" t="s">
        <v>333</v>
      </c>
      <c r="D314" s="61" t="s">
        <v>1430</v>
      </c>
    </row>
    <row r="315" spans="3:4" ht="15" customHeight="1" x14ac:dyDescent="0.25">
      <c r="C315" s="3" t="s">
        <v>334</v>
      </c>
      <c r="D315" s="61" t="s">
        <v>1424</v>
      </c>
    </row>
    <row r="316" spans="3:4" ht="15" customHeight="1" x14ac:dyDescent="0.25">
      <c r="C316" s="3" t="s">
        <v>335</v>
      </c>
      <c r="D316" s="61" t="s">
        <v>1427</v>
      </c>
    </row>
    <row r="317" spans="3:4" ht="15" customHeight="1" x14ac:dyDescent="0.25">
      <c r="C317" s="3" t="s">
        <v>336</v>
      </c>
      <c r="D317" s="61" t="s">
        <v>1432</v>
      </c>
    </row>
    <row r="318" spans="3:4" ht="15" customHeight="1" x14ac:dyDescent="0.25">
      <c r="C318" s="3" t="s">
        <v>337</v>
      </c>
      <c r="D318" s="61" t="s">
        <v>1426</v>
      </c>
    </row>
    <row r="319" spans="3:4" ht="15" customHeight="1" x14ac:dyDescent="0.25">
      <c r="C319" s="3" t="s">
        <v>338</v>
      </c>
      <c r="D319" s="61" t="s">
        <v>1432</v>
      </c>
    </row>
    <row r="320" spans="3:4" ht="15" customHeight="1" x14ac:dyDescent="0.25">
      <c r="C320" s="3" t="s">
        <v>339</v>
      </c>
      <c r="D320" s="61" t="s">
        <v>1426</v>
      </c>
    </row>
    <row r="321" spans="3:4" ht="15" customHeight="1" x14ac:dyDescent="0.25">
      <c r="C321" s="3" t="s">
        <v>340</v>
      </c>
      <c r="D321" s="61" t="s">
        <v>1426</v>
      </c>
    </row>
    <row r="322" spans="3:4" ht="15" customHeight="1" x14ac:dyDescent="0.25">
      <c r="C322" s="3" t="s">
        <v>341</v>
      </c>
      <c r="D322" s="61" t="s">
        <v>1424</v>
      </c>
    </row>
    <row r="323" spans="3:4" ht="15" customHeight="1" x14ac:dyDescent="0.25">
      <c r="C323" s="3" t="s">
        <v>342</v>
      </c>
      <c r="D323" s="61" t="s">
        <v>1430</v>
      </c>
    </row>
    <row r="324" spans="3:4" ht="15" customHeight="1" x14ac:dyDescent="0.25">
      <c r="C324" s="3" t="s">
        <v>343</v>
      </c>
      <c r="D324" s="61" t="s">
        <v>1424</v>
      </c>
    </row>
    <row r="325" spans="3:4" ht="15" customHeight="1" x14ac:dyDescent="0.25">
      <c r="C325" s="3" t="s">
        <v>344</v>
      </c>
      <c r="D325" s="61" t="s">
        <v>1426</v>
      </c>
    </row>
    <row r="326" spans="3:4" ht="15" customHeight="1" x14ac:dyDescent="0.25">
      <c r="C326" s="3" t="s">
        <v>345</v>
      </c>
      <c r="D326" s="61" t="s">
        <v>1427</v>
      </c>
    </row>
    <row r="327" spans="3:4" ht="15" customHeight="1" x14ac:dyDescent="0.25">
      <c r="C327" s="3" t="s">
        <v>346</v>
      </c>
      <c r="D327" s="61" t="s">
        <v>1425</v>
      </c>
    </row>
    <row r="328" spans="3:4" ht="15" customHeight="1" x14ac:dyDescent="0.25">
      <c r="C328" s="3" t="s">
        <v>347</v>
      </c>
      <c r="D328" s="61" t="s">
        <v>1426</v>
      </c>
    </row>
    <row r="329" spans="3:4" ht="15" customHeight="1" x14ac:dyDescent="0.25">
      <c r="C329" s="3" t="s">
        <v>348</v>
      </c>
      <c r="D329" s="61" t="s">
        <v>1430</v>
      </c>
    </row>
    <row r="330" spans="3:4" ht="15" customHeight="1" x14ac:dyDescent="0.25">
      <c r="C330" s="3" t="s">
        <v>349</v>
      </c>
      <c r="D330" s="61" t="s">
        <v>1426</v>
      </c>
    </row>
    <row r="331" spans="3:4" ht="15" customHeight="1" x14ac:dyDescent="0.25">
      <c r="C331" s="3" t="s">
        <v>350</v>
      </c>
      <c r="D331" s="61" t="s">
        <v>1428</v>
      </c>
    </row>
    <row r="332" spans="3:4" ht="15" customHeight="1" x14ac:dyDescent="0.25">
      <c r="C332" s="3" t="s">
        <v>351</v>
      </c>
      <c r="D332" s="61" t="s">
        <v>1426</v>
      </c>
    </row>
    <row r="333" spans="3:4" ht="15" customHeight="1" x14ac:dyDescent="0.25">
      <c r="C333" s="3" t="s">
        <v>352</v>
      </c>
      <c r="D333" s="61" t="s">
        <v>1427</v>
      </c>
    </row>
    <row r="334" spans="3:4" ht="15" customHeight="1" x14ac:dyDescent="0.25">
      <c r="C334" s="3" t="s">
        <v>353</v>
      </c>
      <c r="D334" s="61" t="s">
        <v>1430</v>
      </c>
    </row>
    <row r="335" spans="3:4" ht="15" customHeight="1" x14ac:dyDescent="0.25">
      <c r="C335" s="3" t="s">
        <v>354</v>
      </c>
      <c r="D335" s="61" t="s">
        <v>1433</v>
      </c>
    </row>
    <row r="336" spans="3:4" ht="15" customHeight="1" x14ac:dyDescent="0.25">
      <c r="C336" s="3" t="s">
        <v>355</v>
      </c>
      <c r="D336" s="61" t="s">
        <v>1426</v>
      </c>
    </row>
    <row r="337" spans="3:4" ht="15" customHeight="1" x14ac:dyDescent="0.25">
      <c r="C337" s="3" t="s">
        <v>356</v>
      </c>
      <c r="D337" s="61" t="s">
        <v>1420</v>
      </c>
    </row>
    <row r="338" spans="3:4" ht="15" customHeight="1" x14ac:dyDescent="0.25">
      <c r="C338" s="3" t="s">
        <v>357</v>
      </c>
      <c r="D338" s="61" t="s">
        <v>1420</v>
      </c>
    </row>
    <row r="339" spans="3:4" ht="15" customHeight="1" x14ac:dyDescent="0.25">
      <c r="C339" s="3" t="s">
        <v>358</v>
      </c>
      <c r="D339" s="61" t="s">
        <v>1427</v>
      </c>
    </row>
    <row r="340" spans="3:4" ht="15" customHeight="1" x14ac:dyDescent="0.25">
      <c r="C340" s="3" t="s">
        <v>359</v>
      </c>
      <c r="D340" s="61" t="s">
        <v>1424</v>
      </c>
    </row>
    <row r="341" spans="3:4" ht="15" customHeight="1" x14ac:dyDescent="0.25">
      <c r="C341" s="3" t="s">
        <v>360</v>
      </c>
      <c r="D341" s="61" t="s">
        <v>1426</v>
      </c>
    </row>
    <row r="342" spans="3:4" ht="15" customHeight="1" x14ac:dyDescent="0.25">
      <c r="C342" s="3" t="s">
        <v>361</v>
      </c>
      <c r="D342" s="61" t="s">
        <v>1432</v>
      </c>
    </row>
    <row r="343" spans="3:4" ht="15" customHeight="1" x14ac:dyDescent="0.25">
      <c r="C343" s="3" t="s">
        <v>362</v>
      </c>
      <c r="D343" s="61" t="s">
        <v>1421</v>
      </c>
    </row>
    <row r="344" spans="3:4" ht="15" customHeight="1" x14ac:dyDescent="0.25">
      <c r="C344" s="3" t="s">
        <v>363</v>
      </c>
      <c r="D344" s="61" t="s">
        <v>1421</v>
      </c>
    </row>
    <row r="345" spans="3:4" ht="15" customHeight="1" x14ac:dyDescent="0.25">
      <c r="C345" s="3" t="s">
        <v>364</v>
      </c>
      <c r="D345" s="61" t="s">
        <v>1421</v>
      </c>
    </row>
    <row r="346" spans="3:4" ht="15" customHeight="1" x14ac:dyDescent="0.25">
      <c r="C346" s="3" t="s">
        <v>365</v>
      </c>
      <c r="D346" s="61" t="s">
        <v>1432</v>
      </c>
    </row>
    <row r="347" spans="3:4" ht="15" customHeight="1" x14ac:dyDescent="0.25">
      <c r="C347" s="3" t="s">
        <v>366</v>
      </c>
      <c r="D347" s="61" t="s">
        <v>1430</v>
      </c>
    </row>
    <row r="348" spans="3:4" ht="15" customHeight="1" x14ac:dyDescent="0.25">
      <c r="C348" s="3" t="s">
        <v>367</v>
      </c>
      <c r="D348" s="61" t="s">
        <v>1425</v>
      </c>
    </row>
    <row r="349" spans="3:4" ht="15" customHeight="1" x14ac:dyDescent="0.25">
      <c r="C349" s="3" t="s">
        <v>368</v>
      </c>
      <c r="D349" s="61" t="s">
        <v>1426</v>
      </c>
    </row>
    <row r="350" spans="3:4" ht="15" customHeight="1" x14ac:dyDescent="0.25">
      <c r="C350" s="3" t="s">
        <v>369</v>
      </c>
      <c r="D350" s="61" t="s">
        <v>1433</v>
      </c>
    </row>
    <row r="351" spans="3:4" ht="15" customHeight="1" x14ac:dyDescent="0.25">
      <c r="C351" s="3" t="s">
        <v>370</v>
      </c>
      <c r="D351" s="61" t="s">
        <v>1424</v>
      </c>
    </row>
    <row r="352" spans="3:4" ht="15" customHeight="1" x14ac:dyDescent="0.25">
      <c r="C352" s="3" t="s">
        <v>371</v>
      </c>
      <c r="D352" s="61" t="s">
        <v>1430</v>
      </c>
    </row>
    <row r="353" spans="3:4" ht="15" customHeight="1" x14ac:dyDescent="0.25">
      <c r="C353" s="3" t="s">
        <v>372</v>
      </c>
      <c r="D353" s="61" t="s">
        <v>1428</v>
      </c>
    </row>
    <row r="354" spans="3:4" ht="15" customHeight="1" x14ac:dyDescent="0.25">
      <c r="C354" s="3" t="s">
        <v>373</v>
      </c>
      <c r="D354" s="61" t="s">
        <v>1427</v>
      </c>
    </row>
    <row r="355" spans="3:4" ht="15" customHeight="1" x14ac:dyDescent="0.25">
      <c r="C355" s="3" t="s">
        <v>374</v>
      </c>
      <c r="D355" s="61" t="s">
        <v>1430</v>
      </c>
    </row>
    <row r="356" spans="3:4" ht="15" customHeight="1" x14ac:dyDescent="0.25">
      <c r="C356" s="3" t="s">
        <v>375</v>
      </c>
      <c r="D356" s="61" t="s">
        <v>1423</v>
      </c>
    </row>
    <row r="357" spans="3:4" ht="15" customHeight="1" x14ac:dyDescent="0.25">
      <c r="C357" s="3" t="s">
        <v>376</v>
      </c>
      <c r="D357" s="61" t="s">
        <v>1423</v>
      </c>
    </row>
    <row r="358" spans="3:4" ht="15" customHeight="1" x14ac:dyDescent="0.25">
      <c r="C358" s="3" t="s">
        <v>377</v>
      </c>
      <c r="D358" s="61" t="s">
        <v>1425</v>
      </c>
    </row>
    <row r="359" spans="3:4" ht="15" customHeight="1" x14ac:dyDescent="0.25">
      <c r="C359" s="3" t="s">
        <v>378</v>
      </c>
      <c r="D359" s="61" t="s">
        <v>1425</v>
      </c>
    </row>
    <row r="360" spans="3:4" ht="15" customHeight="1" x14ac:dyDescent="0.25">
      <c r="C360" s="3" t="s">
        <v>379</v>
      </c>
      <c r="D360" s="61" t="s">
        <v>1433</v>
      </c>
    </row>
    <row r="361" spans="3:4" ht="15" customHeight="1" x14ac:dyDescent="0.25">
      <c r="C361" s="3" t="s">
        <v>380</v>
      </c>
      <c r="D361" s="61" t="s">
        <v>1419</v>
      </c>
    </row>
    <row r="362" spans="3:4" ht="15" customHeight="1" x14ac:dyDescent="0.25">
      <c r="C362" s="3" t="s">
        <v>381</v>
      </c>
      <c r="D362" s="61" t="s">
        <v>1426</v>
      </c>
    </row>
    <row r="363" spans="3:4" ht="15" customHeight="1" x14ac:dyDescent="0.25">
      <c r="C363" s="3" t="s">
        <v>382</v>
      </c>
      <c r="D363" s="61" t="s">
        <v>1432</v>
      </c>
    </row>
    <row r="364" spans="3:4" ht="15" customHeight="1" x14ac:dyDescent="0.25">
      <c r="C364" s="3" t="s">
        <v>383</v>
      </c>
      <c r="D364" s="61" t="s">
        <v>1420</v>
      </c>
    </row>
    <row r="365" spans="3:4" ht="15" customHeight="1" x14ac:dyDescent="0.25">
      <c r="C365" s="3" t="s">
        <v>384</v>
      </c>
      <c r="D365" s="61" t="s">
        <v>1425</v>
      </c>
    </row>
    <row r="366" spans="3:4" ht="15" customHeight="1" x14ac:dyDescent="0.25">
      <c r="C366" s="3" t="s">
        <v>385</v>
      </c>
      <c r="D366" s="61" t="s">
        <v>1425</v>
      </c>
    </row>
    <row r="367" spans="3:4" ht="15" customHeight="1" x14ac:dyDescent="0.25">
      <c r="C367" s="3" t="s">
        <v>386</v>
      </c>
      <c r="D367" s="61" t="s">
        <v>1426</v>
      </c>
    </row>
    <row r="368" spans="3:4" ht="15" customHeight="1" x14ac:dyDescent="0.25">
      <c r="C368" s="3" t="s">
        <v>387</v>
      </c>
      <c r="D368" s="61" t="s">
        <v>1425</v>
      </c>
    </row>
    <row r="369" spans="3:4" ht="15" customHeight="1" x14ac:dyDescent="0.25">
      <c r="C369" s="3" t="s">
        <v>388</v>
      </c>
      <c r="D369" s="61" t="s">
        <v>1432</v>
      </c>
    </row>
    <row r="370" spans="3:4" ht="15" customHeight="1" x14ac:dyDescent="0.25">
      <c r="C370" s="3" t="s">
        <v>389</v>
      </c>
      <c r="D370" s="61" t="s">
        <v>1426</v>
      </c>
    </row>
    <row r="371" spans="3:4" ht="15" customHeight="1" x14ac:dyDescent="0.25">
      <c r="C371" s="3" t="s">
        <v>390</v>
      </c>
      <c r="D371" s="61" t="s">
        <v>1430</v>
      </c>
    </row>
    <row r="372" spans="3:4" ht="15" customHeight="1" x14ac:dyDescent="0.25">
      <c r="C372" s="3" t="s">
        <v>391</v>
      </c>
      <c r="D372" s="61" t="s">
        <v>1432</v>
      </c>
    </row>
    <row r="373" spans="3:4" ht="15" customHeight="1" x14ac:dyDescent="0.25">
      <c r="C373" s="3" t="s">
        <v>392</v>
      </c>
      <c r="D373" s="61" t="s">
        <v>1425</v>
      </c>
    </row>
    <row r="374" spans="3:4" ht="15" customHeight="1" x14ac:dyDescent="0.25">
      <c r="C374" s="3" t="s">
        <v>393</v>
      </c>
      <c r="D374" s="61" t="s">
        <v>1426</v>
      </c>
    </row>
    <row r="375" spans="3:4" ht="15" customHeight="1" x14ac:dyDescent="0.25">
      <c r="C375" s="3" t="s">
        <v>394</v>
      </c>
      <c r="D375" s="61" t="s">
        <v>1426</v>
      </c>
    </row>
    <row r="376" spans="3:4" ht="15" customHeight="1" x14ac:dyDescent="0.25">
      <c r="C376" s="3" t="s">
        <v>395</v>
      </c>
      <c r="D376" s="61" t="s">
        <v>1421</v>
      </c>
    </row>
    <row r="377" spans="3:4" ht="15" customHeight="1" x14ac:dyDescent="0.25">
      <c r="C377" s="3" t="s">
        <v>396</v>
      </c>
      <c r="D377" s="61" t="s">
        <v>1426</v>
      </c>
    </row>
    <row r="378" spans="3:4" ht="15" customHeight="1" x14ac:dyDescent="0.25">
      <c r="C378" s="3" t="s">
        <v>397</v>
      </c>
      <c r="D378" s="61" t="s">
        <v>1421</v>
      </c>
    </row>
    <row r="379" spans="3:4" ht="15" customHeight="1" x14ac:dyDescent="0.25">
      <c r="C379" s="3" t="s">
        <v>398</v>
      </c>
      <c r="D379" s="61" t="s">
        <v>1427</v>
      </c>
    </row>
    <row r="380" spans="3:4" ht="15" customHeight="1" x14ac:dyDescent="0.25">
      <c r="C380" s="3" t="s">
        <v>399</v>
      </c>
      <c r="D380" s="61" t="s">
        <v>1423</v>
      </c>
    </row>
    <row r="381" spans="3:4" ht="15" customHeight="1" x14ac:dyDescent="0.25">
      <c r="C381" s="3" t="s">
        <v>400</v>
      </c>
      <c r="D381" s="61" t="s">
        <v>1423</v>
      </c>
    </row>
    <row r="382" spans="3:4" ht="15" customHeight="1" x14ac:dyDescent="0.25">
      <c r="C382" s="3" t="s">
        <v>401</v>
      </c>
      <c r="D382" s="61" t="s">
        <v>1428</v>
      </c>
    </row>
    <row r="383" spans="3:4" ht="15" customHeight="1" x14ac:dyDescent="0.25">
      <c r="C383" s="3" t="s">
        <v>402</v>
      </c>
      <c r="D383" s="61" t="s">
        <v>1432</v>
      </c>
    </row>
    <row r="384" spans="3:4" ht="15" customHeight="1" x14ac:dyDescent="0.25">
      <c r="C384" s="3" t="s">
        <v>403</v>
      </c>
      <c r="D384" s="61" t="s">
        <v>1427</v>
      </c>
    </row>
    <row r="385" spans="3:4" ht="15" customHeight="1" x14ac:dyDescent="0.25">
      <c r="C385" s="3" t="s">
        <v>404</v>
      </c>
      <c r="D385" s="61" t="s">
        <v>1432</v>
      </c>
    </row>
    <row r="386" spans="3:4" ht="15" customHeight="1" x14ac:dyDescent="0.25">
      <c r="C386" s="3" t="s">
        <v>405</v>
      </c>
      <c r="D386" s="61" t="s">
        <v>1427</v>
      </c>
    </row>
    <row r="387" spans="3:4" ht="15" customHeight="1" x14ac:dyDescent="0.25">
      <c r="C387" s="3" t="s">
        <v>406</v>
      </c>
      <c r="D387" s="61" t="s">
        <v>1430</v>
      </c>
    </row>
    <row r="388" spans="3:4" ht="15" customHeight="1" x14ac:dyDescent="0.25">
      <c r="C388" s="3" t="s">
        <v>407</v>
      </c>
      <c r="D388" s="61" t="s">
        <v>1423</v>
      </c>
    </row>
    <row r="389" spans="3:4" ht="15" customHeight="1" x14ac:dyDescent="0.25">
      <c r="C389" s="3" t="s">
        <v>408</v>
      </c>
      <c r="D389" s="61" t="s">
        <v>1426</v>
      </c>
    </row>
    <row r="390" spans="3:4" ht="15" customHeight="1" x14ac:dyDescent="0.25">
      <c r="C390" s="3" t="s">
        <v>409</v>
      </c>
      <c r="D390" s="61" t="s">
        <v>1423</v>
      </c>
    </row>
    <row r="391" spans="3:4" ht="15" customHeight="1" x14ac:dyDescent="0.25">
      <c r="C391" s="3" t="s">
        <v>410</v>
      </c>
      <c r="D391" s="61" t="s">
        <v>1426</v>
      </c>
    </row>
    <row r="392" spans="3:4" ht="15" customHeight="1" x14ac:dyDescent="0.25">
      <c r="C392" s="3" t="s">
        <v>411</v>
      </c>
      <c r="D392" s="61" t="s">
        <v>1423</v>
      </c>
    </row>
    <row r="393" spans="3:4" ht="15" customHeight="1" x14ac:dyDescent="0.25">
      <c r="C393" s="3" t="s">
        <v>412</v>
      </c>
      <c r="D393" s="61" t="s">
        <v>1434</v>
      </c>
    </row>
    <row r="394" spans="3:4" ht="15" customHeight="1" x14ac:dyDescent="0.25">
      <c r="C394" s="3" t="s">
        <v>413</v>
      </c>
      <c r="D394" s="61" t="s">
        <v>1430</v>
      </c>
    </row>
    <row r="395" spans="3:4" ht="15" customHeight="1" x14ac:dyDescent="0.25">
      <c r="C395" s="3" t="s">
        <v>414</v>
      </c>
      <c r="D395" s="61" t="s">
        <v>1427</v>
      </c>
    </row>
    <row r="396" spans="3:4" ht="15" customHeight="1" x14ac:dyDescent="0.25">
      <c r="C396" s="3" t="s">
        <v>415</v>
      </c>
      <c r="D396" s="61" t="s">
        <v>1427</v>
      </c>
    </row>
    <row r="397" spans="3:4" ht="15" customHeight="1" x14ac:dyDescent="0.25">
      <c r="C397" s="3" t="s">
        <v>416</v>
      </c>
      <c r="D397" s="61" t="s">
        <v>1420</v>
      </c>
    </row>
    <row r="398" spans="3:4" ht="15" customHeight="1" x14ac:dyDescent="0.25">
      <c r="C398" s="3" t="s">
        <v>417</v>
      </c>
      <c r="D398" s="61" t="s">
        <v>1429</v>
      </c>
    </row>
    <row r="399" spans="3:4" ht="15" customHeight="1" x14ac:dyDescent="0.25">
      <c r="C399" s="3" t="s">
        <v>418</v>
      </c>
      <c r="D399" s="61" t="s">
        <v>1435</v>
      </c>
    </row>
    <row r="400" spans="3:4" ht="15" customHeight="1" x14ac:dyDescent="0.25">
      <c r="C400" s="3" t="s">
        <v>419</v>
      </c>
      <c r="D400" s="61" t="s">
        <v>1430</v>
      </c>
    </row>
    <row r="401" spans="3:4" ht="15" customHeight="1" x14ac:dyDescent="0.25">
      <c r="C401" s="3" t="s">
        <v>420</v>
      </c>
      <c r="D401" s="61" t="s">
        <v>1429</v>
      </c>
    </row>
    <row r="402" spans="3:4" ht="15" customHeight="1" x14ac:dyDescent="0.25">
      <c r="C402" s="3" t="s">
        <v>421</v>
      </c>
      <c r="D402" s="61" t="s">
        <v>1427</v>
      </c>
    </row>
    <row r="403" spans="3:4" ht="15" customHeight="1" x14ac:dyDescent="0.25">
      <c r="C403" s="3" t="s">
        <v>422</v>
      </c>
      <c r="D403" s="61" t="s">
        <v>1428</v>
      </c>
    </row>
    <row r="404" spans="3:4" ht="15" customHeight="1" x14ac:dyDescent="0.25">
      <c r="C404" s="3" t="s">
        <v>423</v>
      </c>
      <c r="D404" s="61" t="s">
        <v>1422</v>
      </c>
    </row>
    <row r="405" spans="3:4" ht="15" customHeight="1" x14ac:dyDescent="0.25">
      <c r="C405" s="3" t="s">
        <v>424</v>
      </c>
      <c r="D405" s="61" t="s">
        <v>1420</v>
      </c>
    </row>
    <row r="406" spans="3:4" ht="15" customHeight="1" x14ac:dyDescent="0.25">
      <c r="C406" s="3" t="s">
        <v>425</v>
      </c>
      <c r="D406" s="61" t="s">
        <v>1429</v>
      </c>
    </row>
    <row r="407" spans="3:4" ht="15" customHeight="1" x14ac:dyDescent="0.25">
      <c r="C407" s="3" t="s">
        <v>426</v>
      </c>
      <c r="D407" s="61" t="s">
        <v>1424</v>
      </c>
    </row>
    <row r="408" spans="3:4" ht="15" customHeight="1" x14ac:dyDescent="0.25">
      <c r="C408" s="3" t="s">
        <v>427</v>
      </c>
      <c r="D408" s="61" t="s">
        <v>1429</v>
      </c>
    </row>
    <row r="409" spans="3:4" ht="15" customHeight="1" x14ac:dyDescent="0.25">
      <c r="C409" s="3" t="s">
        <v>428</v>
      </c>
      <c r="D409" s="61" t="s">
        <v>1430</v>
      </c>
    </row>
    <row r="410" spans="3:4" ht="15" customHeight="1" x14ac:dyDescent="0.25">
      <c r="C410" s="3" t="s">
        <v>429</v>
      </c>
      <c r="D410" s="61" t="s">
        <v>1419</v>
      </c>
    </row>
    <row r="411" spans="3:4" ht="15" customHeight="1" x14ac:dyDescent="0.25">
      <c r="C411" s="3" t="s">
        <v>430</v>
      </c>
      <c r="D411" s="61" t="s">
        <v>1421</v>
      </c>
    </row>
    <row r="412" spans="3:4" ht="15" customHeight="1" x14ac:dyDescent="0.25">
      <c r="C412" s="3" t="s">
        <v>431</v>
      </c>
      <c r="D412" s="61" t="s">
        <v>1419</v>
      </c>
    </row>
    <row r="413" spans="3:4" ht="15" customHeight="1" x14ac:dyDescent="0.25">
      <c r="C413" s="3" t="s">
        <v>432</v>
      </c>
      <c r="D413" s="61" t="s">
        <v>1419</v>
      </c>
    </row>
    <row r="414" spans="3:4" ht="15" customHeight="1" x14ac:dyDescent="0.25">
      <c r="C414" s="3" t="s">
        <v>433</v>
      </c>
      <c r="D414" s="61" t="s">
        <v>1432</v>
      </c>
    </row>
    <row r="415" spans="3:4" ht="15" customHeight="1" x14ac:dyDescent="0.25">
      <c r="C415" s="3" t="s">
        <v>434</v>
      </c>
      <c r="D415" s="61" t="s">
        <v>1421</v>
      </c>
    </row>
    <row r="416" spans="3:4" ht="15" customHeight="1" x14ac:dyDescent="0.25">
      <c r="C416" s="3" t="s">
        <v>435</v>
      </c>
      <c r="D416" s="61" t="s">
        <v>1424</v>
      </c>
    </row>
    <row r="417" spans="3:4" ht="15" customHeight="1" x14ac:dyDescent="0.25">
      <c r="C417" s="3" t="s">
        <v>436</v>
      </c>
      <c r="D417" s="61" t="s">
        <v>1434</v>
      </c>
    </row>
    <row r="418" spans="3:4" ht="15" customHeight="1" x14ac:dyDescent="0.25">
      <c r="C418" s="3" t="s">
        <v>437</v>
      </c>
      <c r="D418" s="61" t="s">
        <v>1427</v>
      </c>
    </row>
    <row r="419" spans="3:4" ht="15" customHeight="1" x14ac:dyDescent="0.25">
      <c r="C419" s="3" t="s">
        <v>438</v>
      </c>
      <c r="D419" s="61" t="s">
        <v>1424</v>
      </c>
    </row>
    <row r="420" spans="3:4" ht="15" customHeight="1" x14ac:dyDescent="0.25">
      <c r="C420" s="3" t="s">
        <v>439</v>
      </c>
      <c r="D420" s="61" t="s">
        <v>1420</v>
      </c>
    </row>
    <row r="421" spans="3:4" ht="15" customHeight="1" x14ac:dyDescent="0.25">
      <c r="C421" s="3" t="s">
        <v>440</v>
      </c>
      <c r="D421" s="61" t="s">
        <v>1419</v>
      </c>
    </row>
    <row r="422" spans="3:4" ht="15" customHeight="1" x14ac:dyDescent="0.25">
      <c r="C422" s="3" t="s">
        <v>441</v>
      </c>
      <c r="D422" s="61" t="s">
        <v>1421</v>
      </c>
    </row>
    <row r="423" spans="3:4" ht="15" customHeight="1" x14ac:dyDescent="0.25">
      <c r="C423" s="3" t="s">
        <v>442</v>
      </c>
      <c r="D423" s="61" t="s">
        <v>1431</v>
      </c>
    </row>
    <row r="424" spans="3:4" ht="15" customHeight="1" x14ac:dyDescent="0.25">
      <c r="C424" s="3" t="s">
        <v>443</v>
      </c>
      <c r="D424" s="61" t="s">
        <v>1425</v>
      </c>
    </row>
    <row r="425" spans="3:4" ht="15" customHeight="1" x14ac:dyDescent="0.25">
      <c r="C425" s="3" t="s">
        <v>444</v>
      </c>
      <c r="D425" s="61" t="s">
        <v>1419</v>
      </c>
    </row>
    <row r="426" spans="3:4" ht="15" customHeight="1" x14ac:dyDescent="0.25">
      <c r="C426" s="3" t="s">
        <v>445</v>
      </c>
      <c r="D426" s="61" t="s">
        <v>1428</v>
      </c>
    </row>
    <row r="427" spans="3:4" ht="15" customHeight="1" x14ac:dyDescent="0.25">
      <c r="C427" s="3" t="s">
        <v>446</v>
      </c>
      <c r="D427" s="61" t="s">
        <v>1432</v>
      </c>
    </row>
    <row r="428" spans="3:4" ht="15" customHeight="1" x14ac:dyDescent="0.25">
      <c r="C428" s="3" t="s">
        <v>447</v>
      </c>
      <c r="D428" s="61" t="s">
        <v>1425</v>
      </c>
    </row>
    <row r="429" spans="3:4" ht="15" customHeight="1" x14ac:dyDescent="0.25">
      <c r="C429" s="3" t="s">
        <v>448</v>
      </c>
      <c r="D429" s="61" t="s">
        <v>1432</v>
      </c>
    </row>
    <row r="430" spans="3:4" ht="15" customHeight="1" x14ac:dyDescent="0.25">
      <c r="C430" s="3" t="s">
        <v>449</v>
      </c>
      <c r="D430" s="61" t="s">
        <v>1420</v>
      </c>
    </row>
    <row r="431" spans="3:4" ht="15" customHeight="1" x14ac:dyDescent="0.25">
      <c r="C431" s="3" t="s">
        <v>450</v>
      </c>
      <c r="D431" s="61" t="s">
        <v>1424</v>
      </c>
    </row>
    <row r="432" spans="3:4" ht="15" customHeight="1" x14ac:dyDescent="0.25">
      <c r="C432" s="3" t="s">
        <v>451</v>
      </c>
      <c r="D432" s="61" t="s">
        <v>1434</v>
      </c>
    </row>
    <row r="433" spans="3:4" ht="15" customHeight="1" x14ac:dyDescent="0.25">
      <c r="C433" s="3" t="s">
        <v>452</v>
      </c>
      <c r="D433" s="61" t="s">
        <v>1425</v>
      </c>
    </row>
    <row r="434" spans="3:4" ht="15" customHeight="1" x14ac:dyDescent="0.25">
      <c r="C434" s="3" t="s">
        <v>453</v>
      </c>
      <c r="D434" s="61" t="s">
        <v>1425</v>
      </c>
    </row>
    <row r="435" spans="3:4" ht="15" customHeight="1" x14ac:dyDescent="0.25">
      <c r="C435" s="3" t="s">
        <v>454</v>
      </c>
      <c r="D435" s="61" t="s">
        <v>1425</v>
      </c>
    </row>
    <row r="436" spans="3:4" ht="15" customHeight="1" x14ac:dyDescent="0.25">
      <c r="C436" s="3" t="s">
        <v>455</v>
      </c>
      <c r="D436" s="61" t="s">
        <v>1421</v>
      </c>
    </row>
    <row r="437" spans="3:4" ht="15" customHeight="1" x14ac:dyDescent="0.25">
      <c r="C437" s="3" t="s">
        <v>456</v>
      </c>
      <c r="D437" s="61" t="s">
        <v>1421</v>
      </c>
    </row>
    <row r="438" spans="3:4" ht="15" customHeight="1" x14ac:dyDescent="0.25">
      <c r="C438" s="3" t="s">
        <v>457</v>
      </c>
      <c r="D438" s="61" t="s">
        <v>1419</v>
      </c>
    </row>
    <row r="439" spans="3:4" ht="15" customHeight="1" x14ac:dyDescent="0.25">
      <c r="C439" s="3" t="s">
        <v>458</v>
      </c>
      <c r="D439" s="61" t="s">
        <v>1426</v>
      </c>
    </row>
    <row r="440" spans="3:4" ht="15" customHeight="1" x14ac:dyDescent="0.25">
      <c r="C440" s="3" t="s">
        <v>459</v>
      </c>
      <c r="D440" s="61" t="s">
        <v>1427</v>
      </c>
    </row>
    <row r="441" spans="3:4" ht="15" customHeight="1" x14ac:dyDescent="0.25">
      <c r="C441" s="3" t="s">
        <v>460</v>
      </c>
      <c r="D441" s="61" t="s">
        <v>1420</v>
      </c>
    </row>
    <row r="442" spans="3:4" ht="15" customHeight="1" x14ac:dyDescent="0.25">
      <c r="C442" s="3" t="s">
        <v>461</v>
      </c>
      <c r="D442" s="61" t="s">
        <v>1433</v>
      </c>
    </row>
    <row r="443" spans="3:4" ht="15" customHeight="1" x14ac:dyDescent="0.25">
      <c r="C443" s="3" t="s">
        <v>462</v>
      </c>
      <c r="D443" s="61" t="s">
        <v>1425</v>
      </c>
    </row>
    <row r="444" spans="3:4" ht="15" customHeight="1" x14ac:dyDescent="0.25">
      <c r="C444" s="3" t="s">
        <v>463</v>
      </c>
      <c r="D444" s="61" t="s">
        <v>1429</v>
      </c>
    </row>
    <row r="445" spans="3:4" ht="15" customHeight="1" x14ac:dyDescent="0.25">
      <c r="C445" s="3" t="s">
        <v>464</v>
      </c>
      <c r="D445" s="61" t="s">
        <v>1427</v>
      </c>
    </row>
    <row r="446" spans="3:4" ht="15" customHeight="1" x14ac:dyDescent="0.25">
      <c r="C446" s="3" t="s">
        <v>465</v>
      </c>
      <c r="D446" s="61" t="s">
        <v>1429</v>
      </c>
    </row>
    <row r="447" spans="3:4" ht="15" customHeight="1" x14ac:dyDescent="0.25">
      <c r="C447" s="3" t="s">
        <v>466</v>
      </c>
      <c r="D447" s="61" t="s">
        <v>1428</v>
      </c>
    </row>
    <row r="448" spans="3:4" ht="15" customHeight="1" x14ac:dyDescent="0.25">
      <c r="C448" s="3" t="s">
        <v>467</v>
      </c>
      <c r="D448" s="61" t="s">
        <v>1427</v>
      </c>
    </row>
    <row r="449" spans="3:4" ht="15" customHeight="1" x14ac:dyDescent="0.25">
      <c r="C449" s="3" t="s">
        <v>468</v>
      </c>
      <c r="D449" s="61" t="s">
        <v>1421</v>
      </c>
    </row>
    <row r="450" spans="3:4" ht="15" customHeight="1" x14ac:dyDescent="0.25">
      <c r="C450" s="3" t="s">
        <v>469</v>
      </c>
      <c r="D450" s="61" t="s">
        <v>1430</v>
      </c>
    </row>
    <row r="451" spans="3:4" ht="15" customHeight="1" x14ac:dyDescent="0.25">
      <c r="C451" s="3" t="s">
        <v>470</v>
      </c>
      <c r="D451" s="61" t="s">
        <v>1430</v>
      </c>
    </row>
    <row r="452" spans="3:4" ht="15" customHeight="1" x14ac:dyDescent="0.25">
      <c r="C452" s="3" t="s">
        <v>471</v>
      </c>
      <c r="D452" s="61" t="s">
        <v>1425</v>
      </c>
    </row>
    <row r="453" spans="3:4" ht="15" customHeight="1" x14ac:dyDescent="0.25">
      <c r="C453" s="3" t="s">
        <v>472</v>
      </c>
      <c r="D453" s="61" t="s">
        <v>1429</v>
      </c>
    </row>
    <row r="454" spans="3:4" ht="15" customHeight="1" x14ac:dyDescent="0.25">
      <c r="C454" s="3" t="s">
        <v>473</v>
      </c>
      <c r="D454" s="61" t="s">
        <v>1425</v>
      </c>
    </row>
    <row r="455" spans="3:4" ht="15" customHeight="1" x14ac:dyDescent="0.25">
      <c r="C455" s="3" t="s">
        <v>474</v>
      </c>
      <c r="D455" s="61" t="s">
        <v>1434</v>
      </c>
    </row>
    <row r="456" spans="3:4" ht="15" customHeight="1" x14ac:dyDescent="0.25">
      <c r="C456" s="3" t="s">
        <v>475</v>
      </c>
      <c r="D456" s="61" t="s">
        <v>1428</v>
      </c>
    </row>
    <row r="457" spans="3:4" ht="15" customHeight="1" x14ac:dyDescent="0.25">
      <c r="C457" s="3" t="s">
        <v>476</v>
      </c>
      <c r="D457" s="61" t="s">
        <v>1419</v>
      </c>
    </row>
    <row r="458" spans="3:4" ht="15" customHeight="1" x14ac:dyDescent="0.25">
      <c r="C458" s="3" t="s">
        <v>477</v>
      </c>
      <c r="D458" s="61" t="s">
        <v>1434</v>
      </c>
    </row>
    <row r="459" spans="3:4" ht="15" customHeight="1" x14ac:dyDescent="0.25">
      <c r="C459" s="3" t="s">
        <v>478</v>
      </c>
      <c r="D459" s="61" t="s">
        <v>1428</v>
      </c>
    </row>
    <row r="460" spans="3:4" ht="15" customHeight="1" x14ac:dyDescent="0.25">
      <c r="C460" s="3" t="s">
        <v>479</v>
      </c>
      <c r="D460" s="61" t="s">
        <v>1428</v>
      </c>
    </row>
    <row r="461" spans="3:4" ht="15" customHeight="1" x14ac:dyDescent="0.25">
      <c r="C461" s="3" t="s">
        <v>480</v>
      </c>
      <c r="D461" s="61" t="s">
        <v>1430</v>
      </c>
    </row>
    <row r="462" spans="3:4" ht="15" customHeight="1" x14ac:dyDescent="0.25">
      <c r="C462" s="3" t="s">
        <v>481</v>
      </c>
      <c r="D462" s="61" t="s">
        <v>1423</v>
      </c>
    </row>
    <row r="463" spans="3:4" ht="15" customHeight="1" x14ac:dyDescent="0.25">
      <c r="C463" s="3" t="s">
        <v>482</v>
      </c>
      <c r="D463" s="61" t="s">
        <v>1433</v>
      </c>
    </row>
    <row r="464" spans="3:4" ht="15" customHeight="1" x14ac:dyDescent="0.25">
      <c r="C464" s="3" t="s">
        <v>483</v>
      </c>
      <c r="D464" s="61" t="s">
        <v>1419</v>
      </c>
    </row>
    <row r="465" spans="3:4" ht="15" customHeight="1" x14ac:dyDescent="0.25">
      <c r="C465" s="3" t="s">
        <v>484</v>
      </c>
      <c r="D465" s="61" t="s">
        <v>1422</v>
      </c>
    </row>
    <row r="466" spans="3:4" ht="15" customHeight="1" x14ac:dyDescent="0.25">
      <c r="C466" s="3" t="s">
        <v>485</v>
      </c>
      <c r="D466" s="61" t="s">
        <v>1424</v>
      </c>
    </row>
    <row r="467" spans="3:4" ht="15" customHeight="1" x14ac:dyDescent="0.25">
      <c r="C467" s="3" t="s">
        <v>486</v>
      </c>
      <c r="D467" s="61" t="s">
        <v>1434</v>
      </c>
    </row>
    <row r="468" spans="3:4" ht="15" customHeight="1" x14ac:dyDescent="0.25">
      <c r="C468" s="3" t="s">
        <v>487</v>
      </c>
      <c r="D468" s="61" t="s">
        <v>1427</v>
      </c>
    </row>
    <row r="469" spans="3:4" ht="15" customHeight="1" x14ac:dyDescent="0.25">
      <c r="C469" s="3" t="s">
        <v>488</v>
      </c>
      <c r="D469" s="61" t="s">
        <v>1421</v>
      </c>
    </row>
    <row r="470" spans="3:4" ht="15" customHeight="1" x14ac:dyDescent="0.25">
      <c r="C470" s="3" t="s">
        <v>489</v>
      </c>
      <c r="D470" s="61" t="s">
        <v>1425</v>
      </c>
    </row>
    <row r="471" spans="3:4" ht="15" customHeight="1" x14ac:dyDescent="0.25">
      <c r="C471" s="3" t="s">
        <v>490</v>
      </c>
      <c r="D471" s="61" t="s">
        <v>1419</v>
      </c>
    </row>
    <row r="472" spans="3:4" ht="15" customHeight="1" x14ac:dyDescent="0.25">
      <c r="C472" s="3" t="s">
        <v>491</v>
      </c>
      <c r="D472" s="61" t="s">
        <v>1428</v>
      </c>
    </row>
    <row r="473" spans="3:4" ht="15" customHeight="1" x14ac:dyDescent="0.25">
      <c r="C473" s="3" t="s">
        <v>492</v>
      </c>
      <c r="D473" s="61" t="s">
        <v>1419</v>
      </c>
    </row>
    <row r="474" spans="3:4" ht="15" customHeight="1" x14ac:dyDescent="0.25">
      <c r="C474" s="3" t="s">
        <v>493</v>
      </c>
      <c r="D474" s="61" t="s">
        <v>1425</v>
      </c>
    </row>
    <row r="475" spans="3:4" ht="15" customHeight="1" x14ac:dyDescent="0.25">
      <c r="C475" s="3" t="s">
        <v>494</v>
      </c>
      <c r="D475" s="61" t="s">
        <v>1423</v>
      </c>
    </row>
    <row r="476" spans="3:4" ht="15" customHeight="1" x14ac:dyDescent="0.25">
      <c r="C476" s="3" t="s">
        <v>495</v>
      </c>
      <c r="D476" s="61" t="s">
        <v>1424</v>
      </c>
    </row>
    <row r="477" spans="3:4" ht="15" customHeight="1" x14ac:dyDescent="0.25">
      <c r="C477" s="3" t="s">
        <v>496</v>
      </c>
      <c r="D477" s="61" t="s">
        <v>1428</v>
      </c>
    </row>
    <row r="478" spans="3:4" ht="15" customHeight="1" x14ac:dyDescent="0.25">
      <c r="C478" s="3" t="s">
        <v>497</v>
      </c>
      <c r="D478" s="61" t="s">
        <v>1426</v>
      </c>
    </row>
    <row r="479" spans="3:4" ht="15" customHeight="1" x14ac:dyDescent="0.25">
      <c r="C479" s="3" t="s">
        <v>498</v>
      </c>
      <c r="D479" s="61" t="s">
        <v>1421</v>
      </c>
    </row>
    <row r="480" spans="3:4" ht="15" customHeight="1" x14ac:dyDescent="0.25">
      <c r="C480" s="3" t="s">
        <v>499</v>
      </c>
      <c r="D480" s="61" t="s">
        <v>1426</v>
      </c>
    </row>
    <row r="481" spans="3:4" ht="15" customHeight="1" x14ac:dyDescent="0.25">
      <c r="C481" s="3" t="s">
        <v>500</v>
      </c>
      <c r="D481" s="61" t="s">
        <v>1422</v>
      </c>
    </row>
    <row r="482" spans="3:4" ht="15" customHeight="1" x14ac:dyDescent="0.25">
      <c r="C482" s="3" t="s">
        <v>501</v>
      </c>
      <c r="D482" s="61" t="s">
        <v>1427</v>
      </c>
    </row>
    <row r="483" spans="3:4" ht="15" customHeight="1" x14ac:dyDescent="0.25">
      <c r="C483" s="3" t="s">
        <v>502</v>
      </c>
      <c r="D483" s="61" t="s">
        <v>1434</v>
      </c>
    </row>
    <row r="484" spans="3:4" ht="15" customHeight="1" x14ac:dyDescent="0.25">
      <c r="C484" s="3" t="s">
        <v>503</v>
      </c>
      <c r="D484" s="61" t="s">
        <v>1434</v>
      </c>
    </row>
    <row r="485" spans="3:4" ht="15" customHeight="1" x14ac:dyDescent="0.25">
      <c r="C485" s="3" t="s">
        <v>504</v>
      </c>
      <c r="D485" s="61" t="s">
        <v>1423</v>
      </c>
    </row>
    <row r="486" spans="3:4" ht="15" customHeight="1" x14ac:dyDescent="0.25">
      <c r="C486" s="3" t="s">
        <v>505</v>
      </c>
      <c r="D486" s="61" t="s">
        <v>1426</v>
      </c>
    </row>
    <row r="487" spans="3:4" ht="15" customHeight="1" x14ac:dyDescent="0.25">
      <c r="C487" s="3" t="s">
        <v>506</v>
      </c>
      <c r="D487" s="61" t="s">
        <v>1426</v>
      </c>
    </row>
    <row r="488" spans="3:4" ht="15" customHeight="1" x14ac:dyDescent="0.25">
      <c r="C488" s="3" t="s">
        <v>507</v>
      </c>
      <c r="D488" s="61" t="s">
        <v>1424</v>
      </c>
    </row>
    <row r="489" spans="3:4" ht="15" customHeight="1" x14ac:dyDescent="0.25">
      <c r="C489" s="3" t="s">
        <v>508</v>
      </c>
      <c r="D489" s="61" t="s">
        <v>1425</v>
      </c>
    </row>
    <row r="490" spans="3:4" ht="15" customHeight="1" x14ac:dyDescent="0.25">
      <c r="C490" s="3" t="s">
        <v>509</v>
      </c>
      <c r="D490" s="61" t="s">
        <v>1425</v>
      </c>
    </row>
    <row r="491" spans="3:4" ht="15" customHeight="1" x14ac:dyDescent="0.25">
      <c r="C491" s="3" t="s">
        <v>510</v>
      </c>
      <c r="D491" s="61" t="s">
        <v>1432</v>
      </c>
    </row>
    <row r="492" spans="3:4" ht="15" customHeight="1" x14ac:dyDescent="0.25">
      <c r="C492" s="3" t="s">
        <v>511</v>
      </c>
      <c r="D492" s="61" t="s">
        <v>1424</v>
      </c>
    </row>
    <row r="493" spans="3:4" ht="15" customHeight="1" x14ac:dyDescent="0.25">
      <c r="C493" s="3" t="s">
        <v>512</v>
      </c>
      <c r="D493" s="61" t="s">
        <v>1426</v>
      </c>
    </row>
    <row r="494" spans="3:4" ht="15" customHeight="1" x14ac:dyDescent="0.25">
      <c r="C494" s="3" t="s">
        <v>513</v>
      </c>
      <c r="D494" s="61" t="s">
        <v>1420</v>
      </c>
    </row>
    <row r="495" spans="3:4" ht="15" customHeight="1" x14ac:dyDescent="0.25">
      <c r="C495" s="3" t="s">
        <v>514</v>
      </c>
      <c r="D495" s="61" t="s">
        <v>1425</v>
      </c>
    </row>
    <row r="496" spans="3:4" ht="15" customHeight="1" x14ac:dyDescent="0.25">
      <c r="C496" s="3" t="s">
        <v>515</v>
      </c>
      <c r="D496" s="61" t="s">
        <v>1431</v>
      </c>
    </row>
    <row r="497" spans="3:4" ht="15" customHeight="1" x14ac:dyDescent="0.25">
      <c r="C497" s="3" t="s">
        <v>516</v>
      </c>
      <c r="D497" s="61" t="s">
        <v>1431</v>
      </c>
    </row>
    <row r="498" spans="3:4" ht="15" customHeight="1" x14ac:dyDescent="0.25">
      <c r="C498" s="3" t="s">
        <v>517</v>
      </c>
      <c r="D498" s="61" t="s">
        <v>1431</v>
      </c>
    </row>
    <row r="499" spans="3:4" ht="15" customHeight="1" x14ac:dyDescent="0.25">
      <c r="C499" s="3" t="s">
        <v>518</v>
      </c>
      <c r="D499" s="61" t="s">
        <v>1431</v>
      </c>
    </row>
    <row r="500" spans="3:4" ht="15" customHeight="1" x14ac:dyDescent="0.25">
      <c r="C500" s="3" t="s">
        <v>519</v>
      </c>
      <c r="D500" s="61" t="s">
        <v>1419</v>
      </c>
    </row>
    <row r="501" spans="3:4" ht="15" customHeight="1" x14ac:dyDescent="0.25">
      <c r="C501" s="3" t="s">
        <v>520</v>
      </c>
      <c r="D501" s="61" t="s">
        <v>1419</v>
      </c>
    </row>
    <row r="502" spans="3:4" ht="15" customHeight="1" x14ac:dyDescent="0.25">
      <c r="C502" s="3" t="s">
        <v>521</v>
      </c>
      <c r="D502" s="61" t="s">
        <v>1426</v>
      </c>
    </row>
    <row r="503" spans="3:4" ht="15" customHeight="1" x14ac:dyDescent="0.25">
      <c r="C503" s="3" t="s">
        <v>522</v>
      </c>
      <c r="D503" s="61" t="s">
        <v>1434</v>
      </c>
    </row>
    <row r="504" spans="3:4" ht="15" customHeight="1" x14ac:dyDescent="0.25">
      <c r="C504" s="3" t="s">
        <v>523</v>
      </c>
      <c r="D504" s="61" t="s">
        <v>1426</v>
      </c>
    </row>
    <row r="505" spans="3:4" ht="15" customHeight="1" x14ac:dyDescent="0.25">
      <c r="C505" s="3" t="s">
        <v>524</v>
      </c>
      <c r="D505" s="61" t="s">
        <v>1423</v>
      </c>
    </row>
    <row r="506" spans="3:4" ht="15" customHeight="1" x14ac:dyDescent="0.25">
      <c r="C506" s="3" t="s">
        <v>525</v>
      </c>
      <c r="D506" s="61" t="s">
        <v>1426</v>
      </c>
    </row>
    <row r="507" spans="3:4" ht="15" customHeight="1" x14ac:dyDescent="0.25">
      <c r="C507" s="3" t="s">
        <v>526</v>
      </c>
      <c r="D507" s="61" t="s">
        <v>1425</v>
      </c>
    </row>
    <row r="508" spans="3:4" ht="15" customHeight="1" x14ac:dyDescent="0.25">
      <c r="C508" s="3" t="s">
        <v>527</v>
      </c>
      <c r="D508" s="61" t="s">
        <v>1434</v>
      </c>
    </row>
    <row r="509" spans="3:4" ht="15" customHeight="1" x14ac:dyDescent="0.25">
      <c r="C509" s="3" t="s">
        <v>528</v>
      </c>
      <c r="D509" s="61" t="s">
        <v>1425</v>
      </c>
    </row>
    <row r="510" spans="3:4" ht="15" customHeight="1" x14ac:dyDescent="0.25">
      <c r="C510" s="3" t="s">
        <v>529</v>
      </c>
      <c r="D510" s="61" t="s">
        <v>1428</v>
      </c>
    </row>
    <row r="511" spans="3:4" ht="15" customHeight="1" x14ac:dyDescent="0.25">
      <c r="C511" s="3" t="s">
        <v>530</v>
      </c>
      <c r="D511" s="61" t="s">
        <v>1419</v>
      </c>
    </row>
    <row r="512" spans="3:4" ht="15" customHeight="1" x14ac:dyDescent="0.25">
      <c r="C512" s="3" t="s">
        <v>531</v>
      </c>
      <c r="D512" s="61" t="s">
        <v>1421</v>
      </c>
    </row>
    <row r="513" spans="3:4" ht="15" customHeight="1" x14ac:dyDescent="0.25">
      <c r="C513" s="3" t="s">
        <v>532</v>
      </c>
      <c r="D513" s="61" t="s">
        <v>1427</v>
      </c>
    </row>
    <row r="514" spans="3:4" ht="15" customHeight="1" x14ac:dyDescent="0.25">
      <c r="C514" s="3" t="s">
        <v>533</v>
      </c>
      <c r="D514" s="61" t="s">
        <v>1422</v>
      </c>
    </row>
    <row r="515" spans="3:4" ht="15" customHeight="1" x14ac:dyDescent="0.25">
      <c r="C515" s="3" t="s">
        <v>534</v>
      </c>
      <c r="D515" s="61" t="s">
        <v>1432</v>
      </c>
    </row>
    <row r="516" spans="3:4" ht="15" customHeight="1" x14ac:dyDescent="0.25">
      <c r="C516" s="3" t="s">
        <v>535</v>
      </c>
      <c r="D516" s="61" t="s">
        <v>1434</v>
      </c>
    </row>
    <row r="517" spans="3:4" ht="15" customHeight="1" x14ac:dyDescent="0.25">
      <c r="C517" s="3" t="s">
        <v>536</v>
      </c>
      <c r="D517" s="61" t="s">
        <v>1434</v>
      </c>
    </row>
    <row r="518" spans="3:4" ht="15" customHeight="1" x14ac:dyDescent="0.25">
      <c r="C518" s="3" t="s">
        <v>537</v>
      </c>
      <c r="D518" s="61" t="s">
        <v>1428</v>
      </c>
    </row>
    <row r="519" spans="3:4" ht="15" customHeight="1" x14ac:dyDescent="0.25">
      <c r="C519" s="3" t="s">
        <v>538</v>
      </c>
      <c r="D519" s="61" t="s">
        <v>1429</v>
      </c>
    </row>
    <row r="520" spans="3:4" ht="15" customHeight="1" x14ac:dyDescent="0.25">
      <c r="C520" s="3" t="s">
        <v>539</v>
      </c>
      <c r="D520" s="61" t="s">
        <v>1426</v>
      </c>
    </row>
    <row r="521" spans="3:4" ht="15" customHeight="1" x14ac:dyDescent="0.25">
      <c r="C521" s="3" t="s">
        <v>540</v>
      </c>
      <c r="D521" s="61" t="s">
        <v>1423</v>
      </c>
    </row>
    <row r="522" spans="3:4" ht="15" customHeight="1" x14ac:dyDescent="0.25">
      <c r="C522" s="3" t="s">
        <v>541</v>
      </c>
      <c r="D522" s="61" t="s">
        <v>1427</v>
      </c>
    </row>
    <row r="523" spans="3:4" ht="15" customHeight="1" x14ac:dyDescent="0.25">
      <c r="C523" s="3" t="s">
        <v>542</v>
      </c>
      <c r="D523" s="61" t="s">
        <v>1428</v>
      </c>
    </row>
    <row r="524" spans="3:4" ht="15" customHeight="1" x14ac:dyDescent="0.25">
      <c r="C524" s="3" t="s">
        <v>543</v>
      </c>
      <c r="D524" s="61" t="s">
        <v>1420</v>
      </c>
    </row>
    <row r="525" spans="3:4" ht="15" customHeight="1" x14ac:dyDescent="0.25">
      <c r="C525" s="3" t="s">
        <v>544</v>
      </c>
      <c r="D525" s="61" t="s">
        <v>1425</v>
      </c>
    </row>
    <row r="526" spans="3:4" ht="15" customHeight="1" x14ac:dyDescent="0.25">
      <c r="C526" s="3" t="s">
        <v>545</v>
      </c>
      <c r="D526" s="61" t="s">
        <v>1429</v>
      </c>
    </row>
    <row r="527" spans="3:4" ht="15" customHeight="1" x14ac:dyDescent="0.25">
      <c r="C527" s="3" t="s">
        <v>546</v>
      </c>
      <c r="D527" s="61" t="s">
        <v>1430</v>
      </c>
    </row>
    <row r="528" spans="3:4" ht="15" customHeight="1" x14ac:dyDescent="0.25">
      <c r="C528" s="3" t="s">
        <v>547</v>
      </c>
      <c r="D528" s="61" t="s">
        <v>1425</v>
      </c>
    </row>
    <row r="529" spans="3:4" ht="15" customHeight="1" x14ac:dyDescent="0.25">
      <c r="C529" s="3" t="s">
        <v>548</v>
      </c>
      <c r="D529" s="61" t="s">
        <v>1425</v>
      </c>
    </row>
    <row r="530" spans="3:4" ht="15" customHeight="1" x14ac:dyDescent="0.25">
      <c r="C530" s="3" t="s">
        <v>549</v>
      </c>
      <c r="D530" s="61" t="s">
        <v>1419</v>
      </c>
    </row>
    <row r="531" spans="3:4" ht="15" customHeight="1" x14ac:dyDescent="0.25">
      <c r="C531" s="3" t="s">
        <v>550</v>
      </c>
      <c r="D531" s="61" t="s">
        <v>1423</v>
      </c>
    </row>
    <row r="532" spans="3:4" ht="15" customHeight="1" x14ac:dyDescent="0.25">
      <c r="C532" s="3" t="s">
        <v>551</v>
      </c>
      <c r="D532" s="61" t="s">
        <v>1430</v>
      </c>
    </row>
    <row r="533" spans="3:4" ht="15" customHeight="1" x14ac:dyDescent="0.25">
      <c r="C533" s="3" t="s">
        <v>552</v>
      </c>
      <c r="D533" s="61" t="s">
        <v>1433</v>
      </c>
    </row>
    <row r="534" spans="3:4" ht="15" customHeight="1" x14ac:dyDescent="0.25">
      <c r="C534" s="3" t="s">
        <v>553</v>
      </c>
      <c r="D534" s="61" t="s">
        <v>1426</v>
      </c>
    </row>
    <row r="535" spans="3:4" ht="15" customHeight="1" x14ac:dyDescent="0.25">
      <c r="C535" s="3" t="s">
        <v>554</v>
      </c>
      <c r="D535" s="61" t="s">
        <v>1432</v>
      </c>
    </row>
    <row r="536" spans="3:4" ht="15" customHeight="1" x14ac:dyDescent="0.25">
      <c r="C536" s="3" t="s">
        <v>555</v>
      </c>
      <c r="D536" s="61" t="s">
        <v>1428</v>
      </c>
    </row>
    <row r="537" spans="3:4" ht="15" customHeight="1" x14ac:dyDescent="0.25">
      <c r="C537" s="3" t="s">
        <v>556</v>
      </c>
      <c r="D537" s="61" t="s">
        <v>1432</v>
      </c>
    </row>
    <row r="538" spans="3:4" ht="15" customHeight="1" x14ac:dyDescent="0.25">
      <c r="C538" s="3" t="s">
        <v>557</v>
      </c>
      <c r="D538" s="61" t="s">
        <v>1424</v>
      </c>
    </row>
    <row r="539" spans="3:4" ht="15" customHeight="1" x14ac:dyDescent="0.25">
      <c r="C539" s="3" t="s">
        <v>558</v>
      </c>
      <c r="D539" s="61" t="s">
        <v>1420</v>
      </c>
    </row>
    <row r="540" spans="3:4" ht="15" customHeight="1" x14ac:dyDescent="0.25">
      <c r="C540" s="3" t="s">
        <v>559</v>
      </c>
      <c r="D540" s="61" t="s">
        <v>1430</v>
      </c>
    </row>
    <row r="541" spans="3:4" ht="15" customHeight="1" x14ac:dyDescent="0.25">
      <c r="C541" s="3" t="s">
        <v>560</v>
      </c>
      <c r="D541" s="61" t="s">
        <v>1424</v>
      </c>
    </row>
    <row r="542" spans="3:4" ht="15" customHeight="1" x14ac:dyDescent="0.25">
      <c r="C542" s="3" t="s">
        <v>561</v>
      </c>
      <c r="D542" s="61" t="s">
        <v>1419</v>
      </c>
    </row>
    <row r="543" spans="3:4" ht="15" customHeight="1" x14ac:dyDescent="0.25">
      <c r="C543" s="3" t="s">
        <v>562</v>
      </c>
      <c r="D543" s="61" t="s">
        <v>1429</v>
      </c>
    </row>
    <row r="544" spans="3:4" ht="15" customHeight="1" x14ac:dyDescent="0.25">
      <c r="C544" s="3" t="s">
        <v>563</v>
      </c>
      <c r="D544" s="61" t="s">
        <v>1426</v>
      </c>
    </row>
    <row r="545" spans="3:4" ht="15" customHeight="1" x14ac:dyDescent="0.25">
      <c r="C545" s="3" t="s">
        <v>564</v>
      </c>
      <c r="D545" s="61" t="s">
        <v>1433</v>
      </c>
    </row>
    <row r="546" spans="3:4" ht="15" customHeight="1" x14ac:dyDescent="0.25">
      <c r="C546" s="3" t="s">
        <v>565</v>
      </c>
      <c r="D546" s="61" t="s">
        <v>1427</v>
      </c>
    </row>
    <row r="547" spans="3:4" ht="15" customHeight="1" x14ac:dyDescent="0.25">
      <c r="C547" s="3" t="s">
        <v>566</v>
      </c>
      <c r="D547" s="61" t="s">
        <v>1424</v>
      </c>
    </row>
    <row r="548" spans="3:4" ht="15" customHeight="1" x14ac:dyDescent="0.25">
      <c r="C548" s="3" t="s">
        <v>567</v>
      </c>
      <c r="D548" s="61" t="s">
        <v>1420</v>
      </c>
    </row>
    <row r="549" spans="3:4" ht="15" customHeight="1" x14ac:dyDescent="0.25">
      <c r="C549" s="3" t="s">
        <v>568</v>
      </c>
      <c r="D549" s="61" t="s">
        <v>1420</v>
      </c>
    </row>
    <row r="550" spans="3:4" ht="15" customHeight="1" x14ac:dyDescent="0.25">
      <c r="C550" s="3" t="s">
        <v>569</v>
      </c>
      <c r="D550" s="61" t="s">
        <v>1434</v>
      </c>
    </row>
    <row r="551" spans="3:4" ht="15" customHeight="1" x14ac:dyDescent="0.25">
      <c r="C551" s="3" t="s">
        <v>570</v>
      </c>
      <c r="D551" s="61" t="s">
        <v>1419</v>
      </c>
    </row>
    <row r="552" spans="3:4" ht="15" customHeight="1" x14ac:dyDescent="0.25">
      <c r="C552" s="3" t="s">
        <v>571</v>
      </c>
      <c r="D552" s="61" t="s">
        <v>1421</v>
      </c>
    </row>
    <row r="553" spans="3:4" ht="15" customHeight="1" x14ac:dyDescent="0.25">
      <c r="C553" s="3" t="s">
        <v>572</v>
      </c>
      <c r="D553" s="61" t="s">
        <v>1433</v>
      </c>
    </row>
    <row r="554" spans="3:4" ht="15" customHeight="1" x14ac:dyDescent="0.25">
      <c r="C554" s="3" t="s">
        <v>573</v>
      </c>
      <c r="D554" s="61" t="s">
        <v>1429</v>
      </c>
    </row>
    <row r="555" spans="3:4" ht="15" customHeight="1" x14ac:dyDescent="0.25">
      <c r="C555" s="3" t="s">
        <v>574</v>
      </c>
      <c r="D555" s="61" t="s">
        <v>1428</v>
      </c>
    </row>
    <row r="556" spans="3:4" ht="15" customHeight="1" x14ac:dyDescent="0.25">
      <c r="C556" s="3" t="s">
        <v>575</v>
      </c>
      <c r="D556" s="61" t="s">
        <v>1426</v>
      </c>
    </row>
    <row r="557" spans="3:4" ht="15" customHeight="1" x14ac:dyDescent="0.25">
      <c r="C557" s="3" t="s">
        <v>576</v>
      </c>
      <c r="D557" s="61" t="s">
        <v>1428</v>
      </c>
    </row>
    <row r="558" spans="3:4" ht="15" customHeight="1" x14ac:dyDescent="0.25">
      <c r="C558" s="3" t="s">
        <v>577</v>
      </c>
      <c r="D558" s="61" t="s">
        <v>1419</v>
      </c>
    </row>
    <row r="559" spans="3:4" ht="15" customHeight="1" x14ac:dyDescent="0.25">
      <c r="C559" s="3" t="s">
        <v>578</v>
      </c>
      <c r="D559" s="61" t="s">
        <v>1425</v>
      </c>
    </row>
    <row r="560" spans="3:4" ht="15" customHeight="1" x14ac:dyDescent="0.25">
      <c r="C560" s="3" t="s">
        <v>579</v>
      </c>
      <c r="D560" s="61" t="s">
        <v>1419</v>
      </c>
    </row>
    <row r="561" spans="3:4" ht="15" customHeight="1" x14ac:dyDescent="0.25">
      <c r="C561" s="3" t="s">
        <v>580</v>
      </c>
      <c r="D561" s="61" t="s">
        <v>1424</v>
      </c>
    </row>
    <row r="562" spans="3:4" ht="15" customHeight="1" x14ac:dyDescent="0.25">
      <c r="C562" s="3" t="s">
        <v>581</v>
      </c>
      <c r="D562" s="61" t="s">
        <v>1424</v>
      </c>
    </row>
    <row r="563" spans="3:4" ht="15" customHeight="1" x14ac:dyDescent="0.25">
      <c r="C563" s="3" t="s">
        <v>582</v>
      </c>
      <c r="D563" s="61" t="s">
        <v>1421</v>
      </c>
    </row>
    <row r="564" spans="3:4" ht="15" customHeight="1" x14ac:dyDescent="0.25">
      <c r="C564" s="3" t="s">
        <v>583</v>
      </c>
      <c r="D564" s="61" t="s">
        <v>1427</v>
      </c>
    </row>
    <row r="565" spans="3:4" ht="15" customHeight="1" x14ac:dyDescent="0.25">
      <c r="C565" s="3" t="s">
        <v>584</v>
      </c>
      <c r="D565" s="61" t="s">
        <v>1425</v>
      </c>
    </row>
    <row r="566" spans="3:4" ht="15" customHeight="1" x14ac:dyDescent="0.25">
      <c r="C566" s="3" t="s">
        <v>585</v>
      </c>
      <c r="D566" s="61" t="s">
        <v>1429</v>
      </c>
    </row>
    <row r="567" spans="3:4" ht="15" customHeight="1" x14ac:dyDescent="0.25">
      <c r="C567" s="3" t="s">
        <v>586</v>
      </c>
      <c r="D567" s="61" t="s">
        <v>1434</v>
      </c>
    </row>
    <row r="568" spans="3:4" ht="15" customHeight="1" x14ac:dyDescent="0.25">
      <c r="C568" s="3" t="s">
        <v>587</v>
      </c>
      <c r="D568" s="61" t="s">
        <v>1423</v>
      </c>
    </row>
    <row r="569" spans="3:4" ht="15" customHeight="1" x14ac:dyDescent="0.25">
      <c r="C569" s="3" t="s">
        <v>588</v>
      </c>
      <c r="D569" s="61" t="s">
        <v>1434</v>
      </c>
    </row>
    <row r="570" spans="3:4" ht="15" customHeight="1" x14ac:dyDescent="0.25">
      <c r="C570" s="3" t="s">
        <v>589</v>
      </c>
      <c r="D570" s="61" t="s">
        <v>1423</v>
      </c>
    </row>
    <row r="571" spans="3:4" ht="15" customHeight="1" x14ac:dyDescent="0.25">
      <c r="C571" s="3" t="s">
        <v>590</v>
      </c>
      <c r="D571" s="61" t="s">
        <v>1421</v>
      </c>
    </row>
    <row r="572" spans="3:4" ht="15" customHeight="1" x14ac:dyDescent="0.25">
      <c r="C572" s="3" t="s">
        <v>591</v>
      </c>
      <c r="D572" s="61" t="s">
        <v>1432</v>
      </c>
    </row>
    <row r="573" spans="3:4" ht="15" customHeight="1" x14ac:dyDescent="0.25">
      <c r="C573" s="3" t="s">
        <v>592</v>
      </c>
      <c r="D573" s="61" t="s">
        <v>1434</v>
      </c>
    </row>
    <row r="574" spans="3:4" ht="15" customHeight="1" x14ac:dyDescent="0.25">
      <c r="C574" s="3" t="s">
        <v>593</v>
      </c>
      <c r="D574" s="61" t="s">
        <v>1424</v>
      </c>
    </row>
    <row r="575" spans="3:4" ht="15" customHeight="1" x14ac:dyDescent="0.25">
      <c r="C575" s="3" t="s">
        <v>594</v>
      </c>
      <c r="D575" s="61" t="s">
        <v>1421</v>
      </c>
    </row>
    <row r="576" spans="3:4" ht="15" customHeight="1" x14ac:dyDescent="0.25">
      <c r="C576" s="3" t="s">
        <v>595</v>
      </c>
      <c r="D576" s="61" t="s">
        <v>1423</v>
      </c>
    </row>
    <row r="577" spans="3:4" ht="15" customHeight="1" x14ac:dyDescent="0.25">
      <c r="C577" s="3" t="s">
        <v>596</v>
      </c>
      <c r="D577" s="61" t="s">
        <v>1424</v>
      </c>
    </row>
    <row r="578" spans="3:4" ht="15" customHeight="1" x14ac:dyDescent="0.25">
      <c r="C578" s="3" t="s">
        <v>597</v>
      </c>
      <c r="D578" s="61" t="s">
        <v>1426</v>
      </c>
    </row>
    <row r="579" spans="3:4" ht="15" customHeight="1" x14ac:dyDescent="0.25">
      <c r="C579" s="3" t="s">
        <v>598</v>
      </c>
      <c r="D579" s="61" t="s">
        <v>1429</v>
      </c>
    </row>
    <row r="580" spans="3:4" ht="15" customHeight="1" x14ac:dyDescent="0.25">
      <c r="C580" s="3" t="s">
        <v>599</v>
      </c>
      <c r="D580" s="61" t="s">
        <v>1419</v>
      </c>
    </row>
    <row r="581" spans="3:4" ht="15" customHeight="1" x14ac:dyDescent="0.25">
      <c r="C581" s="3" t="s">
        <v>600</v>
      </c>
      <c r="D581" s="61" t="s">
        <v>1427</v>
      </c>
    </row>
    <row r="582" spans="3:4" ht="15" customHeight="1" x14ac:dyDescent="0.25">
      <c r="C582" s="3" t="s">
        <v>601</v>
      </c>
      <c r="D582" s="61" t="s">
        <v>1419</v>
      </c>
    </row>
    <row r="583" spans="3:4" ht="15" customHeight="1" x14ac:dyDescent="0.25">
      <c r="C583" s="3" t="s">
        <v>602</v>
      </c>
      <c r="D583" s="61" t="s">
        <v>1428</v>
      </c>
    </row>
    <row r="584" spans="3:4" ht="15" customHeight="1" x14ac:dyDescent="0.25">
      <c r="C584" s="3" t="s">
        <v>603</v>
      </c>
      <c r="D584" s="61" t="s">
        <v>1425</v>
      </c>
    </row>
    <row r="585" spans="3:4" ht="15" customHeight="1" x14ac:dyDescent="0.25">
      <c r="C585" s="3" t="s">
        <v>604</v>
      </c>
      <c r="D585" s="61" t="s">
        <v>1429</v>
      </c>
    </row>
    <row r="586" spans="3:4" ht="15" customHeight="1" x14ac:dyDescent="0.25">
      <c r="C586" s="3" t="s">
        <v>605</v>
      </c>
      <c r="D586" s="61" t="s">
        <v>1424</v>
      </c>
    </row>
    <row r="587" spans="3:4" ht="15" customHeight="1" x14ac:dyDescent="0.25">
      <c r="C587" s="3" t="s">
        <v>606</v>
      </c>
      <c r="D587" s="61" t="s">
        <v>1434</v>
      </c>
    </row>
    <row r="588" spans="3:4" ht="15" customHeight="1" x14ac:dyDescent="0.25">
      <c r="C588" s="3" t="s">
        <v>607</v>
      </c>
      <c r="D588" s="61" t="s">
        <v>1421</v>
      </c>
    </row>
    <row r="589" spans="3:4" ht="15" customHeight="1" x14ac:dyDescent="0.25">
      <c r="C589" s="3" t="s">
        <v>608</v>
      </c>
      <c r="D589" s="61" t="s">
        <v>1426</v>
      </c>
    </row>
    <row r="590" spans="3:4" ht="15" customHeight="1" x14ac:dyDescent="0.25">
      <c r="C590" s="3" t="s">
        <v>609</v>
      </c>
      <c r="D590" s="61" t="s">
        <v>1431</v>
      </c>
    </row>
    <row r="591" spans="3:4" ht="15" customHeight="1" x14ac:dyDescent="0.25">
      <c r="C591" s="3" t="s">
        <v>610</v>
      </c>
      <c r="D591" s="61" t="s">
        <v>1419</v>
      </c>
    </row>
    <row r="592" spans="3:4" ht="15" customHeight="1" x14ac:dyDescent="0.25">
      <c r="C592" s="3" t="s">
        <v>611</v>
      </c>
      <c r="D592" s="61" t="s">
        <v>1419</v>
      </c>
    </row>
    <row r="593" spans="3:4" ht="15" customHeight="1" x14ac:dyDescent="0.25">
      <c r="C593" s="3" t="s">
        <v>612</v>
      </c>
      <c r="D593" s="61" t="s">
        <v>1421</v>
      </c>
    </row>
    <row r="594" spans="3:4" ht="15" customHeight="1" x14ac:dyDescent="0.25">
      <c r="C594" s="3" t="s">
        <v>613</v>
      </c>
      <c r="D594" s="61" t="s">
        <v>1425</v>
      </c>
    </row>
    <row r="595" spans="3:4" ht="15" customHeight="1" x14ac:dyDescent="0.25">
      <c r="C595" s="3" t="s">
        <v>614</v>
      </c>
      <c r="D595" s="61" t="s">
        <v>1432</v>
      </c>
    </row>
    <row r="596" spans="3:4" ht="15" customHeight="1" x14ac:dyDescent="0.25">
      <c r="C596" s="3" t="s">
        <v>615</v>
      </c>
      <c r="D596" s="61" t="s">
        <v>1425</v>
      </c>
    </row>
    <row r="597" spans="3:4" ht="15" customHeight="1" x14ac:dyDescent="0.25">
      <c r="C597" s="3" t="s">
        <v>616</v>
      </c>
      <c r="D597" s="61" t="s">
        <v>1421</v>
      </c>
    </row>
    <row r="598" spans="3:4" ht="15" customHeight="1" x14ac:dyDescent="0.25">
      <c r="C598" s="3" t="s">
        <v>617</v>
      </c>
      <c r="D598" s="61" t="s">
        <v>1434</v>
      </c>
    </row>
    <row r="599" spans="3:4" ht="15" customHeight="1" x14ac:dyDescent="0.25">
      <c r="C599" s="3" t="s">
        <v>618</v>
      </c>
      <c r="D599" s="61" t="s">
        <v>1432</v>
      </c>
    </row>
    <row r="600" spans="3:4" ht="15" customHeight="1" x14ac:dyDescent="0.25">
      <c r="C600" s="3" t="s">
        <v>619</v>
      </c>
      <c r="D600" s="61" t="s">
        <v>1421</v>
      </c>
    </row>
    <row r="601" spans="3:4" ht="15" customHeight="1" x14ac:dyDescent="0.25">
      <c r="C601" s="3" t="s">
        <v>620</v>
      </c>
      <c r="D601" s="61" t="s">
        <v>1428</v>
      </c>
    </row>
    <row r="602" spans="3:4" ht="15" customHeight="1" x14ac:dyDescent="0.25">
      <c r="C602" s="3" t="s">
        <v>621</v>
      </c>
      <c r="D602" s="61" t="s">
        <v>1427</v>
      </c>
    </row>
    <row r="603" spans="3:4" ht="15" customHeight="1" x14ac:dyDescent="0.25">
      <c r="C603" s="3" t="s">
        <v>622</v>
      </c>
      <c r="D603" s="61" t="s">
        <v>1427</v>
      </c>
    </row>
    <row r="604" spans="3:4" ht="15" customHeight="1" x14ac:dyDescent="0.25">
      <c r="C604" s="3" t="s">
        <v>623</v>
      </c>
      <c r="D604" s="61" t="s">
        <v>1426</v>
      </c>
    </row>
    <row r="605" spans="3:4" ht="15" customHeight="1" x14ac:dyDescent="0.25">
      <c r="C605" s="3" t="s">
        <v>624</v>
      </c>
      <c r="D605" s="61" t="s">
        <v>1424</v>
      </c>
    </row>
    <row r="606" spans="3:4" ht="15" customHeight="1" x14ac:dyDescent="0.25">
      <c r="C606" s="3" t="s">
        <v>625</v>
      </c>
      <c r="D606" s="61" t="s">
        <v>1429</v>
      </c>
    </row>
    <row r="607" spans="3:4" ht="15" customHeight="1" x14ac:dyDescent="0.25">
      <c r="C607" s="3" t="s">
        <v>626</v>
      </c>
      <c r="D607" s="61" t="s">
        <v>1422</v>
      </c>
    </row>
    <row r="608" spans="3:4" ht="15" customHeight="1" x14ac:dyDescent="0.25">
      <c r="C608" s="3" t="s">
        <v>627</v>
      </c>
      <c r="D608" s="61" t="s">
        <v>1422</v>
      </c>
    </row>
    <row r="609" spans="3:4" ht="15" customHeight="1" x14ac:dyDescent="0.25">
      <c r="C609" s="3" t="s">
        <v>628</v>
      </c>
      <c r="D609" s="61" t="s">
        <v>1432</v>
      </c>
    </row>
    <row r="610" spans="3:4" ht="15" customHeight="1" x14ac:dyDescent="0.25">
      <c r="C610" s="3" t="s">
        <v>629</v>
      </c>
      <c r="D610" s="61" t="s">
        <v>1428</v>
      </c>
    </row>
    <row r="611" spans="3:4" ht="15" customHeight="1" x14ac:dyDescent="0.25">
      <c r="C611" s="3" t="s">
        <v>630</v>
      </c>
      <c r="D611" s="61" t="s">
        <v>1421</v>
      </c>
    </row>
    <row r="612" spans="3:4" ht="15" customHeight="1" x14ac:dyDescent="0.25">
      <c r="C612" s="3" t="s">
        <v>631</v>
      </c>
      <c r="D612" s="61" t="s">
        <v>1427</v>
      </c>
    </row>
    <row r="613" spans="3:4" ht="15" customHeight="1" x14ac:dyDescent="0.25">
      <c r="C613" s="3" t="s">
        <v>632</v>
      </c>
      <c r="D613" s="61" t="s">
        <v>1425</v>
      </c>
    </row>
    <row r="614" spans="3:4" ht="15" customHeight="1" x14ac:dyDescent="0.25">
      <c r="C614" s="3" t="s">
        <v>633</v>
      </c>
      <c r="D614" s="61" t="s">
        <v>1430</v>
      </c>
    </row>
    <row r="615" spans="3:4" ht="15" customHeight="1" x14ac:dyDescent="0.25">
      <c r="C615" s="3" t="s">
        <v>634</v>
      </c>
      <c r="D615" s="61" t="s">
        <v>1427</v>
      </c>
    </row>
    <row r="616" spans="3:4" ht="15" customHeight="1" x14ac:dyDescent="0.25">
      <c r="C616" s="3" t="s">
        <v>635</v>
      </c>
      <c r="D616" s="61" t="s">
        <v>1430</v>
      </c>
    </row>
    <row r="617" spans="3:4" ht="15" customHeight="1" x14ac:dyDescent="0.25">
      <c r="C617" s="3" t="s">
        <v>636</v>
      </c>
      <c r="D617" s="61" t="s">
        <v>1427</v>
      </c>
    </row>
    <row r="618" spans="3:4" ht="15" customHeight="1" x14ac:dyDescent="0.25">
      <c r="C618" s="3" t="s">
        <v>637</v>
      </c>
      <c r="D618" s="61" t="s">
        <v>1419</v>
      </c>
    </row>
    <row r="619" spans="3:4" ht="15" customHeight="1" x14ac:dyDescent="0.25">
      <c r="C619" s="3" t="s">
        <v>638</v>
      </c>
      <c r="D619" s="61" t="s">
        <v>1428</v>
      </c>
    </row>
    <row r="620" spans="3:4" ht="15" customHeight="1" x14ac:dyDescent="0.25">
      <c r="C620" s="3" t="s">
        <v>639</v>
      </c>
      <c r="D620" s="61" t="s">
        <v>1419</v>
      </c>
    </row>
    <row r="621" spans="3:4" ht="15" customHeight="1" x14ac:dyDescent="0.25">
      <c r="C621" s="3" t="s">
        <v>640</v>
      </c>
      <c r="D621" s="61" t="s">
        <v>1424</v>
      </c>
    </row>
    <row r="622" spans="3:4" ht="15" customHeight="1" x14ac:dyDescent="0.25">
      <c r="C622" s="3" t="s">
        <v>641</v>
      </c>
      <c r="D622" s="61" t="s">
        <v>1425</v>
      </c>
    </row>
    <row r="623" spans="3:4" ht="15" customHeight="1" x14ac:dyDescent="0.25">
      <c r="C623" s="3" t="s">
        <v>642</v>
      </c>
      <c r="D623" s="61" t="s">
        <v>1434</v>
      </c>
    </row>
    <row r="624" spans="3:4" ht="15" customHeight="1" x14ac:dyDescent="0.25">
      <c r="C624" s="3" t="s">
        <v>643</v>
      </c>
      <c r="D624" s="61" t="s">
        <v>1434</v>
      </c>
    </row>
    <row r="625" spans="3:4" ht="15" customHeight="1" x14ac:dyDescent="0.25">
      <c r="C625" s="3" t="s">
        <v>644</v>
      </c>
      <c r="D625" s="61" t="s">
        <v>1432</v>
      </c>
    </row>
    <row r="626" spans="3:4" ht="15" customHeight="1" x14ac:dyDescent="0.25">
      <c r="C626" s="3" t="s">
        <v>645</v>
      </c>
      <c r="D626" s="61" t="s">
        <v>1421</v>
      </c>
    </row>
    <row r="627" spans="3:4" ht="15" customHeight="1" x14ac:dyDescent="0.25">
      <c r="C627" s="3" t="s">
        <v>646</v>
      </c>
      <c r="D627" s="61" t="s">
        <v>1421</v>
      </c>
    </row>
    <row r="628" spans="3:4" ht="15" customHeight="1" x14ac:dyDescent="0.25">
      <c r="C628" s="3" t="s">
        <v>647</v>
      </c>
      <c r="D628" s="61" t="s">
        <v>1419</v>
      </c>
    </row>
    <row r="629" spans="3:4" ht="15" customHeight="1" x14ac:dyDescent="0.25">
      <c r="C629" s="3" t="s">
        <v>648</v>
      </c>
      <c r="D629" s="61" t="s">
        <v>1424</v>
      </c>
    </row>
    <row r="630" spans="3:4" ht="15" customHeight="1" x14ac:dyDescent="0.25">
      <c r="C630" s="3" t="s">
        <v>649</v>
      </c>
      <c r="D630" s="61" t="s">
        <v>1434</v>
      </c>
    </row>
    <row r="631" spans="3:4" ht="15" customHeight="1" x14ac:dyDescent="0.25">
      <c r="C631" s="3" t="s">
        <v>650</v>
      </c>
      <c r="D631" s="61" t="s">
        <v>1424</v>
      </c>
    </row>
    <row r="632" spans="3:4" ht="15" customHeight="1" x14ac:dyDescent="0.25">
      <c r="C632" s="3" t="s">
        <v>651</v>
      </c>
      <c r="D632" s="61" t="s">
        <v>1433</v>
      </c>
    </row>
    <row r="633" spans="3:4" ht="15" customHeight="1" x14ac:dyDescent="0.25">
      <c r="C633" s="3" t="s">
        <v>652</v>
      </c>
      <c r="D633" s="61" t="s">
        <v>1424</v>
      </c>
    </row>
    <row r="634" spans="3:4" ht="15" customHeight="1" x14ac:dyDescent="0.25">
      <c r="C634" s="3" t="s">
        <v>653</v>
      </c>
      <c r="D634" s="61" t="s">
        <v>1423</v>
      </c>
    </row>
    <row r="635" spans="3:4" ht="15" customHeight="1" x14ac:dyDescent="0.25">
      <c r="C635" s="3" t="s">
        <v>654</v>
      </c>
      <c r="D635" s="61" t="s">
        <v>1427</v>
      </c>
    </row>
    <row r="636" spans="3:4" ht="15" customHeight="1" x14ac:dyDescent="0.25">
      <c r="C636" s="3" t="s">
        <v>655</v>
      </c>
      <c r="D636" s="61" t="s">
        <v>1422</v>
      </c>
    </row>
    <row r="637" spans="3:4" ht="15" customHeight="1" x14ac:dyDescent="0.25">
      <c r="C637" s="3" t="s">
        <v>656</v>
      </c>
      <c r="D637" s="61" t="s">
        <v>1423</v>
      </c>
    </row>
    <row r="638" spans="3:4" ht="15" customHeight="1" x14ac:dyDescent="0.25">
      <c r="C638" s="3" t="s">
        <v>657</v>
      </c>
      <c r="D638" s="61" t="s">
        <v>1421</v>
      </c>
    </row>
    <row r="639" spans="3:4" ht="15" customHeight="1" x14ac:dyDescent="0.25">
      <c r="C639" s="3" t="s">
        <v>658</v>
      </c>
      <c r="D639" s="61" t="s">
        <v>1421</v>
      </c>
    </row>
    <row r="640" spans="3:4" ht="15" customHeight="1" x14ac:dyDescent="0.25">
      <c r="C640" s="3" t="s">
        <v>659</v>
      </c>
      <c r="D640" s="61" t="s">
        <v>1434</v>
      </c>
    </row>
    <row r="641" spans="3:4" ht="15" customHeight="1" x14ac:dyDescent="0.25">
      <c r="C641" s="3" t="s">
        <v>660</v>
      </c>
      <c r="D641" s="61" t="s">
        <v>1427</v>
      </c>
    </row>
    <row r="642" spans="3:4" ht="15" customHeight="1" x14ac:dyDescent="0.25">
      <c r="C642" s="3" t="s">
        <v>661</v>
      </c>
      <c r="D642" s="61" t="s">
        <v>1424</v>
      </c>
    </row>
    <row r="643" spans="3:4" ht="15" customHeight="1" x14ac:dyDescent="0.25">
      <c r="C643" s="3" t="s">
        <v>662</v>
      </c>
      <c r="D643" s="61" t="s">
        <v>1424</v>
      </c>
    </row>
    <row r="644" spans="3:4" ht="15" customHeight="1" x14ac:dyDescent="0.25">
      <c r="C644" s="3" t="s">
        <v>663</v>
      </c>
      <c r="D644" s="61" t="s">
        <v>1426</v>
      </c>
    </row>
    <row r="645" spans="3:4" ht="15" customHeight="1" x14ac:dyDescent="0.25">
      <c r="C645" s="3" t="s">
        <v>664</v>
      </c>
      <c r="D645" s="61" t="s">
        <v>1421</v>
      </c>
    </row>
    <row r="646" spans="3:4" ht="15" customHeight="1" x14ac:dyDescent="0.25">
      <c r="C646" s="3" t="s">
        <v>665</v>
      </c>
      <c r="D646" s="61" t="s">
        <v>1424</v>
      </c>
    </row>
    <row r="647" spans="3:4" ht="15" customHeight="1" x14ac:dyDescent="0.25">
      <c r="C647" s="3" t="s">
        <v>666</v>
      </c>
      <c r="D647" s="61" t="s">
        <v>1423</v>
      </c>
    </row>
    <row r="648" spans="3:4" ht="15" customHeight="1" x14ac:dyDescent="0.25">
      <c r="C648" s="3" t="s">
        <v>667</v>
      </c>
      <c r="D648" s="61" t="s">
        <v>1427</v>
      </c>
    </row>
    <row r="649" spans="3:4" ht="15" customHeight="1" x14ac:dyDescent="0.25">
      <c r="C649" s="3" t="s">
        <v>668</v>
      </c>
      <c r="D649" s="61" t="s">
        <v>1426</v>
      </c>
    </row>
    <row r="650" spans="3:4" ht="15" customHeight="1" x14ac:dyDescent="0.25">
      <c r="C650" s="3" t="s">
        <v>669</v>
      </c>
      <c r="D650" s="61" t="s">
        <v>1419</v>
      </c>
    </row>
    <row r="651" spans="3:4" ht="15" customHeight="1" x14ac:dyDescent="0.25">
      <c r="C651" s="3" t="s">
        <v>670</v>
      </c>
      <c r="D651" s="61" t="s">
        <v>1424</v>
      </c>
    </row>
    <row r="652" spans="3:4" ht="15" customHeight="1" x14ac:dyDescent="0.25">
      <c r="C652" s="3" t="s">
        <v>671</v>
      </c>
      <c r="D652" s="61" t="s">
        <v>1427</v>
      </c>
    </row>
    <row r="653" spans="3:4" ht="15" customHeight="1" x14ac:dyDescent="0.25">
      <c r="C653" s="3" t="s">
        <v>672</v>
      </c>
      <c r="D653" s="61" t="s">
        <v>1419</v>
      </c>
    </row>
    <row r="654" spans="3:4" ht="15" customHeight="1" x14ac:dyDescent="0.25">
      <c r="C654" s="3" t="s">
        <v>673</v>
      </c>
      <c r="D654" s="61" t="s">
        <v>1419</v>
      </c>
    </row>
    <row r="655" spans="3:4" ht="15" customHeight="1" x14ac:dyDescent="0.25">
      <c r="C655" s="3" t="s">
        <v>674</v>
      </c>
      <c r="D655" s="61" t="s">
        <v>1419</v>
      </c>
    </row>
    <row r="656" spans="3:4" ht="15" customHeight="1" x14ac:dyDescent="0.25">
      <c r="C656" s="3" t="s">
        <v>675</v>
      </c>
      <c r="D656" s="61" t="s">
        <v>1424</v>
      </c>
    </row>
    <row r="657" spans="3:4" ht="15" customHeight="1" x14ac:dyDescent="0.25">
      <c r="C657" s="3" t="s">
        <v>676</v>
      </c>
      <c r="D657" s="61" t="s">
        <v>1434</v>
      </c>
    </row>
    <row r="658" spans="3:4" ht="15" customHeight="1" x14ac:dyDescent="0.25">
      <c r="C658" s="3" t="s">
        <v>677</v>
      </c>
      <c r="D658" s="61" t="s">
        <v>1421</v>
      </c>
    </row>
    <row r="659" spans="3:4" ht="15" customHeight="1" x14ac:dyDescent="0.25">
      <c r="C659" s="3" t="s">
        <v>678</v>
      </c>
      <c r="D659" s="61" t="s">
        <v>1420</v>
      </c>
    </row>
    <row r="660" spans="3:4" ht="15" customHeight="1" x14ac:dyDescent="0.25">
      <c r="C660" s="3" t="s">
        <v>679</v>
      </c>
      <c r="D660" s="61" t="s">
        <v>1432</v>
      </c>
    </row>
    <row r="661" spans="3:4" ht="15" customHeight="1" x14ac:dyDescent="0.25">
      <c r="C661" s="3" t="s">
        <v>680</v>
      </c>
      <c r="D661" s="61" t="s">
        <v>1423</v>
      </c>
    </row>
    <row r="662" spans="3:4" ht="15" customHeight="1" x14ac:dyDescent="0.25">
      <c r="C662" s="3" t="s">
        <v>681</v>
      </c>
      <c r="D662" s="61" t="s">
        <v>1420</v>
      </c>
    </row>
    <row r="663" spans="3:4" ht="15" customHeight="1" x14ac:dyDescent="0.25">
      <c r="C663" s="3" t="s">
        <v>682</v>
      </c>
      <c r="D663" s="61" t="s">
        <v>1424</v>
      </c>
    </row>
    <row r="664" spans="3:4" ht="15" customHeight="1" x14ac:dyDescent="0.25">
      <c r="C664" s="3" t="s">
        <v>683</v>
      </c>
      <c r="D664" s="61" t="s">
        <v>1433</v>
      </c>
    </row>
    <row r="665" spans="3:4" ht="15" customHeight="1" x14ac:dyDescent="0.25">
      <c r="C665" s="3" t="s">
        <v>684</v>
      </c>
      <c r="D665" s="61" t="s">
        <v>1426</v>
      </c>
    </row>
    <row r="666" spans="3:4" ht="15" customHeight="1" x14ac:dyDescent="0.25">
      <c r="C666" s="3" t="s">
        <v>685</v>
      </c>
      <c r="D666" s="61" t="s">
        <v>1428</v>
      </c>
    </row>
    <row r="667" spans="3:4" ht="15" customHeight="1" x14ac:dyDescent="0.25">
      <c r="C667" s="3" t="s">
        <v>686</v>
      </c>
      <c r="D667" s="61" t="s">
        <v>1420</v>
      </c>
    </row>
    <row r="668" spans="3:4" ht="15" customHeight="1" x14ac:dyDescent="0.25">
      <c r="C668" s="3" t="s">
        <v>687</v>
      </c>
      <c r="D668" s="61" t="s">
        <v>1420</v>
      </c>
    </row>
    <row r="669" spans="3:4" ht="15" customHeight="1" x14ac:dyDescent="0.25">
      <c r="C669" s="3" t="s">
        <v>688</v>
      </c>
      <c r="D669" s="61" t="s">
        <v>1419</v>
      </c>
    </row>
    <row r="670" spans="3:4" ht="15" customHeight="1" x14ac:dyDescent="0.25">
      <c r="C670" s="3" t="s">
        <v>689</v>
      </c>
      <c r="D670" s="61" t="s">
        <v>1432</v>
      </c>
    </row>
    <row r="671" spans="3:4" ht="15" customHeight="1" x14ac:dyDescent="0.25">
      <c r="C671" s="3" t="s">
        <v>690</v>
      </c>
      <c r="D671" s="61" t="s">
        <v>1426</v>
      </c>
    </row>
    <row r="672" spans="3:4" ht="15" customHeight="1" x14ac:dyDescent="0.25">
      <c r="C672" s="3" t="s">
        <v>691</v>
      </c>
      <c r="D672" s="61" t="s">
        <v>1432</v>
      </c>
    </row>
    <row r="673" spans="3:4" ht="15" customHeight="1" x14ac:dyDescent="0.25">
      <c r="C673" s="3" t="s">
        <v>692</v>
      </c>
      <c r="D673" s="61" t="s">
        <v>1429</v>
      </c>
    </row>
    <row r="674" spans="3:4" ht="15" customHeight="1" x14ac:dyDescent="0.25">
      <c r="C674" s="3" t="s">
        <v>693</v>
      </c>
      <c r="D674" s="61" t="s">
        <v>1419</v>
      </c>
    </row>
    <row r="675" spans="3:4" ht="15" customHeight="1" x14ac:dyDescent="0.25">
      <c r="C675" s="3" t="s">
        <v>694</v>
      </c>
      <c r="D675" s="61" t="s">
        <v>1424</v>
      </c>
    </row>
    <row r="676" spans="3:4" ht="15" customHeight="1" x14ac:dyDescent="0.25">
      <c r="C676" s="3" t="s">
        <v>695</v>
      </c>
      <c r="D676" s="61" t="s">
        <v>1424</v>
      </c>
    </row>
    <row r="677" spans="3:4" ht="15" customHeight="1" x14ac:dyDescent="0.25">
      <c r="C677" s="3" t="s">
        <v>696</v>
      </c>
      <c r="D677" s="61" t="s">
        <v>1430</v>
      </c>
    </row>
    <row r="678" spans="3:4" ht="15" customHeight="1" x14ac:dyDescent="0.25">
      <c r="C678" s="3" t="s">
        <v>697</v>
      </c>
      <c r="D678" s="61" t="s">
        <v>1434</v>
      </c>
    </row>
    <row r="679" spans="3:4" ht="15" customHeight="1" x14ac:dyDescent="0.25">
      <c r="C679" s="3" t="s">
        <v>698</v>
      </c>
      <c r="D679" s="61" t="s">
        <v>1433</v>
      </c>
    </row>
    <row r="680" spans="3:4" ht="15" customHeight="1" x14ac:dyDescent="0.25">
      <c r="C680" s="3" t="s">
        <v>699</v>
      </c>
      <c r="D680" s="61" t="s">
        <v>1420</v>
      </c>
    </row>
    <row r="681" spans="3:4" ht="15" customHeight="1" x14ac:dyDescent="0.25">
      <c r="C681" s="3" t="s">
        <v>700</v>
      </c>
      <c r="D681" s="61" t="s">
        <v>1434</v>
      </c>
    </row>
    <row r="682" spans="3:4" ht="15" customHeight="1" x14ac:dyDescent="0.25">
      <c r="C682" s="3" t="s">
        <v>701</v>
      </c>
      <c r="D682" s="61" t="s">
        <v>1419</v>
      </c>
    </row>
    <row r="683" spans="3:4" ht="15" customHeight="1" x14ac:dyDescent="0.25">
      <c r="C683" s="3" t="s">
        <v>702</v>
      </c>
      <c r="D683" s="61" t="s">
        <v>1430</v>
      </c>
    </row>
    <row r="684" spans="3:4" ht="15" customHeight="1" x14ac:dyDescent="0.25">
      <c r="C684" s="3" t="s">
        <v>703</v>
      </c>
      <c r="D684" s="61" t="s">
        <v>1419</v>
      </c>
    </row>
    <row r="685" spans="3:4" ht="15" customHeight="1" x14ac:dyDescent="0.25">
      <c r="C685" s="3" t="s">
        <v>704</v>
      </c>
      <c r="D685" s="61" t="s">
        <v>1423</v>
      </c>
    </row>
    <row r="686" spans="3:4" ht="15" customHeight="1" x14ac:dyDescent="0.25">
      <c r="C686" s="3" t="s">
        <v>705</v>
      </c>
      <c r="D686" s="61" t="s">
        <v>1430</v>
      </c>
    </row>
    <row r="687" spans="3:4" ht="15" customHeight="1" x14ac:dyDescent="0.25">
      <c r="C687" s="3" t="s">
        <v>706</v>
      </c>
      <c r="D687" s="61" t="s">
        <v>1424</v>
      </c>
    </row>
    <row r="688" spans="3:4" ht="15" customHeight="1" x14ac:dyDescent="0.25">
      <c r="C688" s="3" t="s">
        <v>707</v>
      </c>
      <c r="D688" s="61" t="s">
        <v>1425</v>
      </c>
    </row>
    <row r="689" spans="3:4" ht="15" customHeight="1" x14ac:dyDescent="0.25">
      <c r="C689" s="3" t="s">
        <v>708</v>
      </c>
      <c r="D689" s="61" t="s">
        <v>1426</v>
      </c>
    </row>
    <row r="690" spans="3:4" ht="15" customHeight="1" x14ac:dyDescent="0.25">
      <c r="C690" s="3" t="s">
        <v>709</v>
      </c>
      <c r="D690" s="61" t="s">
        <v>1424</v>
      </c>
    </row>
    <row r="691" spans="3:4" ht="15" customHeight="1" x14ac:dyDescent="0.25">
      <c r="C691" s="3" t="s">
        <v>710</v>
      </c>
      <c r="D691" s="61" t="s">
        <v>1434</v>
      </c>
    </row>
    <row r="692" spans="3:4" ht="15" customHeight="1" x14ac:dyDescent="0.25">
      <c r="C692" s="3" t="s">
        <v>711</v>
      </c>
      <c r="D692" s="61" t="s">
        <v>1423</v>
      </c>
    </row>
    <row r="693" spans="3:4" ht="15" customHeight="1" x14ac:dyDescent="0.25">
      <c r="C693" s="3" t="s">
        <v>712</v>
      </c>
      <c r="D693" s="61" t="s">
        <v>1419</v>
      </c>
    </row>
    <row r="694" spans="3:4" ht="15" customHeight="1" x14ac:dyDescent="0.25">
      <c r="C694" s="3" t="s">
        <v>713</v>
      </c>
      <c r="D694" s="61" t="s">
        <v>1420</v>
      </c>
    </row>
    <row r="695" spans="3:4" ht="15" customHeight="1" x14ac:dyDescent="0.25">
      <c r="C695" s="3" t="s">
        <v>714</v>
      </c>
      <c r="D695" s="61" t="s">
        <v>1420</v>
      </c>
    </row>
    <row r="696" spans="3:4" ht="15" customHeight="1" x14ac:dyDescent="0.25">
      <c r="C696" s="3" t="s">
        <v>715</v>
      </c>
      <c r="D696" s="61" t="s">
        <v>1420</v>
      </c>
    </row>
    <row r="697" spans="3:4" ht="15" customHeight="1" x14ac:dyDescent="0.25">
      <c r="C697" s="3" t="s">
        <v>716</v>
      </c>
      <c r="D697" s="61" t="s">
        <v>1419</v>
      </c>
    </row>
    <row r="698" spans="3:4" ht="15" customHeight="1" x14ac:dyDescent="0.25">
      <c r="C698" s="3" t="s">
        <v>717</v>
      </c>
      <c r="D698" s="61" t="s">
        <v>1424</v>
      </c>
    </row>
    <row r="699" spans="3:4" ht="15" customHeight="1" x14ac:dyDescent="0.25">
      <c r="C699" s="3" t="s">
        <v>718</v>
      </c>
      <c r="D699" s="61" t="s">
        <v>1420</v>
      </c>
    </row>
    <row r="700" spans="3:4" ht="15" customHeight="1" x14ac:dyDescent="0.25">
      <c r="C700" s="3" t="s">
        <v>719</v>
      </c>
      <c r="D700" s="61" t="s">
        <v>1419</v>
      </c>
    </row>
    <row r="701" spans="3:4" ht="15" customHeight="1" x14ac:dyDescent="0.25">
      <c r="C701" s="3" t="s">
        <v>720</v>
      </c>
      <c r="D701" s="61" t="s">
        <v>1424</v>
      </c>
    </row>
    <row r="702" spans="3:4" ht="15" customHeight="1" x14ac:dyDescent="0.25">
      <c r="C702" s="3" t="s">
        <v>721</v>
      </c>
      <c r="D702" s="61" t="s">
        <v>1424</v>
      </c>
    </row>
    <row r="703" spans="3:4" ht="15" customHeight="1" x14ac:dyDescent="0.25">
      <c r="C703" s="3" t="s">
        <v>722</v>
      </c>
      <c r="D703" s="61" t="s">
        <v>1420</v>
      </c>
    </row>
    <row r="704" spans="3:4" ht="15" customHeight="1" x14ac:dyDescent="0.25">
      <c r="C704" s="3" t="s">
        <v>723</v>
      </c>
      <c r="D704" s="61" t="s">
        <v>1423</v>
      </c>
    </row>
    <row r="705" spans="3:4" ht="15" customHeight="1" x14ac:dyDescent="0.25">
      <c r="C705" s="3" t="s">
        <v>724</v>
      </c>
      <c r="D705" s="61" t="s">
        <v>1432</v>
      </c>
    </row>
    <row r="706" spans="3:4" ht="15" customHeight="1" x14ac:dyDescent="0.25">
      <c r="C706" s="3" t="s">
        <v>725</v>
      </c>
      <c r="D706" s="61" t="s">
        <v>1428</v>
      </c>
    </row>
    <row r="707" spans="3:4" ht="15" customHeight="1" x14ac:dyDescent="0.25">
      <c r="C707" s="3" t="s">
        <v>726</v>
      </c>
      <c r="D707" s="61" t="s">
        <v>1433</v>
      </c>
    </row>
    <row r="708" spans="3:4" ht="15" customHeight="1" x14ac:dyDescent="0.25">
      <c r="C708" s="3" t="s">
        <v>727</v>
      </c>
      <c r="D708" s="61" t="s">
        <v>1419</v>
      </c>
    </row>
    <row r="709" spans="3:4" ht="15" customHeight="1" x14ac:dyDescent="0.25">
      <c r="C709" s="3" t="s">
        <v>728</v>
      </c>
      <c r="D709" s="61" t="s">
        <v>1430</v>
      </c>
    </row>
    <row r="710" spans="3:4" ht="15" customHeight="1" x14ac:dyDescent="0.25">
      <c r="C710" s="3" t="s">
        <v>729</v>
      </c>
      <c r="D710" s="61" t="s">
        <v>1432</v>
      </c>
    </row>
    <row r="711" spans="3:4" ht="15" customHeight="1" x14ac:dyDescent="0.25">
      <c r="C711" s="3" t="s">
        <v>730</v>
      </c>
      <c r="D711" s="61" t="s">
        <v>1419</v>
      </c>
    </row>
    <row r="712" spans="3:4" ht="15" customHeight="1" x14ac:dyDescent="0.25">
      <c r="C712" s="3" t="s">
        <v>731</v>
      </c>
      <c r="D712" s="61" t="s">
        <v>1420</v>
      </c>
    </row>
    <row r="713" spans="3:4" ht="15" customHeight="1" x14ac:dyDescent="0.25">
      <c r="C713" s="3" t="s">
        <v>732</v>
      </c>
      <c r="D713" s="61" t="s">
        <v>1428</v>
      </c>
    </row>
    <row r="714" spans="3:4" ht="15" customHeight="1" x14ac:dyDescent="0.25">
      <c r="C714" s="3" t="s">
        <v>733</v>
      </c>
      <c r="D714" s="61" t="s">
        <v>1420</v>
      </c>
    </row>
    <row r="715" spans="3:4" ht="15" customHeight="1" x14ac:dyDescent="0.25">
      <c r="C715" s="3" t="s">
        <v>734</v>
      </c>
      <c r="D715" s="61" t="s">
        <v>1420</v>
      </c>
    </row>
    <row r="716" spans="3:4" ht="15" customHeight="1" x14ac:dyDescent="0.25">
      <c r="C716" s="3" t="s">
        <v>735</v>
      </c>
      <c r="D716" s="61" t="s">
        <v>1419</v>
      </c>
    </row>
    <row r="717" spans="3:4" ht="15" customHeight="1" x14ac:dyDescent="0.25">
      <c r="C717" s="3" t="s">
        <v>736</v>
      </c>
      <c r="D717" s="61" t="s">
        <v>1419</v>
      </c>
    </row>
    <row r="718" spans="3:4" ht="15" customHeight="1" x14ac:dyDescent="0.25">
      <c r="C718" s="3" t="s">
        <v>737</v>
      </c>
      <c r="D718" s="61" t="s">
        <v>1419</v>
      </c>
    </row>
    <row r="719" spans="3:4" ht="15" customHeight="1" x14ac:dyDescent="0.25">
      <c r="C719" s="3" t="s">
        <v>738</v>
      </c>
      <c r="D719" s="61" t="s">
        <v>1429</v>
      </c>
    </row>
    <row r="720" spans="3:4" ht="15" customHeight="1" x14ac:dyDescent="0.25">
      <c r="C720" s="3" t="s">
        <v>739</v>
      </c>
      <c r="D720" s="61" t="s">
        <v>1433</v>
      </c>
    </row>
    <row r="721" spans="3:4" ht="15" customHeight="1" x14ac:dyDescent="0.25">
      <c r="C721" s="3" t="s">
        <v>740</v>
      </c>
      <c r="D721" s="61" t="s">
        <v>1423</v>
      </c>
    </row>
    <row r="722" spans="3:4" ht="15" customHeight="1" x14ac:dyDescent="0.25">
      <c r="C722" s="3" t="s">
        <v>741</v>
      </c>
      <c r="D722" s="61" t="s">
        <v>1427</v>
      </c>
    </row>
    <row r="723" spans="3:4" ht="15" customHeight="1" x14ac:dyDescent="0.25">
      <c r="C723" s="3" t="s">
        <v>742</v>
      </c>
      <c r="D723" s="61" t="s">
        <v>1424</v>
      </c>
    </row>
    <row r="724" spans="3:4" ht="15" customHeight="1" x14ac:dyDescent="0.25">
      <c r="C724" s="3" t="s">
        <v>743</v>
      </c>
      <c r="D724" s="61" t="s">
        <v>1419</v>
      </c>
    </row>
    <row r="725" spans="3:4" ht="15" customHeight="1" x14ac:dyDescent="0.25">
      <c r="C725" s="3" t="s">
        <v>744</v>
      </c>
      <c r="D725" s="61" t="s">
        <v>1430</v>
      </c>
    </row>
    <row r="726" spans="3:4" ht="15" customHeight="1" x14ac:dyDescent="0.25">
      <c r="C726" s="3" t="s">
        <v>745</v>
      </c>
      <c r="D726" s="61" t="s">
        <v>1428</v>
      </c>
    </row>
    <row r="727" spans="3:4" ht="15" customHeight="1" x14ac:dyDescent="0.25">
      <c r="C727" s="3" t="s">
        <v>746</v>
      </c>
      <c r="D727" s="61" t="s">
        <v>1420</v>
      </c>
    </row>
    <row r="728" spans="3:4" ht="15" customHeight="1" x14ac:dyDescent="0.25">
      <c r="C728" s="3" t="s">
        <v>747</v>
      </c>
      <c r="D728" s="61" t="s">
        <v>1432</v>
      </c>
    </row>
    <row r="729" spans="3:4" ht="15" customHeight="1" x14ac:dyDescent="0.25">
      <c r="C729" s="3" t="s">
        <v>748</v>
      </c>
      <c r="D729" s="61" t="s">
        <v>1429</v>
      </c>
    </row>
    <row r="730" spans="3:4" ht="15" customHeight="1" x14ac:dyDescent="0.25">
      <c r="C730" s="3" t="s">
        <v>749</v>
      </c>
      <c r="D730" s="61" t="s">
        <v>1419</v>
      </c>
    </row>
    <row r="731" spans="3:4" ht="15" customHeight="1" x14ac:dyDescent="0.25">
      <c r="C731" s="3" t="s">
        <v>750</v>
      </c>
      <c r="D731" s="61" t="s">
        <v>1430</v>
      </c>
    </row>
    <row r="732" spans="3:4" ht="15" customHeight="1" x14ac:dyDescent="0.25">
      <c r="C732" s="3" t="s">
        <v>751</v>
      </c>
      <c r="D732" s="61" t="s">
        <v>1420</v>
      </c>
    </row>
    <row r="733" spans="3:4" ht="15" customHeight="1" x14ac:dyDescent="0.25">
      <c r="C733" s="3" t="s">
        <v>752</v>
      </c>
      <c r="D733" s="61" t="s">
        <v>1423</v>
      </c>
    </row>
    <row r="734" spans="3:4" ht="15" customHeight="1" x14ac:dyDescent="0.25">
      <c r="C734" s="3" t="s">
        <v>753</v>
      </c>
      <c r="D734" s="61" t="s">
        <v>1424</v>
      </c>
    </row>
    <row r="735" spans="3:4" ht="15" customHeight="1" x14ac:dyDescent="0.25">
      <c r="C735" s="3" t="s">
        <v>754</v>
      </c>
      <c r="D735" s="61" t="s">
        <v>1419</v>
      </c>
    </row>
    <row r="736" spans="3:4" ht="15" customHeight="1" x14ac:dyDescent="0.25">
      <c r="C736" s="3" t="s">
        <v>755</v>
      </c>
      <c r="D736" s="61" t="s">
        <v>1429</v>
      </c>
    </row>
    <row r="737" spans="3:4" ht="15" customHeight="1" x14ac:dyDescent="0.25">
      <c r="C737" s="3" t="s">
        <v>756</v>
      </c>
      <c r="D737" s="61" t="s">
        <v>1419</v>
      </c>
    </row>
    <row r="738" spans="3:4" ht="15" customHeight="1" x14ac:dyDescent="0.25">
      <c r="C738" s="3" t="s">
        <v>757</v>
      </c>
      <c r="D738" s="61" t="s">
        <v>1428</v>
      </c>
    </row>
    <row r="739" spans="3:4" ht="15" customHeight="1" x14ac:dyDescent="0.25">
      <c r="C739" s="3" t="s">
        <v>758</v>
      </c>
      <c r="D739" s="61" t="s">
        <v>1424</v>
      </c>
    </row>
    <row r="740" spans="3:4" ht="15" customHeight="1" x14ac:dyDescent="0.25">
      <c r="C740" s="3" t="s">
        <v>759</v>
      </c>
      <c r="D740" s="61" t="s">
        <v>1424</v>
      </c>
    </row>
    <row r="741" spans="3:4" ht="15" customHeight="1" x14ac:dyDescent="0.25">
      <c r="C741" s="3" t="s">
        <v>760</v>
      </c>
      <c r="D741" s="61" t="s">
        <v>1430</v>
      </c>
    </row>
    <row r="742" spans="3:4" ht="15" customHeight="1" x14ac:dyDescent="0.25">
      <c r="C742" s="3" t="s">
        <v>761</v>
      </c>
      <c r="D742" s="61" t="s">
        <v>1419</v>
      </c>
    </row>
    <row r="743" spans="3:4" ht="15" customHeight="1" x14ac:dyDescent="0.25">
      <c r="C743" s="3" t="s">
        <v>762</v>
      </c>
      <c r="D743" s="61" t="s">
        <v>1426</v>
      </c>
    </row>
    <row r="744" spans="3:4" ht="15" customHeight="1" x14ac:dyDescent="0.25">
      <c r="C744" s="3" t="s">
        <v>763</v>
      </c>
      <c r="D744" s="61" t="s">
        <v>1430</v>
      </c>
    </row>
    <row r="745" spans="3:4" ht="15" customHeight="1" x14ac:dyDescent="0.25">
      <c r="C745" s="3" t="s">
        <v>764</v>
      </c>
      <c r="D745" s="61" t="s">
        <v>1420</v>
      </c>
    </row>
    <row r="746" spans="3:4" ht="15" customHeight="1" x14ac:dyDescent="0.25">
      <c r="C746" s="3" t="s">
        <v>765</v>
      </c>
      <c r="D746" s="61" t="s">
        <v>1419</v>
      </c>
    </row>
    <row r="747" spans="3:4" ht="15" customHeight="1" x14ac:dyDescent="0.25">
      <c r="C747" s="3" t="s">
        <v>766</v>
      </c>
      <c r="D747" s="61" t="s">
        <v>1430</v>
      </c>
    </row>
    <row r="748" spans="3:4" ht="15" customHeight="1" x14ac:dyDescent="0.25">
      <c r="C748" s="3" t="s">
        <v>767</v>
      </c>
      <c r="D748" s="61" t="s">
        <v>1424</v>
      </c>
    </row>
    <row r="749" spans="3:4" ht="15" customHeight="1" x14ac:dyDescent="0.25">
      <c r="C749" s="3" t="s">
        <v>768</v>
      </c>
      <c r="D749" s="61" t="s">
        <v>1419</v>
      </c>
    </row>
    <row r="750" spans="3:4" ht="15" customHeight="1" x14ac:dyDescent="0.25">
      <c r="C750" s="3" t="s">
        <v>769</v>
      </c>
      <c r="D750" s="61" t="s">
        <v>1420</v>
      </c>
    </row>
    <row r="751" spans="3:4" ht="15" customHeight="1" x14ac:dyDescent="0.25">
      <c r="C751" s="3" t="s">
        <v>770</v>
      </c>
      <c r="D751" s="61" t="s">
        <v>1429</v>
      </c>
    </row>
    <row r="752" spans="3:4" ht="15" customHeight="1" x14ac:dyDescent="0.25">
      <c r="C752" s="3" t="s">
        <v>771</v>
      </c>
      <c r="D752" s="61" t="s">
        <v>1424</v>
      </c>
    </row>
    <row r="753" spans="3:4" ht="15" customHeight="1" x14ac:dyDescent="0.25">
      <c r="C753" s="3" t="s">
        <v>772</v>
      </c>
      <c r="D753" s="61" t="s">
        <v>1420</v>
      </c>
    </row>
    <row r="754" spans="3:4" ht="15" customHeight="1" x14ac:dyDescent="0.25">
      <c r="C754" s="3" t="s">
        <v>773</v>
      </c>
      <c r="D754" s="61" t="s">
        <v>1430</v>
      </c>
    </row>
    <row r="755" spans="3:4" ht="15" customHeight="1" x14ac:dyDescent="0.25">
      <c r="C755" s="3" t="s">
        <v>774</v>
      </c>
      <c r="D755" s="61" t="s">
        <v>1420</v>
      </c>
    </row>
    <row r="756" spans="3:4" ht="15" customHeight="1" x14ac:dyDescent="0.25">
      <c r="C756" s="3" t="s">
        <v>775</v>
      </c>
      <c r="D756" s="61" t="s">
        <v>1419</v>
      </c>
    </row>
    <row r="757" spans="3:4" ht="15" customHeight="1" x14ac:dyDescent="0.25">
      <c r="C757" s="3" t="s">
        <v>776</v>
      </c>
      <c r="D757" s="61" t="s">
        <v>1423</v>
      </c>
    </row>
    <row r="758" spans="3:4" ht="15" customHeight="1" x14ac:dyDescent="0.25">
      <c r="C758" s="3" t="s">
        <v>777</v>
      </c>
      <c r="D758" s="61" t="s">
        <v>1424</v>
      </c>
    </row>
    <row r="759" spans="3:4" ht="15" customHeight="1" x14ac:dyDescent="0.25">
      <c r="C759" s="3" t="s">
        <v>778</v>
      </c>
      <c r="D759" s="61" t="s">
        <v>1428</v>
      </c>
    </row>
    <row r="760" spans="3:4" ht="15" customHeight="1" x14ac:dyDescent="0.25">
      <c r="C760" s="3" t="s">
        <v>779</v>
      </c>
      <c r="D760" s="61" t="s">
        <v>1419</v>
      </c>
    </row>
    <row r="761" spans="3:4" ht="15" customHeight="1" x14ac:dyDescent="0.25">
      <c r="C761" s="3" t="s">
        <v>780</v>
      </c>
      <c r="D761" s="61" t="s">
        <v>1430</v>
      </c>
    </row>
    <row r="762" spans="3:4" ht="15" customHeight="1" x14ac:dyDescent="0.25">
      <c r="C762" s="3" t="s">
        <v>781</v>
      </c>
      <c r="D762" s="61" t="s">
        <v>1419</v>
      </c>
    </row>
    <row r="763" spans="3:4" ht="15" customHeight="1" x14ac:dyDescent="0.25">
      <c r="C763" s="3" t="s">
        <v>782</v>
      </c>
      <c r="D763" s="61" t="s">
        <v>1427</v>
      </c>
    </row>
    <row r="764" spans="3:4" ht="15" customHeight="1" x14ac:dyDescent="0.25">
      <c r="C764" s="3" t="s">
        <v>783</v>
      </c>
      <c r="D764" s="61" t="s">
        <v>1424</v>
      </c>
    </row>
    <row r="765" spans="3:4" ht="15" customHeight="1" x14ac:dyDescent="0.25">
      <c r="C765" s="3" t="s">
        <v>784</v>
      </c>
      <c r="D765" s="61" t="s">
        <v>1426</v>
      </c>
    </row>
    <row r="766" spans="3:4" ht="15" customHeight="1" x14ac:dyDescent="0.25">
      <c r="C766" s="3" t="s">
        <v>785</v>
      </c>
      <c r="D766" s="61" t="s">
        <v>1420</v>
      </c>
    </row>
    <row r="767" spans="3:4" ht="15" customHeight="1" x14ac:dyDescent="0.25">
      <c r="C767" s="3" t="s">
        <v>786</v>
      </c>
      <c r="D767" s="61" t="s">
        <v>1426</v>
      </c>
    </row>
    <row r="768" spans="3:4" ht="15" customHeight="1" x14ac:dyDescent="0.25">
      <c r="C768" s="3" t="s">
        <v>787</v>
      </c>
      <c r="D768" s="61" t="s">
        <v>1424</v>
      </c>
    </row>
    <row r="769" spans="3:4" ht="15" customHeight="1" x14ac:dyDescent="0.25">
      <c r="C769" s="3" t="s">
        <v>788</v>
      </c>
      <c r="D769" s="61" t="s">
        <v>1419</v>
      </c>
    </row>
    <row r="770" spans="3:4" ht="15" customHeight="1" x14ac:dyDescent="0.25">
      <c r="C770" s="3" t="s">
        <v>789</v>
      </c>
      <c r="D770" s="61" t="s">
        <v>1433</v>
      </c>
    </row>
    <row r="771" spans="3:4" ht="15" customHeight="1" x14ac:dyDescent="0.25">
      <c r="C771" s="3" t="s">
        <v>790</v>
      </c>
      <c r="D771" s="61" t="s">
        <v>1432</v>
      </c>
    </row>
    <row r="772" spans="3:4" ht="15" customHeight="1" x14ac:dyDescent="0.25">
      <c r="C772" s="3" t="s">
        <v>791</v>
      </c>
      <c r="D772" s="61" t="s">
        <v>1431</v>
      </c>
    </row>
    <row r="773" spans="3:4" ht="15" customHeight="1" x14ac:dyDescent="0.25">
      <c r="C773" s="3" t="s">
        <v>792</v>
      </c>
      <c r="D773" s="61" t="s">
        <v>1433</v>
      </c>
    </row>
    <row r="774" spans="3:4" ht="15" customHeight="1" x14ac:dyDescent="0.25">
      <c r="C774" s="3" t="s">
        <v>793</v>
      </c>
      <c r="D774" s="61" t="s">
        <v>1424</v>
      </c>
    </row>
    <row r="775" spans="3:4" ht="15" customHeight="1" x14ac:dyDescent="0.25">
      <c r="C775" s="3" t="s">
        <v>794</v>
      </c>
      <c r="D775" s="61" t="s">
        <v>1428</v>
      </c>
    </row>
    <row r="776" spans="3:4" ht="15" customHeight="1" x14ac:dyDescent="0.25">
      <c r="C776" s="3" t="s">
        <v>795</v>
      </c>
      <c r="D776" s="61" t="s">
        <v>1419</v>
      </c>
    </row>
    <row r="777" spans="3:4" ht="15" customHeight="1" x14ac:dyDescent="0.25">
      <c r="C777" s="3" t="s">
        <v>796</v>
      </c>
      <c r="D777" s="61" t="s">
        <v>1426</v>
      </c>
    </row>
    <row r="778" spans="3:4" ht="15" customHeight="1" x14ac:dyDescent="0.25">
      <c r="C778" s="3" t="s">
        <v>797</v>
      </c>
      <c r="D778" s="61" t="s">
        <v>1434</v>
      </c>
    </row>
    <row r="779" spans="3:4" ht="15" customHeight="1" x14ac:dyDescent="0.25">
      <c r="C779" s="3" t="s">
        <v>798</v>
      </c>
      <c r="D779" s="61" t="s">
        <v>1419</v>
      </c>
    </row>
    <row r="780" spans="3:4" ht="15" customHeight="1" x14ac:dyDescent="0.25">
      <c r="C780" s="3" t="s">
        <v>799</v>
      </c>
      <c r="D780" s="61" t="s">
        <v>1426</v>
      </c>
    </row>
    <row r="781" spans="3:4" ht="15" customHeight="1" x14ac:dyDescent="0.25">
      <c r="C781" s="3" t="s">
        <v>800</v>
      </c>
      <c r="D781" s="61" t="s">
        <v>1426</v>
      </c>
    </row>
    <row r="782" spans="3:4" ht="15" customHeight="1" x14ac:dyDescent="0.25">
      <c r="C782" s="3" t="s">
        <v>801</v>
      </c>
      <c r="D782" s="61" t="s">
        <v>1420</v>
      </c>
    </row>
    <row r="783" spans="3:4" ht="15" customHeight="1" x14ac:dyDescent="0.25">
      <c r="C783" s="3" t="s">
        <v>802</v>
      </c>
      <c r="D783" s="61" t="s">
        <v>1420</v>
      </c>
    </row>
    <row r="784" spans="3:4" ht="15" customHeight="1" x14ac:dyDescent="0.25">
      <c r="C784" s="3" t="s">
        <v>803</v>
      </c>
      <c r="D784" s="61" t="s">
        <v>1419</v>
      </c>
    </row>
    <row r="785" spans="3:4" ht="15" customHeight="1" x14ac:dyDescent="0.25">
      <c r="C785" s="3" t="s">
        <v>804</v>
      </c>
      <c r="D785" s="61" t="s">
        <v>1430</v>
      </c>
    </row>
    <row r="786" spans="3:4" ht="15" customHeight="1" x14ac:dyDescent="0.25">
      <c r="C786" s="3" t="s">
        <v>805</v>
      </c>
      <c r="D786" s="61" t="s">
        <v>1419</v>
      </c>
    </row>
    <row r="787" spans="3:4" ht="15" customHeight="1" x14ac:dyDescent="0.25">
      <c r="C787" s="3" t="s">
        <v>806</v>
      </c>
      <c r="D787" s="61" t="s">
        <v>1432</v>
      </c>
    </row>
    <row r="788" spans="3:4" ht="15" customHeight="1" x14ac:dyDescent="0.25">
      <c r="C788" s="3" t="s">
        <v>807</v>
      </c>
      <c r="D788" s="61" t="s">
        <v>1429</v>
      </c>
    </row>
    <row r="789" spans="3:4" ht="15" customHeight="1" x14ac:dyDescent="0.25">
      <c r="C789" s="3" t="s">
        <v>808</v>
      </c>
      <c r="D789" s="61" t="s">
        <v>1419</v>
      </c>
    </row>
    <row r="790" spans="3:4" ht="15" customHeight="1" x14ac:dyDescent="0.25">
      <c r="C790" s="3" t="s">
        <v>809</v>
      </c>
      <c r="D790" s="61" t="s">
        <v>1428</v>
      </c>
    </row>
    <row r="791" spans="3:4" ht="15" customHeight="1" x14ac:dyDescent="0.25">
      <c r="C791" s="3" t="s">
        <v>810</v>
      </c>
      <c r="D791" s="61" t="s">
        <v>1432</v>
      </c>
    </row>
    <row r="792" spans="3:4" ht="15" customHeight="1" x14ac:dyDescent="0.25">
      <c r="C792" s="3" t="s">
        <v>811</v>
      </c>
      <c r="D792" s="61" t="s">
        <v>1429</v>
      </c>
    </row>
    <row r="793" spans="3:4" ht="15" customHeight="1" x14ac:dyDescent="0.25">
      <c r="C793" s="3" t="s">
        <v>812</v>
      </c>
      <c r="D793" s="61" t="s">
        <v>1419</v>
      </c>
    </row>
    <row r="794" spans="3:4" ht="15" customHeight="1" x14ac:dyDescent="0.25">
      <c r="C794" s="3" t="s">
        <v>813</v>
      </c>
      <c r="D794" s="61" t="s">
        <v>1428</v>
      </c>
    </row>
    <row r="795" spans="3:4" ht="15" customHeight="1" x14ac:dyDescent="0.25">
      <c r="C795" s="3" t="s">
        <v>814</v>
      </c>
      <c r="D795" s="61" t="s">
        <v>1419</v>
      </c>
    </row>
    <row r="796" spans="3:4" ht="15" customHeight="1" x14ac:dyDescent="0.25">
      <c r="C796" s="3" t="s">
        <v>815</v>
      </c>
      <c r="D796" s="61" t="s">
        <v>1432</v>
      </c>
    </row>
    <row r="797" spans="3:4" ht="15" customHeight="1" x14ac:dyDescent="0.25">
      <c r="C797" s="3" t="s">
        <v>816</v>
      </c>
      <c r="D797" s="61" t="s">
        <v>1420</v>
      </c>
    </row>
    <row r="798" spans="3:4" ht="15" customHeight="1" x14ac:dyDescent="0.25">
      <c r="C798" s="3" t="s">
        <v>817</v>
      </c>
      <c r="D798" s="61" t="s">
        <v>1419</v>
      </c>
    </row>
    <row r="799" spans="3:4" ht="15" customHeight="1" x14ac:dyDescent="0.25">
      <c r="C799" s="3" t="s">
        <v>818</v>
      </c>
      <c r="D799" s="61" t="s">
        <v>1420</v>
      </c>
    </row>
    <row r="800" spans="3:4" ht="15" customHeight="1" x14ac:dyDescent="0.25">
      <c r="C800" s="3" t="s">
        <v>819</v>
      </c>
      <c r="D800" s="61" t="s">
        <v>1429</v>
      </c>
    </row>
    <row r="801" spans="3:4" ht="15" customHeight="1" x14ac:dyDescent="0.25">
      <c r="C801" s="3" t="s">
        <v>820</v>
      </c>
      <c r="D801" s="61" t="s">
        <v>1420</v>
      </c>
    </row>
    <row r="802" spans="3:4" ht="15" customHeight="1" x14ac:dyDescent="0.25">
      <c r="C802" s="3" t="s">
        <v>821</v>
      </c>
      <c r="D802" s="61" t="s">
        <v>1429</v>
      </c>
    </row>
    <row r="803" spans="3:4" ht="15" customHeight="1" x14ac:dyDescent="0.25">
      <c r="C803" s="3" t="s">
        <v>822</v>
      </c>
      <c r="D803" s="61" t="s">
        <v>1423</v>
      </c>
    </row>
    <row r="804" spans="3:4" ht="15" customHeight="1" x14ac:dyDescent="0.25">
      <c r="C804" s="3" t="s">
        <v>823</v>
      </c>
      <c r="D804" s="61" t="s">
        <v>1419</v>
      </c>
    </row>
    <row r="805" spans="3:4" ht="15" customHeight="1" x14ac:dyDescent="0.25">
      <c r="C805" s="3" t="s">
        <v>824</v>
      </c>
      <c r="D805" s="61" t="s">
        <v>1427</v>
      </c>
    </row>
    <row r="806" spans="3:4" ht="15" customHeight="1" x14ac:dyDescent="0.25">
      <c r="C806" s="3" t="s">
        <v>825</v>
      </c>
      <c r="D806" s="61" t="s">
        <v>1420</v>
      </c>
    </row>
    <row r="807" spans="3:4" ht="15" customHeight="1" x14ac:dyDescent="0.25">
      <c r="C807" s="3" t="s">
        <v>826</v>
      </c>
      <c r="D807" s="61" t="s">
        <v>1433</v>
      </c>
    </row>
    <row r="808" spans="3:4" ht="15" customHeight="1" x14ac:dyDescent="0.25">
      <c r="C808" s="3" t="s">
        <v>827</v>
      </c>
      <c r="D808" s="61" t="s">
        <v>1428</v>
      </c>
    </row>
    <row r="809" spans="3:4" ht="15" customHeight="1" x14ac:dyDescent="0.25">
      <c r="C809" s="3" t="s">
        <v>828</v>
      </c>
      <c r="D809" s="61" t="s">
        <v>1430</v>
      </c>
    </row>
    <row r="810" spans="3:4" ht="15" customHeight="1" x14ac:dyDescent="0.25">
      <c r="C810" s="3" t="s">
        <v>829</v>
      </c>
      <c r="D810" s="61" t="s">
        <v>1429</v>
      </c>
    </row>
    <row r="811" spans="3:4" ht="15" customHeight="1" x14ac:dyDescent="0.25">
      <c r="C811" s="3" t="s">
        <v>830</v>
      </c>
      <c r="D811" s="61" t="s">
        <v>1430</v>
      </c>
    </row>
    <row r="812" spans="3:4" ht="15" customHeight="1" x14ac:dyDescent="0.25">
      <c r="C812" s="3" t="s">
        <v>831</v>
      </c>
      <c r="D812" s="61" t="s">
        <v>1429</v>
      </c>
    </row>
    <row r="813" spans="3:4" ht="15" customHeight="1" x14ac:dyDescent="0.25">
      <c r="C813" s="3" t="s">
        <v>832</v>
      </c>
      <c r="D813" s="61" t="s">
        <v>1420</v>
      </c>
    </row>
    <row r="814" spans="3:4" ht="15" customHeight="1" x14ac:dyDescent="0.25">
      <c r="C814" s="3" t="s">
        <v>833</v>
      </c>
      <c r="D814" s="61" t="s">
        <v>1432</v>
      </c>
    </row>
    <row r="815" spans="3:4" ht="15" customHeight="1" x14ac:dyDescent="0.25">
      <c r="C815" s="3" t="s">
        <v>834</v>
      </c>
      <c r="D815" s="61" t="s">
        <v>1424</v>
      </c>
    </row>
    <row r="816" spans="3:4" ht="15" customHeight="1" x14ac:dyDescent="0.25">
      <c r="C816" s="3" t="s">
        <v>835</v>
      </c>
      <c r="D816" s="61" t="s">
        <v>1424</v>
      </c>
    </row>
    <row r="817" spans="3:4" ht="15" customHeight="1" x14ac:dyDescent="0.25">
      <c r="C817" s="3" t="s">
        <v>836</v>
      </c>
      <c r="D817" s="61" t="s">
        <v>1424</v>
      </c>
    </row>
    <row r="818" spans="3:4" ht="15" customHeight="1" x14ac:dyDescent="0.25">
      <c r="C818" s="3" t="s">
        <v>837</v>
      </c>
      <c r="D818" s="61" t="s">
        <v>1424</v>
      </c>
    </row>
    <row r="819" spans="3:4" ht="15" customHeight="1" x14ac:dyDescent="0.25">
      <c r="C819" s="3" t="s">
        <v>838</v>
      </c>
      <c r="D819" s="61" t="s">
        <v>1433</v>
      </c>
    </row>
    <row r="820" spans="3:4" ht="15" customHeight="1" x14ac:dyDescent="0.25">
      <c r="C820" s="3" t="s">
        <v>839</v>
      </c>
      <c r="D820" s="61" t="s">
        <v>1430</v>
      </c>
    </row>
    <row r="821" spans="3:4" ht="15" customHeight="1" x14ac:dyDescent="0.25">
      <c r="C821" s="3" t="s">
        <v>840</v>
      </c>
      <c r="D821" s="61" t="s">
        <v>1427</v>
      </c>
    </row>
    <row r="822" spans="3:4" ht="15" customHeight="1" x14ac:dyDescent="0.25">
      <c r="C822" s="3" t="s">
        <v>841</v>
      </c>
      <c r="D822" s="61" t="s">
        <v>1427</v>
      </c>
    </row>
    <row r="823" spans="3:4" ht="15" customHeight="1" x14ac:dyDescent="0.25">
      <c r="C823" s="3" t="s">
        <v>842</v>
      </c>
      <c r="D823" s="61" t="s">
        <v>1423</v>
      </c>
    </row>
    <row r="824" spans="3:4" ht="15" customHeight="1" x14ac:dyDescent="0.25">
      <c r="C824" s="3" t="s">
        <v>843</v>
      </c>
      <c r="D824" s="61" t="s">
        <v>1419</v>
      </c>
    </row>
    <row r="825" spans="3:4" ht="15" customHeight="1" x14ac:dyDescent="0.25">
      <c r="C825" s="3" t="s">
        <v>844</v>
      </c>
      <c r="D825" s="61" t="s">
        <v>1429</v>
      </c>
    </row>
    <row r="826" spans="3:4" ht="15" customHeight="1" x14ac:dyDescent="0.25">
      <c r="C826" s="3" t="s">
        <v>845</v>
      </c>
      <c r="D826" s="61" t="s">
        <v>1424</v>
      </c>
    </row>
    <row r="827" spans="3:4" ht="15" customHeight="1" x14ac:dyDescent="0.25">
      <c r="C827" s="3" t="s">
        <v>846</v>
      </c>
      <c r="D827" s="61" t="s">
        <v>1427</v>
      </c>
    </row>
    <row r="828" spans="3:4" ht="15" customHeight="1" x14ac:dyDescent="0.25">
      <c r="C828" s="3" t="s">
        <v>847</v>
      </c>
      <c r="D828" s="61" t="s">
        <v>1420</v>
      </c>
    </row>
    <row r="829" spans="3:4" ht="15" customHeight="1" x14ac:dyDescent="0.25">
      <c r="C829" s="3" t="s">
        <v>848</v>
      </c>
      <c r="D829" s="61" t="s">
        <v>1424</v>
      </c>
    </row>
    <row r="830" spans="3:4" ht="15" customHeight="1" x14ac:dyDescent="0.25">
      <c r="C830" s="3" t="s">
        <v>849</v>
      </c>
      <c r="D830" s="61" t="s">
        <v>1424</v>
      </c>
    </row>
    <row r="831" spans="3:4" ht="15" customHeight="1" x14ac:dyDescent="0.25">
      <c r="C831" s="3" t="s">
        <v>850</v>
      </c>
      <c r="D831" s="61" t="s">
        <v>1419</v>
      </c>
    </row>
    <row r="832" spans="3:4" ht="15" customHeight="1" x14ac:dyDescent="0.25">
      <c r="C832" s="3" t="s">
        <v>851</v>
      </c>
      <c r="D832" s="61" t="s">
        <v>1430</v>
      </c>
    </row>
    <row r="833" spans="3:4" ht="15" customHeight="1" x14ac:dyDescent="0.25">
      <c r="C833" s="3" t="s">
        <v>852</v>
      </c>
      <c r="D833" s="61" t="s">
        <v>1420</v>
      </c>
    </row>
    <row r="834" spans="3:4" ht="15" customHeight="1" x14ac:dyDescent="0.25">
      <c r="C834" s="3" t="s">
        <v>853</v>
      </c>
      <c r="D834" s="61" t="s">
        <v>1419</v>
      </c>
    </row>
    <row r="835" spans="3:4" ht="15" customHeight="1" x14ac:dyDescent="0.25">
      <c r="C835" s="3" t="s">
        <v>854</v>
      </c>
      <c r="D835" s="61" t="s">
        <v>1433</v>
      </c>
    </row>
    <row r="836" spans="3:4" ht="15" customHeight="1" x14ac:dyDescent="0.25">
      <c r="C836" s="3" t="s">
        <v>855</v>
      </c>
      <c r="D836" s="61" t="s">
        <v>1424</v>
      </c>
    </row>
    <row r="837" spans="3:4" ht="15" customHeight="1" x14ac:dyDescent="0.25">
      <c r="C837" s="3" t="s">
        <v>856</v>
      </c>
      <c r="D837" s="61" t="s">
        <v>1420</v>
      </c>
    </row>
    <row r="838" spans="3:4" ht="15" customHeight="1" x14ac:dyDescent="0.25">
      <c r="C838" s="3" t="s">
        <v>857</v>
      </c>
      <c r="D838" s="61" t="s">
        <v>1429</v>
      </c>
    </row>
    <row r="839" spans="3:4" ht="15" customHeight="1" x14ac:dyDescent="0.25">
      <c r="C839" s="3" t="s">
        <v>858</v>
      </c>
      <c r="D839" s="61" t="s">
        <v>1424</v>
      </c>
    </row>
    <row r="840" spans="3:4" ht="15" customHeight="1" x14ac:dyDescent="0.25">
      <c r="C840" s="3" t="s">
        <v>859</v>
      </c>
      <c r="D840" s="61" t="s">
        <v>1420</v>
      </c>
    </row>
    <row r="841" spans="3:4" ht="15" customHeight="1" x14ac:dyDescent="0.25">
      <c r="C841" s="3" t="s">
        <v>860</v>
      </c>
      <c r="D841" s="61" t="s">
        <v>1426</v>
      </c>
    </row>
    <row r="842" spans="3:4" ht="15" customHeight="1" x14ac:dyDescent="0.25">
      <c r="C842" s="3" t="s">
        <v>861</v>
      </c>
      <c r="D842" s="61" t="s">
        <v>1434</v>
      </c>
    </row>
    <row r="843" spans="3:4" ht="15" customHeight="1" x14ac:dyDescent="0.25">
      <c r="C843" s="3" t="s">
        <v>862</v>
      </c>
      <c r="D843" s="61" t="s">
        <v>1424</v>
      </c>
    </row>
    <row r="844" spans="3:4" ht="15" customHeight="1" x14ac:dyDescent="0.25">
      <c r="C844" s="3" t="s">
        <v>863</v>
      </c>
      <c r="D844" s="61" t="s">
        <v>1419</v>
      </c>
    </row>
    <row r="845" spans="3:4" ht="15" customHeight="1" x14ac:dyDescent="0.25">
      <c r="C845" s="3" t="s">
        <v>864</v>
      </c>
      <c r="D845" s="61" t="s">
        <v>1434</v>
      </c>
    </row>
    <row r="846" spans="3:4" ht="15" customHeight="1" x14ac:dyDescent="0.25">
      <c r="C846" s="3" t="s">
        <v>865</v>
      </c>
      <c r="D846" s="61" t="s">
        <v>1430</v>
      </c>
    </row>
    <row r="847" spans="3:4" ht="15" customHeight="1" x14ac:dyDescent="0.25">
      <c r="C847" s="3" t="s">
        <v>866</v>
      </c>
      <c r="D847" s="61" t="s">
        <v>1420</v>
      </c>
    </row>
    <row r="848" spans="3:4" ht="15" customHeight="1" x14ac:dyDescent="0.25">
      <c r="C848" s="3" t="s">
        <v>867</v>
      </c>
      <c r="D848" s="61" t="s">
        <v>1426</v>
      </c>
    </row>
    <row r="849" spans="3:4" ht="15" customHeight="1" x14ac:dyDescent="0.25">
      <c r="C849" s="3" t="s">
        <v>868</v>
      </c>
      <c r="D849" s="61" t="s">
        <v>1424</v>
      </c>
    </row>
    <row r="850" spans="3:4" ht="15" customHeight="1" x14ac:dyDescent="0.25">
      <c r="C850" s="3" t="s">
        <v>869</v>
      </c>
      <c r="D850" s="61" t="s">
        <v>1420</v>
      </c>
    </row>
    <row r="851" spans="3:4" ht="15" customHeight="1" x14ac:dyDescent="0.25">
      <c r="C851" s="3" t="s">
        <v>870</v>
      </c>
      <c r="D851" s="61" t="s">
        <v>1429</v>
      </c>
    </row>
    <row r="852" spans="3:4" ht="15" customHeight="1" x14ac:dyDescent="0.25">
      <c r="C852" s="3" t="s">
        <v>871</v>
      </c>
      <c r="D852" s="61" t="s">
        <v>1419</v>
      </c>
    </row>
    <row r="853" spans="3:4" ht="15" customHeight="1" x14ac:dyDescent="0.25">
      <c r="C853" s="3" t="s">
        <v>872</v>
      </c>
      <c r="D853" s="61" t="s">
        <v>1430</v>
      </c>
    </row>
    <row r="854" spans="3:4" ht="15" customHeight="1" x14ac:dyDescent="0.25">
      <c r="C854" s="3" t="s">
        <v>873</v>
      </c>
      <c r="D854" s="61" t="s">
        <v>1419</v>
      </c>
    </row>
    <row r="855" spans="3:4" ht="15" customHeight="1" x14ac:dyDescent="0.25">
      <c r="C855" s="3" t="s">
        <v>874</v>
      </c>
      <c r="D855" s="61" t="s">
        <v>1426</v>
      </c>
    </row>
    <row r="856" spans="3:4" ht="15" customHeight="1" x14ac:dyDescent="0.25">
      <c r="C856" s="3" t="s">
        <v>875</v>
      </c>
      <c r="D856" s="61" t="s">
        <v>1419</v>
      </c>
    </row>
    <row r="857" spans="3:4" ht="15" customHeight="1" x14ac:dyDescent="0.25">
      <c r="C857" s="3" t="s">
        <v>876</v>
      </c>
      <c r="D857" s="61" t="s">
        <v>1430</v>
      </c>
    </row>
    <row r="858" spans="3:4" ht="15" customHeight="1" x14ac:dyDescent="0.25">
      <c r="C858" s="3" t="s">
        <v>877</v>
      </c>
      <c r="D858" s="61" t="s">
        <v>1425</v>
      </c>
    </row>
    <row r="859" spans="3:4" ht="15" customHeight="1" x14ac:dyDescent="0.25">
      <c r="C859" s="3" t="s">
        <v>878</v>
      </c>
      <c r="D859" s="61" t="s">
        <v>1423</v>
      </c>
    </row>
    <row r="860" spans="3:4" ht="15" customHeight="1" x14ac:dyDescent="0.25">
      <c r="C860" s="3" t="s">
        <v>879</v>
      </c>
      <c r="D860" s="61" t="s">
        <v>1424</v>
      </c>
    </row>
    <row r="861" spans="3:4" ht="15" customHeight="1" x14ac:dyDescent="0.25">
      <c r="C861" s="3" t="s">
        <v>880</v>
      </c>
      <c r="D861" s="61" t="s">
        <v>1420</v>
      </c>
    </row>
    <row r="862" spans="3:4" ht="15" customHeight="1" x14ac:dyDescent="0.25">
      <c r="C862" s="3" t="s">
        <v>881</v>
      </c>
      <c r="D862" s="61" t="s">
        <v>1432</v>
      </c>
    </row>
    <row r="863" spans="3:4" ht="15" customHeight="1" x14ac:dyDescent="0.25">
      <c r="C863" s="3" t="s">
        <v>882</v>
      </c>
      <c r="D863" s="61" t="s">
        <v>1420</v>
      </c>
    </row>
    <row r="864" spans="3:4" ht="15" customHeight="1" x14ac:dyDescent="0.25">
      <c r="C864" s="3" t="s">
        <v>883</v>
      </c>
      <c r="D864" s="61" t="s">
        <v>1424</v>
      </c>
    </row>
    <row r="865" spans="3:4" ht="15" customHeight="1" x14ac:dyDescent="0.25">
      <c r="C865" s="3" t="s">
        <v>884</v>
      </c>
      <c r="D865" s="61" t="s">
        <v>1420</v>
      </c>
    </row>
    <row r="866" spans="3:4" ht="15" customHeight="1" x14ac:dyDescent="0.25">
      <c r="C866" s="3" t="s">
        <v>885</v>
      </c>
      <c r="D866" s="61" t="s">
        <v>1424</v>
      </c>
    </row>
    <row r="867" spans="3:4" ht="15" customHeight="1" x14ac:dyDescent="0.25">
      <c r="C867" s="3" t="s">
        <v>886</v>
      </c>
      <c r="D867" s="61" t="s">
        <v>1420</v>
      </c>
    </row>
    <row r="868" spans="3:4" ht="15" customHeight="1" x14ac:dyDescent="0.25">
      <c r="C868" s="3" t="s">
        <v>887</v>
      </c>
      <c r="D868" s="61" t="s">
        <v>1423</v>
      </c>
    </row>
    <row r="869" spans="3:4" ht="15" customHeight="1" x14ac:dyDescent="0.25">
      <c r="C869" s="3" t="s">
        <v>888</v>
      </c>
      <c r="D869" s="61" t="s">
        <v>1420</v>
      </c>
    </row>
    <row r="870" spans="3:4" ht="15" customHeight="1" x14ac:dyDescent="0.25">
      <c r="C870" s="3" t="s">
        <v>889</v>
      </c>
      <c r="D870" s="61" t="s">
        <v>1429</v>
      </c>
    </row>
    <row r="871" spans="3:4" ht="15" customHeight="1" x14ac:dyDescent="0.25">
      <c r="C871" s="3" t="s">
        <v>890</v>
      </c>
      <c r="D871" s="61" t="s">
        <v>1426</v>
      </c>
    </row>
    <row r="872" spans="3:4" ht="15" customHeight="1" x14ac:dyDescent="0.25">
      <c r="C872" s="3" t="s">
        <v>891</v>
      </c>
      <c r="D872" s="61" t="s">
        <v>1429</v>
      </c>
    </row>
    <row r="873" spans="3:4" ht="15" customHeight="1" x14ac:dyDescent="0.25">
      <c r="C873" s="3" t="s">
        <v>892</v>
      </c>
      <c r="D873" s="61" t="s">
        <v>1429</v>
      </c>
    </row>
    <row r="874" spans="3:4" ht="15" customHeight="1" x14ac:dyDescent="0.25">
      <c r="C874" s="3" t="s">
        <v>893</v>
      </c>
      <c r="D874" s="61" t="s">
        <v>1430</v>
      </c>
    </row>
    <row r="875" spans="3:4" ht="15" customHeight="1" x14ac:dyDescent="0.25">
      <c r="C875" s="3" t="s">
        <v>894</v>
      </c>
      <c r="D875" s="61" t="s">
        <v>1433</v>
      </c>
    </row>
    <row r="876" spans="3:4" ht="15" customHeight="1" x14ac:dyDescent="0.25">
      <c r="C876" s="3" t="s">
        <v>895</v>
      </c>
      <c r="D876" s="61" t="s">
        <v>1426</v>
      </c>
    </row>
    <row r="877" spans="3:4" ht="15" customHeight="1" x14ac:dyDescent="0.25">
      <c r="C877" s="3" t="s">
        <v>896</v>
      </c>
      <c r="D877" s="61" t="s">
        <v>1434</v>
      </c>
    </row>
    <row r="878" spans="3:4" ht="15" customHeight="1" x14ac:dyDescent="0.25">
      <c r="C878" s="3" t="s">
        <v>897</v>
      </c>
      <c r="D878" s="61" t="s">
        <v>1425</v>
      </c>
    </row>
    <row r="879" spans="3:4" ht="15" customHeight="1" x14ac:dyDescent="0.25">
      <c r="C879" s="3" t="s">
        <v>898</v>
      </c>
      <c r="D879" s="61" t="s">
        <v>1419</v>
      </c>
    </row>
    <row r="880" spans="3:4" ht="15" customHeight="1" x14ac:dyDescent="0.25">
      <c r="C880" s="3" t="s">
        <v>899</v>
      </c>
      <c r="D880" s="61" t="s">
        <v>1428</v>
      </c>
    </row>
    <row r="881" spans="3:4" ht="15" customHeight="1" x14ac:dyDescent="0.25">
      <c r="C881" s="3" t="s">
        <v>900</v>
      </c>
      <c r="D881" s="61" t="s">
        <v>1433</v>
      </c>
    </row>
    <row r="882" spans="3:4" ht="15" customHeight="1" x14ac:dyDescent="0.25">
      <c r="C882" s="3" t="s">
        <v>901</v>
      </c>
      <c r="D882" s="61" t="s">
        <v>1429</v>
      </c>
    </row>
    <row r="883" spans="3:4" ht="15" customHeight="1" x14ac:dyDescent="0.25">
      <c r="C883" s="3" t="s">
        <v>902</v>
      </c>
      <c r="D883" s="61" t="s">
        <v>1423</v>
      </c>
    </row>
    <row r="884" spans="3:4" ht="15" customHeight="1" x14ac:dyDescent="0.25">
      <c r="C884" s="3" t="s">
        <v>903</v>
      </c>
      <c r="D884" s="61" t="s">
        <v>1427</v>
      </c>
    </row>
    <row r="885" spans="3:4" ht="15" customHeight="1" x14ac:dyDescent="0.25">
      <c r="C885" s="3" t="s">
        <v>904</v>
      </c>
      <c r="D885" s="61" t="s">
        <v>1424</v>
      </c>
    </row>
    <row r="886" spans="3:4" ht="15" customHeight="1" x14ac:dyDescent="0.25">
      <c r="C886" s="3" t="s">
        <v>905</v>
      </c>
      <c r="D886" s="61" t="s">
        <v>1433</v>
      </c>
    </row>
    <row r="887" spans="3:4" ht="15" customHeight="1" x14ac:dyDescent="0.25">
      <c r="C887" s="3" t="s">
        <v>906</v>
      </c>
      <c r="D887" s="61" t="s">
        <v>1424</v>
      </c>
    </row>
    <row r="888" spans="3:4" ht="15" customHeight="1" x14ac:dyDescent="0.25">
      <c r="C888" s="3" t="s">
        <v>907</v>
      </c>
      <c r="D888" s="61" t="s">
        <v>1426</v>
      </c>
    </row>
    <row r="889" spans="3:4" ht="15" customHeight="1" x14ac:dyDescent="0.25">
      <c r="C889" s="3" t="s">
        <v>908</v>
      </c>
      <c r="D889" s="61" t="s">
        <v>1420</v>
      </c>
    </row>
    <row r="890" spans="3:4" ht="15" customHeight="1" x14ac:dyDescent="0.25">
      <c r="C890" s="3" t="s">
        <v>909</v>
      </c>
      <c r="D890" s="61" t="s">
        <v>1419</v>
      </c>
    </row>
    <row r="891" spans="3:4" ht="15" customHeight="1" x14ac:dyDescent="0.25">
      <c r="C891" s="3" t="s">
        <v>910</v>
      </c>
      <c r="D891" s="61" t="s">
        <v>1424</v>
      </c>
    </row>
    <row r="892" spans="3:4" ht="15" customHeight="1" x14ac:dyDescent="0.25">
      <c r="C892" s="3" t="s">
        <v>911</v>
      </c>
      <c r="D892" s="61" t="s">
        <v>1420</v>
      </c>
    </row>
    <row r="893" spans="3:4" ht="15" customHeight="1" x14ac:dyDescent="0.25">
      <c r="C893" s="3" t="s">
        <v>912</v>
      </c>
      <c r="D893" s="61" t="s">
        <v>1423</v>
      </c>
    </row>
    <row r="894" spans="3:4" ht="15" customHeight="1" x14ac:dyDescent="0.25">
      <c r="C894" s="3" t="s">
        <v>913</v>
      </c>
      <c r="D894" s="61" t="s">
        <v>1427</v>
      </c>
    </row>
    <row r="895" spans="3:4" ht="15" customHeight="1" x14ac:dyDescent="0.25">
      <c r="C895" s="3" t="s">
        <v>914</v>
      </c>
      <c r="D895" s="61" t="s">
        <v>1429</v>
      </c>
    </row>
    <row r="896" spans="3:4" ht="15" customHeight="1" x14ac:dyDescent="0.25">
      <c r="C896" s="3" t="s">
        <v>915</v>
      </c>
      <c r="D896" s="61" t="s">
        <v>1430</v>
      </c>
    </row>
    <row r="897" spans="3:4" ht="15" customHeight="1" x14ac:dyDescent="0.25">
      <c r="C897" s="3" t="s">
        <v>916</v>
      </c>
      <c r="D897" s="61" t="s">
        <v>1423</v>
      </c>
    </row>
    <row r="898" spans="3:4" ht="15" customHeight="1" x14ac:dyDescent="0.25">
      <c r="C898" s="3" t="s">
        <v>917</v>
      </c>
      <c r="D898" s="61" t="s">
        <v>1429</v>
      </c>
    </row>
    <row r="899" spans="3:4" ht="15" customHeight="1" x14ac:dyDescent="0.25">
      <c r="C899" s="3" t="s">
        <v>918</v>
      </c>
      <c r="D899" s="61" t="s">
        <v>1432</v>
      </c>
    </row>
    <row r="900" spans="3:4" ht="15" customHeight="1" x14ac:dyDescent="0.25">
      <c r="C900" s="3" t="s">
        <v>919</v>
      </c>
      <c r="D900" s="61" t="s">
        <v>1420</v>
      </c>
    </row>
    <row r="901" spans="3:4" ht="15" customHeight="1" x14ac:dyDescent="0.25">
      <c r="C901" s="3" t="s">
        <v>920</v>
      </c>
      <c r="D901" s="61" t="s">
        <v>1420</v>
      </c>
    </row>
    <row r="902" spans="3:4" ht="15" customHeight="1" x14ac:dyDescent="0.25">
      <c r="C902" s="3" t="s">
        <v>921</v>
      </c>
      <c r="D902" s="61" t="s">
        <v>1434</v>
      </c>
    </row>
    <row r="903" spans="3:4" ht="15" customHeight="1" x14ac:dyDescent="0.25">
      <c r="C903" s="3" t="s">
        <v>922</v>
      </c>
      <c r="D903" s="61" t="s">
        <v>1420</v>
      </c>
    </row>
    <row r="904" spans="3:4" ht="15" customHeight="1" x14ac:dyDescent="0.25">
      <c r="C904" s="3" t="s">
        <v>923</v>
      </c>
      <c r="D904" s="61" t="s">
        <v>1432</v>
      </c>
    </row>
    <row r="905" spans="3:4" ht="15" customHeight="1" x14ac:dyDescent="0.25">
      <c r="C905" s="3" t="s">
        <v>924</v>
      </c>
      <c r="D905" s="61" t="s">
        <v>1423</v>
      </c>
    </row>
    <row r="906" spans="3:4" ht="15" customHeight="1" x14ac:dyDescent="0.25">
      <c r="C906" s="3" t="s">
        <v>925</v>
      </c>
      <c r="D906" s="61" t="s">
        <v>1429</v>
      </c>
    </row>
    <row r="907" spans="3:4" ht="15" customHeight="1" x14ac:dyDescent="0.25">
      <c r="C907" s="3" t="s">
        <v>926</v>
      </c>
      <c r="D907" s="61" t="s">
        <v>1428</v>
      </c>
    </row>
    <row r="908" spans="3:4" ht="15" customHeight="1" x14ac:dyDescent="0.25">
      <c r="C908" s="3" t="s">
        <v>927</v>
      </c>
      <c r="D908" s="61" t="s">
        <v>1424</v>
      </c>
    </row>
    <row r="909" spans="3:4" ht="15" customHeight="1" x14ac:dyDescent="0.25">
      <c r="C909" s="3" t="s">
        <v>928</v>
      </c>
      <c r="D909" s="61" t="s">
        <v>1420</v>
      </c>
    </row>
    <row r="910" spans="3:4" ht="15" customHeight="1" x14ac:dyDescent="0.25">
      <c r="C910" s="3" t="s">
        <v>929</v>
      </c>
      <c r="D910" s="61" t="s">
        <v>1423</v>
      </c>
    </row>
    <row r="911" spans="3:4" ht="15" customHeight="1" x14ac:dyDescent="0.25">
      <c r="C911" s="3" t="s">
        <v>930</v>
      </c>
      <c r="D911" s="61" t="s">
        <v>1430</v>
      </c>
    </row>
    <row r="912" spans="3:4" ht="15" customHeight="1" x14ac:dyDescent="0.25">
      <c r="C912" s="3" t="s">
        <v>931</v>
      </c>
      <c r="D912" s="61" t="s">
        <v>1430</v>
      </c>
    </row>
    <row r="913" spans="3:4" ht="15" customHeight="1" x14ac:dyDescent="0.25">
      <c r="C913" s="3" t="s">
        <v>932</v>
      </c>
      <c r="D913" s="61" t="s">
        <v>1424</v>
      </c>
    </row>
    <row r="914" spans="3:4" ht="15" customHeight="1" x14ac:dyDescent="0.25">
      <c r="C914" s="3" t="s">
        <v>933</v>
      </c>
      <c r="D914" s="61" t="s">
        <v>1432</v>
      </c>
    </row>
    <row r="915" spans="3:4" ht="15" customHeight="1" x14ac:dyDescent="0.25">
      <c r="C915" s="3" t="s">
        <v>934</v>
      </c>
      <c r="D915" s="61" t="s">
        <v>1424</v>
      </c>
    </row>
    <row r="916" spans="3:4" ht="15" customHeight="1" x14ac:dyDescent="0.25">
      <c r="C916" s="3" t="s">
        <v>935</v>
      </c>
      <c r="D916" s="61" t="s">
        <v>1423</v>
      </c>
    </row>
    <row r="917" spans="3:4" ht="15" customHeight="1" x14ac:dyDescent="0.25">
      <c r="C917" s="3" t="s">
        <v>936</v>
      </c>
      <c r="D917" s="61" t="s">
        <v>1420</v>
      </c>
    </row>
    <row r="918" spans="3:4" ht="15" customHeight="1" x14ac:dyDescent="0.25">
      <c r="C918" s="3" t="s">
        <v>937</v>
      </c>
      <c r="D918" s="61" t="s">
        <v>1420</v>
      </c>
    </row>
    <row r="919" spans="3:4" ht="15" customHeight="1" x14ac:dyDescent="0.25">
      <c r="C919" s="3" t="s">
        <v>938</v>
      </c>
      <c r="D919" s="61" t="s">
        <v>1428</v>
      </c>
    </row>
    <row r="920" spans="3:4" ht="15" customHeight="1" x14ac:dyDescent="0.25">
      <c r="C920" s="3" t="s">
        <v>939</v>
      </c>
      <c r="D920" s="61" t="s">
        <v>1419</v>
      </c>
    </row>
    <row r="921" spans="3:4" ht="15" customHeight="1" x14ac:dyDescent="0.25">
      <c r="C921" s="3" t="s">
        <v>940</v>
      </c>
      <c r="D921" s="61" t="s">
        <v>1429</v>
      </c>
    </row>
    <row r="922" spans="3:4" ht="15" customHeight="1" x14ac:dyDescent="0.25">
      <c r="C922" s="3" t="s">
        <v>941</v>
      </c>
      <c r="D922" s="61" t="s">
        <v>1424</v>
      </c>
    </row>
    <row r="923" spans="3:4" ht="15" customHeight="1" x14ac:dyDescent="0.25">
      <c r="C923" s="3" t="s">
        <v>942</v>
      </c>
      <c r="D923" s="61" t="s">
        <v>1420</v>
      </c>
    </row>
    <row r="924" spans="3:4" ht="15" customHeight="1" x14ac:dyDescent="0.25">
      <c r="C924" s="3" t="s">
        <v>943</v>
      </c>
      <c r="D924" s="61" t="s">
        <v>1432</v>
      </c>
    </row>
    <row r="925" spans="3:4" ht="15" customHeight="1" x14ac:dyDescent="0.25">
      <c r="C925" s="3" t="s">
        <v>944</v>
      </c>
      <c r="D925" s="61" t="s">
        <v>1420</v>
      </c>
    </row>
    <row r="926" spans="3:4" ht="15" customHeight="1" x14ac:dyDescent="0.25">
      <c r="C926" s="3" t="s">
        <v>945</v>
      </c>
      <c r="D926" s="61" t="s">
        <v>1434</v>
      </c>
    </row>
    <row r="927" spans="3:4" ht="15" customHeight="1" x14ac:dyDescent="0.25">
      <c r="C927" s="3" t="s">
        <v>946</v>
      </c>
      <c r="D927" s="61" t="s">
        <v>1429</v>
      </c>
    </row>
    <row r="928" spans="3:4" ht="15" customHeight="1" x14ac:dyDescent="0.25">
      <c r="C928" s="3" t="s">
        <v>947</v>
      </c>
      <c r="D928" s="61" t="s">
        <v>1430</v>
      </c>
    </row>
    <row r="929" spans="3:4" ht="15" customHeight="1" x14ac:dyDescent="0.25">
      <c r="C929" s="3" t="s">
        <v>948</v>
      </c>
      <c r="D929" s="61" t="s">
        <v>1424</v>
      </c>
    </row>
    <row r="930" spans="3:4" ht="15" customHeight="1" x14ac:dyDescent="0.25">
      <c r="C930" s="3" t="s">
        <v>949</v>
      </c>
      <c r="D930" s="61" t="s">
        <v>1420</v>
      </c>
    </row>
    <row r="931" spans="3:4" ht="15" customHeight="1" x14ac:dyDescent="0.25">
      <c r="C931" s="3" t="s">
        <v>950</v>
      </c>
      <c r="D931" s="61" t="s">
        <v>1423</v>
      </c>
    </row>
    <row r="932" spans="3:4" ht="15" customHeight="1" x14ac:dyDescent="0.25">
      <c r="C932" s="3" t="s">
        <v>951</v>
      </c>
      <c r="D932" s="61" t="s">
        <v>1428</v>
      </c>
    </row>
    <row r="933" spans="3:4" ht="15" customHeight="1" x14ac:dyDescent="0.25">
      <c r="C933" s="3" t="s">
        <v>952</v>
      </c>
      <c r="D933" s="61" t="s">
        <v>1420</v>
      </c>
    </row>
    <row r="934" spans="3:4" ht="15" customHeight="1" x14ac:dyDescent="0.25">
      <c r="C934" s="3" t="s">
        <v>953</v>
      </c>
      <c r="D934" s="61" t="s">
        <v>1432</v>
      </c>
    </row>
    <row r="935" spans="3:4" ht="15" customHeight="1" x14ac:dyDescent="0.25">
      <c r="C935" s="3" t="s">
        <v>954</v>
      </c>
      <c r="D935" s="61" t="s">
        <v>1426</v>
      </c>
    </row>
    <row r="936" spans="3:4" ht="15" customHeight="1" x14ac:dyDescent="0.25">
      <c r="C936" s="3" t="s">
        <v>955</v>
      </c>
      <c r="D936" s="61" t="s">
        <v>1423</v>
      </c>
    </row>
    <row r="937" spans="3:4" ht="15" customHeight="1" x14ac:dyDescent="0.25">
      <c r="C937" s="3" t="s">
        <v>956</v>
      </c>
      <c r="D937" s="61" t="s">
        <v>1420</v>
      </c>
    </row>
    <row r="938" spans="3:4" ht="15" customHeight="1" x14ac:dyDescent="0.25">
      <c r="C938" s="3" t="s">
        <v>957</v>
      </c>
      <c r="D938" s="61" t="s">
        <v>1424</v>
      </c>
    </row>
    <row r="939" spans="3:4" ht="15" customHeight="1" x14ac:dyDescent="0.25">
      <c r="C939" s="3" t="s">
        <v>958</v>
      </c>
      <c r="D939" s="61" t="s">
        <v>1424</v>
      </c>
    </row>
    <row r="940" spans="3:4" ht="15" customHeight="1" x14ac:dyDescent="0.25">
      <c r="C940" s="3" t="s">
        <v>959</v>
      </c>
      <c r="D940" s="61" t="s">
        <v>1419</v>
      </c>
    </row>
    <row r="941" spans="3:4" ht="15" customHeight="1" x14ac:dyDescent="0.25">
      <c r="C941" s="3" t="s">
        <v>960</v>
      </c>
      <c r="D941" s="61" t="s">
        <v>1419</v>
      </c>
    </row>
    <row r="942" spans="3:4" ht="15" customHeight="1" x14ac:dyDescent="0.25">
      <c r="C942" s="3" t="s">
        <v>961</v>
      </c>
      <c r="D942" s="61" t="s">
        <v>1430</v>
      </c>
    </row>
    <row r="943" spans="3:4" ht="15" customHeight="1" x14ac:dyDescent="0.25">
      <c r="C943" s="3" t="s">
        <v>962</v>
      </c>
      <c r="D943" s="61" t="s">
        <v>1419</v>
      </c>
    </row>
    <row r="944" spans="3:4" ht="15" customHeight="1" x14ac:dyDescent="0.25">
      <c r="C944" s="3" t="s">
        <v>963</v>
      </c>
      <c r="D944" s="61" t="s">
        <v>1432</v>
      </c>
    </row>
    <row r="945" spans="3:4" ht="15" customHeight="1" x14ac:dyDescent="0.25">
      <c r="C945" s="3" t="s">
        <v>964</v>
      </c>
      <c r="D945" s="61" t="s">
        <v>1420</v>
      </c>
    </row>
    <row r="946" spans="3:4" ht="15" customHeight="1" x14ac:dyDescent="0.25">
      <c r="C946" s="3" t="s">
        <v>965</v>
      </c>
      <c r="D946" s="61" t="s">
        <v>1428</v>
      </c>
    </row>
    <row r="947" spans="3:4" ht="15" customHeight="1" x14ac:dyDescent="0.25">
      <c r="C947" s="3" t="s">
        <v>966</v>
      </c>
      <c r="D947" s="61" t="s">
        <v>1430</v>
      </c>
    </row>
    <row r="948" spans="3:4" ht="15" customHeight="1" x14ac:dyDescent="0.25">
      <c r="C948" s="3" t="s">
        <v>967</v>
      </c>
      <c r="D948" s="61" t="s">
        <v>1420</v>
      </c>
    </row>
    <row r="949" spans="3:4" ht="15" customHeight="1" x14ac:dyDescent="0.25">
      <c r="C949" s="3" t="s">
        <v>968</v>
      </c>
      <c r="D949" s="61" t="s">
        <v>1420</v>
      </c>
    </row>
    <row r="950" spans="3:4" ht="15" customHeight="1" x14ac:dyDescent="0.25">
      <c r="C950" s="3" t="s">
        <v>969</v>
      </c>
      <c r="D950" s="61" t="s">
        <v>1419</v>
      </c>
    </row>
    <row r="951" spans="3:4" ht="15" customHeight="1" x14ac:dyDescent="0.25">
      <c r="C951" s="3" t="s">
        <v>970</v>
      </c>
      <c r="D951" s="61" t="s">
        <v>1420</v>
      </c>
    </row>
    <row r="952" spans="3:4" ht="15" customHeight="1" x14ac:dyDescent="0.25">
      <c r="C952" s="3" t="s">
        <v>971</v>
      </c>
      <c r="D952" s="61" t="s">
        <v>1419</v>
      </c>
    </row>
    <row r="953" spans="3:4" ht="15" customHeight="1" x14ac:dyDescent="0.25">
      <c r="C953" s="3" t="s">
        <v>972</v>
      </c>
      <c r="D953" s="61" t="s">
        <v>1420</v>
      </c>
    </row>
    <row r="954" spans="3:4" ht="15" customHeight="1" x14ac:dyDescent="0.25">
      <c r="C954" s="3" t="s">
        <v>973</v>
      </c>
      <c r="D954" s="61" t="s">
        <v>1424</v>
      </c>
    </row>
    <row r="955" spans="3:4" ht="15" customHeight="1" x14ac:dyDescent="0.25">
      <c r="C955" s="3" t="s">
        <v>974</v>
      </c>
      <c r="D955" s="61" t="s">
        <v>1424</v>
      </c>
    </row>
    <row r="956" spans="3:4" ht="15" customHeight="1" x14ac:dyDescent="0.25">
      <c r="C956" s="3" t="s">
        <v>975</v>
      </c>
      <c r="D956" s="61" t="s">
        <v>1424</v>
      </c>
    </row>
    <row r="957" spans="3:4" ht="15" customHeight="1" x14ac:dyDescent="0.25">
      <c r="C957" s="3" t="s">
        <v>976</v>
      </c>
      <c r="D957" s="61" t="s">
        <v>1432</v>
      </c>
    </row>
    <row r="958" spans="3:4" ht="15" customHeight="1" x14ac:dyDescent="0.25">
      <c r="C958" s="3" t="s">
        <v>977</v>
      </c>
      <c r="D958" s="61" t="s">
        <v>1430</v>
      </c>
    </row>
    <row r="959" spans="3:4" ht="15" customHeight="1" x14ac:dyDescent="0.25">
      <c r="C959" s="3" t="s">
        <v>978</v>
      </c>
      <c r="D959" s="61" t="s">
        <v>1420</v>
      </c>
    </row>
    <row r="960" spans="3:4" ht="15" customHeight="1" x14ac:dyDescent="0.25">
      <c r="C960" s="3" t="s">
        <v>979</v>
      </c>
      <c r="D960" s="61" t="s">
        <v>1419</v>
      </c>
    </row>
    <row r="961" spans="3:4" ht="15" customHeight="1" x14ac:dyDescent="0.25">
      <c r="C961" s="3" t="s">
        <v>980</v>
      </c>
      <c r="D961" s="61" t="s">
        <v>1426</v>
      </c>
    </row>
    <row r="962" spans="3:4" ht="15" customHeight="1" x14ac:dyDescent="0.25">
      <c r="C962" s="3" t="s">
        <v>981</v>
      </c>
      <c r="D962" s="61" t="s">
        <v>1432</v>
      </c>
    </row>
    <row r="963" spans="3:4" ht="15" customHeight="1" x14ac:dyDescent="0.25">
      <c r="C963" s="3" t="s">
        <v>982</v>
      </c>
      <c r="D963" s="61" t="s">
        <v>1419</v>
      </c>
    </row>
    <row r="964" spans="3:4" ht="15" customHeight="1" x14ac:dyDescent="0.25">
      <c r="C964" s="3" t="s">
        <v>983</v>
      </c>
      <c r="D964" s="61" t="s">
        <v>1420</v>
      </c>
    </row>
    <row r="965" spans="3:4" ht="15" customHeight="1" x14ac:dyDescent="0.25">
      <c r="C965" s="3" t="s">
        <v>984</v>
      </c>
      <c r="D965" s="61" t="s">
        <v>1420</v>
      </c>
    </row>
    <row r="966" spans="3:4" ht="15" customHeight="1" x14ac:dyDescent="0.25">
      <c r="C966" s="3" t="s">
        <v>985</v>
      </c>
      <c r="D966" s="61" t="s">
        <v>1424</v>
      </c>
    </row>
    <row r="967" spans="3:4" ht="15" customHeight="1" x14ac:dyDescent="0.25">
      <c r="C967" s="3" t="s">
        <v>986</v>
      </c>
      <c r="D967" s="61" t="s">
        <v>1424</v>
      </c>
    </row>
    <row r="968" spans="3:4" ht="15" customHeight="1" x14ac:dyDescent="0.25">
      <c r="C968" s="3" t="s">
        <v>987</v>
      </c>
      <c r="D968" s="61" t="s">
        <v>1420</v>
      </c>
    </row>
    <row r="969" spans="3:4" ht="15" customHeight="1" x14ac:dyDescent="0.25">
      <c r="C969" s="3" t="s">
        <v>988</v>
      </c>
      <c r="D969" s="61" t="s">
        <v>1419</v>
      </c>
    </row>
    <row r="970" spans="3:4" ht="15" customHeight="1" x14ac:dyDescent="0.25">
      <c r="C970" s="3" t="s">
        <v>989</v>
      </c>
      <c r="D970" s="61" t="s">
        <v>1426</v>
      </c>
    </row>
    <row r="971" spans="3:4" ht="15" customHeight="1" x14ac:dyDescent="0.25">
      <c r="C971" s="3" t="s">
        <v>990</v>
      </c>
      <c r="D971" s="61" t="s">
        <v>1419</v>
      </c>
    </row>
    <row r="972" spans="3:4" ht="15" customHeight="1" x14ac:dyDescent="0.25">
      <c r="C972" s="3" t="s">
        <v>991</v>
      </c>
      <c r="D972" s="61" t="s">
        <v>1420</v>
      </c>
    </row>
    <row r="973" spans="3:4" ht="15" customHeight="1" x14ac:dyDescent="0.25">
      <c r="C973" s="3" t="s">
        <v>992</v>
      </c>
      <c r="D973" s="61" t="s">
        <v>1420</v>
      </c>
    </row>
    <row r="974" spans="3:4" ht="15" customHeight="1" x14ac:dyDescent="0.25">
      <c r="C974" s="3" t="s">
        <v>993</v>
      </c>
      <c r="D974" s="61" t="s">
        <v>1420</v>
      </c>
    </row>
    <row r="975" spans="3:4" ht="15" customHeight="1" x14ac:dyDescent="0.25">
      <c r="C975" s="3" t="s">
        <v>994</v>
      </c>
      <c r="D975" s="61" t="s">
        <v>1424</v>
      </c>
    </row>
    <row r="976" spans="3:4" ht="15" customHeight="1" x14ac:dyDescent="0.25">
      <c r="C976" s="3" t="s">
        <v>995</v>
      </c>
      <c r="D976" s="61" t="s">
        <v>1433</v>
      </c>
    </row>
    <row r="977" spans="3:4" ht="15" customHeight="1" x14ac:dyDescent="0.25">
      <c r="C977" s="3" t="s">
        <v>996</v>
      </c>
      <c r="D977" s="61" t="s">
        <v>1427</v>
      </c>
    </row>
    <row r="978" spans="3:4" ht="15" customHeight="1" x14ac:dyDescent="0.25">
      <c r="C978" s="3" t="s">
        <v>997</v>
      </c>
      <c r="D978" s="61" t="s">
        <v>1420</v>
      </c>
    </row>
    <row r="979" spans="3:4" ht="15" customHeight="1" x14ac:dyDescent="0.25">
      <c r="C979" s="3" t="s">
        <v>998</v>
      </c>
      <c r="D979" s="61" t="s">
        <v>1432</v>
      </c>
    </row>
    <row r="980" spans="3:4" ht="15" customHeight="1" x14ac:dyDescent="0.25">
      <c r="C980" s="3" t="s">
        <v>999</v>
      </c>
      <c r="D980" s="61" t="s">
        <v>1419</v>
      </c>
    </row>
    <row r="981" spans="3:4" ht="15" customHeight="1" x14ac:dyDescent="0.25">
      <c r="C981" s="3" t="s">
        <v>1000</v>
      </c>
      <c r="D981" s="61" t="s">
        <v>1420</v>
      </c>
    </row>
    <row r="982" spans="3:4" ht="15" customHeight="1" x14ac:dyDescent="0.25">
      <c r="C982" s="3" t="s">
        <v>1001</v>
      </c>
      <c r="D982" s="61" t="s">
        <v>1424</v>
      </c>
    </row>
    <row r="983" spans="3:4" ht="15" customHeight="1" x14ac:dyDescent="0.25">
      <c r="C983" s="3" t="s">
        <v>1002</v>
      </c>
      <c r="D983" s="61" t="s">
        <v>1429</v>
      </c>
    </row>
    <row r="984" spans="3:4" ht="15" customHeight="1" x14ac:dyDescent="0.25">
      <c r="C984" s="3" t="s">
        <v>1003</v>
      </c>
      <c r="D984" s="61" t="s">
        <v>1432</v>
      </c>
    </row>
    <row r="985" spans="3:4" ht="15" customHeight="1" x14ac:dyDescent="0.25">
      <c r="C985" s="3" t="s">
        <v>1004</v>
      </c>
      <c r="D985" s="61" t="s">
        <v>1420</v>
      </c>
    </row>
    <row r="986" spans="3:4" ht="15" customHeight="1" x14ac:dyDescent="0.25">
      <c r="C986" s="3" t="s">
        <v>1005</v>
      </c>
      <c r="D986" s="61" t="s">
        <v>1424</v>
      </c>
    </row>
    <row r="987" spans="3:4" ht="15" customHeight="1" x14ac:dyDescent="0.25">
      <c r="C987" s="3" t="s">
        <v>1006</v>
      </c>
      <c r="D987" s="61" t="s">
        <v>1419</v>
      </c>
    </row>
    <row r="988" spans="3:4" ht="15" customHeight="1" x14ac:dyDescent="0.25">
      <c r="C988" s="3" t="s">
        <v>1007</v>
      </c>
      <c r="D988" s="61" t="s">
        <v>1430</v>
      </c>
    </row>
    <row r="989" spans="3:4" ht="15" customHeight="1" x14ac:dyDescent="0.25">
      <c r="C989" s="3" t="s">
        <v>1008</v>
      </c>
      <c r="D989" s="61" t="s">
        <v>1430</v>
      </c>
    </row>
    <row r="990" spans="3:4" ht="15" customHeight="1" x14ac:dyDescent="0.25">
      <c r="C990" s="3" t="s">
        <v>1009</v>
      </c>
      <c r="D990" s="61" t="s">
        <v>1419</v>
      </c>
    </row>
    <row r="991" spans="3:4" ht="15" customHeight="1" x14ac:dyDescent="0.25">
      <c r="C991" s="3" t="s">
        <v>1010</v>
      </c>
      <c r="D991" s="61" t="s">
        <v>1429</v>
      </c>
    </row>
    <row r="992" spans="3:4" ht="15" customHeight="1" x14ac:dyDescent="0.25">
      <c r="C992" s="3" t="s">
        <v>1011</v>
      </c>
      <c r="D992" s="61" t="s">
        <v>1420</v>
      </c>
    </row>
    <row r="993" spans="3:4" ht="15" customHeight="1" x14ac:dyDescent="0.25">
      <c r="C993" s="3" t="s">
        <v>1012</v>
      </c>
      <c r="D993" s="61" t="s">
        <v>1432</v>
      </c>
    </row>
    <row r="994" spans="3:4" ht="15" customHeight="1" x14ac:dyDescent="0.25">
      <c r="C994" s="3" t="s">
        <v>1013</v>
      </c>
      <c r="D994" s="61" t="s">
        <v>1424</v>
      </c>
    </row>
    <row r="995" spans="3:4" ht="15" customHeight="1" x14ac:dyDescent="0.25">
      <c r="C995" s="3" t="s">
        <v>1014</v>
      </c>
      <c r="D995" s="61" t="s">
        <v>1420</v>
      </c>
    </row>
    <row r="996" spans="3:4" ht="15" customHeight="1" x14ac:dyDescent="0.25">
      <c r="C996" s="3" t="s">
        <v>1015</v>
      </c>
      <c r="D996" s="61" t="s">
        <v>1433</v>
      </c>
    </row>
    <row r="997" spans="3:4" ht="15" customHeight="1" x14ac:dyDescent="0.25">
      <c r="C997" s="3" t="s">
        <v>1016</v>
      </c>
      <c r="D997" s="61" t="s">
        <v>1429</v>
      </c>
    </row>
    <row r="998" spans="3:4" ht="15" customHeight="1" x14ac:dyDescent="0.25">
      <c r="C998" s="3" t="s">
        <v>1017</v>
      </c>
      <c r="D998" s="61" t="s">
        <v>1428</v>
      </c>
    </row>
    <row r="999" spans="3:4" ht="15" customHeight="1" x14ac:dyDescent="0.25">
      <c r="C999" s="3" t="s">
        <v>1018</v>
      </c>
      <c r="D999" s="61" t="s">
        <v>1423</v>
      </c>
    </row>
    <row r="1000" spans="3:4" ht="15" customHeight="1" x14ac:dyDescent="0.25">
      <c r="C1000" s="3" t="s">
        <v>1019</v>
      </c>
      <c r="D1000" s="61" t="s">
        <v>1420</v>
      </c>
    </row>
    <row r="1001" spans="3:4" ht="15" customHeight="1" x14ac:dyDescent="0.25">
      <c r="C1001" s="3" t="s">
        <v>1020</v>
      </c>
      <c r="D1001" s="61" t="s">
        <v>1429</v>
      </c>
    </row>
    <row r="1002" spans="3:4" ht="15" customHeight="1" x14ac:dyDescent="0.25">
      <c r="C1002" s="3" t="s">
        <v>1021</v>
      </c>
      <c r="D1002" s="61" t="s">
        <v>1420</v>
      </c>
    </row>
    <row r="1003" spans="3:4" ht="15" customHeight="1" x14ac:dyDescent="0.25">
      <c r="C1003" s="3" t="s">
        <v>1022</v>
      </c>
      <c r="D1003" s="61" t="s">
        <v>1428</v>
      </c>
    </row>
    <row r="1004" spans="3:4" ht="15" customHeight="1" x14ac:dyDescent="0.25">
      <c r="C1004" s="3" t="s">
        <v>1023</v>
      </c>
      <c r="D1004" s="61" t="s">
        <v>1427</v>
      </c>
    </row>
    <row r="1005" spans="3:4" ht="15" customHeight="1" x14ac:dyDescent="0.25">
      <c r="C1005" s="3" t="s">
        <v>1024</v>
      </c>
      <c r="D1005" s="61" t="s">
        <v>1432</v>
      </c>
    </row>
    <row r="1006" spans="3:4" ht="15" customHeight="1" x14ac:dyDescent="0.25">
      <c r="C1006" s="3" t="s">
        <v>1025</v>
      </c>
      <c r="D1006" s="61" t="s">
        <v>1424</v>
      </c>
    </row>
    <row r="1007" spans="3:4" ht="15" customHeight="1" x14ac:dyDescent="0.25">
      <c r="C1007" s="3" t="s">
        <v>1026</v>
      </c>
      <c r="D1007" s="61" t="s">
        <v>1420</v>
      </c>
    </row>
    <row r="1008" spans="3:4" ht="15" customHeight="1" x14ac:dyDescent="0.25">
      <c r="C1008" s="3" t="s">
        <v>1027</v>
      </c>
      <c r="D1008" s="61" t="s">
        <v>1419</v>
      </c>
    </row>
    <row r="1009" spans="3:4" ht="15" customHeight="1" x14ac:dyDescent="0.25">
      <c r="C1009" s="3" t="s">
        <v>1028</v>
      </c>
      <c r="D1009" s="61" t="s">
        <v>1424</v>
      </c>
    </row>
    <row r="1010" spans="3:4" ht="15" customHeight="1" x14ac:dyDescent="0.25">
      <c r="C1010" s="3" t="s">
        <v>1029</v>
      </c>
      <c r="D1010" s="61" t="s">
        <v>1419</v>
      </c>
    </row>
    <row r="1011" spans="3:4" ht="15" customHeight="1" x14ac:dyDescent="0.25">
      <c r="C1011" s="3" t="s">
        <v>1030</v>
      </c>
      <c r="D1011" s="61" t="s">
        <v>1420</v>
      </c>
    </row>
    <row r="1012" spans="3:4" ht="15" customHeight="1" x14ac:dyDescent="0.25">
      <c r="C1012" s="3" t="s">
        <v>1031</v>
      </c>
      <c r="D1012" s="61" t="s">
        <v>1419</v>
      </c>
    </row>
    <row r="1013" spans="3:4" ht="15" customHeight="1" x14ac:dyDescent="0.25">
      <c r="C1013" s="3" t="s">
        <v>1032</v>
      </c>
      <c r="D1013" s="61" t="s">
        <v>1419</v>
      </c>
    </row>
    <row r="1014" spans="3:4" ht="15" customHeight="1" x14ac:dyDescent="0.25">
      <c r="C1014" s="3" t="s">
        <v>1033</v>
      </c>
      <c r="D1014" s="61" t="s">
        <v>1419</v>
      </c>
    </row>
    <row r="1015" spans="3:4" ht="15" customHeight="1" x14ac:dyDescent="0.25">
      <c r="C1015" s="3" t="s">
        <v>1034</v>
      </c>
      <c r="D1015" s="61" t="s">
        <v>1424</v>
      </c>
    </row>
    <row r="1016" spans="3:4" ht="15" customHeight="1" x14ac:dyDescent="0.25">
      <c r="C1016" s="3" t="s">
        <v>1035</v>
      </c>
      <c r="D1016" s="61" t="s">
        <v>1427</v>
      </c>
    </row>
    <row r="1017" spans="3:4" ht="15" customHeight="1" x14ac:dyDescent="0.25">
      <c r="C1017" s="3" t="s">
        <v>1036</v>
      </c>
      <c r="D1017" s="61" t="s">
        <v>1433</v>
      </c>
    </row>
    <row r="1018" spans="3:4" ht="15" customHeight="1" x14ac:dyDescent="0.25">
      <c r="C1018" s="3" t="s">
        <v>1037</v>
      </c>
      <c r="D1018" s="61" t="s">
        <v>1433</v>
      </c>
    </row>
    <row r="1019" spans="3:4" ht="15" customHeight="1" x14ac:dyDescent="0.25">
      <c r="C1019" s="3" t="s">
        <v>1038</v>
      </c>
      <c r="D1019" s="61" t="s">
        <v>1434</v>
      </c>
    </row>
    <row r="1020" spans="3:4" ht="15" customHeight="1" x14ac:dyDescent="0.25">
      <c r="C1020" s="3" t="s">
        <v>1039</v>
      </c>
      <c r="D1020" s="61" t="s">
        <v>1424</v>
      </c>
    </row>
    <row r="1021" spans="3:4" ht="15" customHeight="1" x14ac:dyDescent="0.25">
      <c r="C1021" s="3" t="s">
        <v>1040</v>
      </c>
      <c r="D1021" s="61" t="s">
        <v>1419</v>
      </c>
    </row>
    <row r="1022" spans="3:4" ht="15" customHeight="1" x14ac:dyDescent="0.25">
      <c r="C1022" s="3" t="s">
        <v>1041</v>
      </c>
      <c r="D1022" s="61" t="s">
        <v>1420</v>
      </c>
    </row>
    <row r="1023" spans="3:4" ht="15" customHeight="1" x14ac:dyDescent="0.25">
      <c r="C1023" s="3" t="s">
        <v>1042</v>
      </c>
      <c r="D1023" s="61" t="s">
        <v>1430</v>
      </c>
    </row>
    <row r="1024" spans="3:4" ht="15" customHeight="1" x14ac:dyDescent="0.25">
      <c r="C1024" s="3" t="s">
        <v>1043</v>
      </c>
      <c r="D1024" s="61" t="s">
        <v>1424</v>
      </c>
    </row>
    <row r="1025" spans="3:4" ht="15" customHeight="1" x14ac:dyDescent="0.25">
      <c r="C1025" s="3" t="s">
        <v>1044</v>
      </c>
      <c r="D1025" s="61" t="s">
        <v>1424</v>
      </c>
    </row>
    <row r="1026" spans="3:4" ht="15" customHeight="1" x14ac:dyDescent="0.25">
      <c r="C1026" s="3" t="s">
        <v>1045</v>
      </c>
      <c r="D1026" s="61" t="s">
        <v>1424</v>
      </c>
    </row>
    <row r="1027" spans="3:4" ht="15" customHeight="1" x14ac:dyDescent="0.25">
      <c r="C1027" s="3" t="s">
        <v>1046</v>
      </c>
      <c r="D1027" s="61" t="s">
        <v>1433</v>
      </c>
    </row>
    <row r="1028" spans="3:4" ht="15" customHeight="1" x14ac:dyDescent="0.25">
      <c r="C1028" s="3" t="s">
        <v>1047</v>
      </c>
      <c r="D1028" s="61" t="s">
        <v>1420</v>
      </c>
    </row>
    <row r="1029" spans="3:4" ht="15" customHeight="1" x14ac:dyDescent="0.25">
      <c r="C1029" s="3" t="s">
        <v>1048</v>
      </c>
      <c r="D1029" s="61" t="s">
        <v>1424</v>
      </c>
    </row>
    <row r="1030" spans="3:4" ht="15" customHeight="1" x14ac:dyDescent="0.25">
      <c r="C1030" s="3" t="s">
        <v>1049</v>
      </c>
      <c r="D1030" s="61" t="s">
        <v>1423</v>
      </c>
    </row>
    <row r="1031" spans="3:4" ht="15" customHeight="1" x14ac:dyDescent="0.25">
      <c r="C1031" s="3" t="s">
        <v>1050</v>
      </c>
      <c r="D1031" s="61" t="s">
        <v>1419</v>
      </c>
    </row>
    <row r="1032" spans="3:4" ht="15" customHeight="1" x14ac:dyDescent="0.25">
      <c r="C1032" s="3" t="s">
        <v>1051</v>
      </c>
      <c r="D1032" s="61" t="s">
        <v>1420</v>
      </c>
    </row>
    <row r="1033" spans="3:4" ht="15" customHeight="1" x14ac:dyDescent="0.25">
      <c r="C1033" s="3" t="s">
        <v>1052</v>
      </c>
      <c r="D1033" s="61" t="s">
        <v>1420</v>
      </c>
    </row>
    <row r="1034" spans="3:4" ht="15" customHeight="1" x14ac:dyDescent="0.25">
      <c r="C1034" s="3" t="s">
        <v>1053</v>
      </c>
      <c r="D1034" s="61" t="s">
        <v>1424</v>
      </c>
    </row>
    <row r="1035" spans="3:4" ht="15" customHeight="1" x14ac:dyDescent="0.25">
      <c r="C1035" s="3" t="s">
        <v>1054</v>
      </c>
      <c r="D1035" s="61" t="s">
        <v>1430</v>
      </c>
    </row>
    <row r="1036" spans="3:4" ht="15" customHeight="1" x14ac:dyDescent="0.25">
      <c r="C1036" s="3" t="s">
        <v>1055</v>
      </c>
      <c r="D1036" s="61" t="s">
        <v>1429</v>
      </c>
    </row>
    <row r="1037" spans="3:4" ht="15" customHeight="1" x14ac:dyDescent="0.25">
      <c r="C1037" s="3" t="s">
        <v>1056</v>
      </c>
      <c r="D1037" s="61" t="s">
        <v>1424</v>
      </c>
    </row>
    <row r="1038" spans="3:4" ht="15" customHeight="1" x14ac:dyDescent="0.25">
      <c r="C1038" s="3" t="s">
        <v>1057</v>
      </c>
      <c r="D1038" s="61" t="s">
        <v>1420</v>
      </c>
    </row>
    <row r="1039" spans="3:4" ht="15" customHeight="1" x14ac:dyDescent="0.25">
      <c r="C1039" s="3" t="s">
        <v>1058</v>
      </c>
      <c r="D1039" s="61" t="s">
        <v>1420</v>
      </c>
    </row>
    <row r="1040" spans="3:4" ht="15" customHeight="1" x14ac:dyDescent="0.25">
      <c r="C1040" s="3" t="s">
        <v>1059</v>
      </c>
      <c r="D1040" s="61" t="s">
        <v>1424</v>
      </c>
    </row>
    <row r="1041" spans="3:4" ht="15" customHeight="1" x14ac:dyDescent="0.25">
      <c r="C1041" s="3" t="s">
        <v>1060</v>
      </c>
      <c r="D1041" s="61" t="s">
        <v>1419</v>
      </c>
    </row>
    <row r="1042" spans="3:4" ht="15" customHeight="1" x14ac:dyDescent="0.25">
      <c r="C1042" s="3" t="s">
        <v>1061</v>
      </c>
      <c r="D1042" s="61" t="s">
        <v>1424</v>
      </c>
    </row>
    <row r="1043" spans="3:4" ht="15" customHeight="1" x14ac:dyDescent="0.25">
      <c r="C1043" s="3" t="s">
        <v>1062</v>
      </c>
      <c r="D1043" s="61" t="s">
        <v>1420</v>
      </c>
    </row>
    <row r="1044" spans="3:4" ht="15" customHeight="1" x14ac:dyDescent="0.25">
      <c r="C1044" s="3" t="s">
        <v>1063</v>
      </c>
      <c r="D1044" s="61" t="s">
        <v>1424</v>
      </c>
    </row>
    <row r="1045" spans="3:4" ht="15" customHeight="1" x14ac:dyDescent="0.25">
      <c r="C1045" s="3" t="s">
        <v>1064</v>
      </c>
      <c r="D1045" s="61" t="s">
        <v>1420</v>
      </c>
    </row>
    <row r="1046" spans="3:4" ht="15" customHeight="1" x14ac:dyDescent="0.25">
      <c r="C1046" s="3" t="s">
        <v>1065</v>
      </c>
      <c r="D1046" s="61" t="s">
        <v>1419</v>
      </c>
    </row>
    <row r="1047" spans="3:4" ht="15" customHeight="1" x14ac:dyDescent="0.25">
      <c r="C1047" s="3" t="s">
        <v>1066</v>
      </c>
      <c r="D1047" s="61" t="s">
        <v>1430</v>
      </c>
    </row>
    <row r="1048" spans="3:4" ht="15" customHeight="1" x14ac:dyDescent="0.25">
      <c r="C1048" s="3" t="s">
        <v>1067</v>
      </c>
      <c r="D1048" s="61" t="s">
        <v>1419</v>
      </c>
    </row>
    <row r="1049" spans="3:4" ht="15" customHeight="1" x14ac:dyDescent="0.25">
      <c r="C1049" s="3" t="s">
        <v>1068</v>
      </c>
      <c r="D1049" s="61" t="s">
        <v>1424</v>
      </c>
    </row>
    <row r="1050" spans="3:4" ht="15" customHeight="1" x14ac:dyDescent="0.25">
      <c r="C1050" s="3" t="s">
        <v>1069</v>
      </c>
      <c r="D1050" s="61" t="s">
        <v>1419</v>
      </c>
    </row>
    <row r="1051" spans="3:4" ht="15" customHeight="1" x14ac:dyDescent="0.25">
      <c r="C1051" s="3" t="s">
        <v>1070</v>
      </c>
      <c r="D1051" s="61" t="s">
        <v>1420</v>
      </c>
    </row>
    <row r="1052" spans="3:4" ht="15" customHeight="1" x14ac:dyDescent="0.25">
      <c r="C1052" s="3" t="s">
        <v>1071</v>
      </c>
      <c r="D1052" s="61" t="s">
        <v>1433</v>
      </c>
    </row>
    <row r="1053" spans="3:4" ht="15" customHeight="1" x14ac:dyDescent="0.25">
      <c r="C1053" s="3" t="s">
        <v>1072</v>
      </c>
      <c r="D1053" s="61" t="s">
        <v>1420</v>
      </c>
    </row>
    <row r="1054" spans="3:4" ht="15" customHeight="1" x14ac:dyDescent="0.25">
      <c r="C1054" s="3" t="s">
        <v>1073</v>
      </c>
      <c r="D1054" s="61" t="s">
        <v>1420</v>
      </c>
    </row>
    <row r="1055" spans="3:4" ht="15" customHeight="1" x14ac:dyDescent="0.25">
      <c r="C1055" s="3" t="s">
        <v>1074</v>
      </c>
      <c r="D1055" s="61" t="s">
        <v>1419</v>
      </c>
    </row>
    <row r="1056" spans="3:4" ht="15" customHeight="1" x14ac:dyDescent="0.25">
      <c r="C1056" s="3" t="s">
        <v>1075</v>
      </c>
      <c r="D1056" s="61" t="s">
        <v>1424</v>
      </c>
    </row>
    <row r="1057" spans="3:4" ht="15" customHeight="1" x14ac:dyDescent="0.25">
      <c r="C1057" s="3" t="s">
        <v>1076</v>
      </c>
      <c r="D1057" s="61" t="s">
        <v>1419</v>
      </c>
    </row>
    <row r="1058" spans="3:4" ht="15" customHeight="1" x14ac:dyDescent="0.25">
      <c r="C1058" s="3" t="s">
        <v>1077</v>
      </c>
      <c r="D1058" s="61" t="s">
        <v>1429</v>
      </c>
    </row>
    <row r="1059" spans="3:4" ht="15" customHeight="1" x14ac:dyDescent="0.25">
      <c r="C1059" s="3" t="s">
        <v>1078</v>
      </c>
      <c r="D1059" s="61" t="s">
        <v>1430</v>
      </c>
    </row>
    <row r="1060" spans="3:4" ht="15" customHeight="1" x14ac:dyDescent="0.25">
      <c r="C1060" s="3" t="s">
        <v>1079</v>
      </c>
      <c r="D1060" s="61" t="s">
        <v>1429</v>
      </c>
    </row>
    <row r="1061" spans="3:4" ht="15" customHeight="1" x14ac:dyDescent="0.25">
      <c r="C1061" s="3" t="s">
        <v>1080</v>
      </c>
      <c r="D1061" s="61" t="s">
        <v>1420</v>
      </c>
    </row>
    <row r="1062" spans="3:4" ht="15" customHeight="1" x14ac:dyDescent="0.25">
      <c r="C1062" s="3" t="s">
        <v>1081</v>
      </c>
      <c r="D1062" s="61" t="s">
        <v>1424</v>
      </c>
    </row>
    <row r="1063" spans="3:4" ht="15" customHeight="1" x14ac:dyDescent="0.25">
      <c r="C1063" s="3" t="s">
        <v>1082</v>
      </c>
      <c r="D1063" s="61" t="s">
        <v>1420</v>
      </c>
    </row>
    <row r="1064" spans="3:4" ht="15" customHeight="1" x14ac:dyDescent="0.25">
      <c r="C1064" s="3" t="s">
        <v>1083</v>
      </c>
      <c r="D1064" s="61" t="s">
        <v>1432</v>
      </c>
    </row>
    <row r="1065" spans="3:4" ht="15" customHeight="1" x14ac:dyDescent="0.25">
      <c r="C1065" s="3" t="s">
        <v>1084</v>
      </c>
      <c r="D1065" s="61" t="s">
        <v>1429</v>
      </c>
    </row>
    <row r="1066" spans="3:4" ht="15" customHeight="1" x14ac:dyDescent="0.25">
      <c r="C1066" s="3" t="s">
        <v>1085</v>
      </c>
      <c r="D1066" s="61" t="s">
        <v>1426</v>
      </c>
    </row>
    <row r="1067" spans="3:4" ht="15" customHeight="1" x14ac:dyDescent="0.25">
      <c r="C1067" s="3" t="s">
        <v>1086</v>
      </c>
      <c r="D1067" s="61" t="s">
        <v>1419</v>
      </c>
    </row>
    <row r="1068" spans="3:4" ht="15" customHeight="1" x14ac:dyDescent="0.25">
      <c r="C1068" s="3" t="s">
        <v>1087</v>
      </c>
      <c r="D1068" s="61" t="s">
        <v>1423</v>
      </c>
    </row>
    <row r="1069" spans="3:4" ht="15" customHeight="1" x14ac:dyDescent="0.25">
      <c r="C1069" s="3" t="s">
        <v>1088</v>
      </c>
      <c r="D1069" s="61" t="s">
        <v>1420</v>
      </c>
    </row>
    <row r="1070" spans="3:4" ht="15" customHeight="1" x14ac:dyDescent="0.25">
      <c r="C1070" s="3" t="s">
        <v>1089</v>
      </c>
      <c r="D1070" s="61" t="s">
        <v>1433</v>
      </c>
    </row>
    <row r="1071" spans="3:4" ht="15" customHeight="1" x14ac:dyDescent="0.25">
      <c r="C1071" s="3" t="s">
        <v>1090</v>
      </c>
      <c r="D1071" s="61" t="s">
        <v>1420</v>
      </c>
    </row>
    <row r="1072" spans="3:4" ht="15" customHeight="1" x14ac:dyDescent="0.25">
      <c r="C1072" s="3" t="s">
        <v>1091</v>
      </c>
      <c r="D1072" s="61" t="s">
        <v>1432</v>
      </c>
    </row>
    <row r="1073" spans="3:4" ht="15" customHeight="1" x14ac:dyDescent="0.25">
      <c r="C1073" s="3" t="s">
        <v>1092</v>
      </c>
      <c r="D1073" s="61" t="s">
        <v>1419</v>
      </c>
    </row>
    <row r="1074" spans="3:4" ht="15" customHeight="1" x14ac:dyDescent="0.25">
      <c r="C1074" s="3" t="s">
        <v>1093</v>
      </c>
      <c r="D1074" s="61" t="s">
        <v>1429</v>
      </c>
    </row>
    <row r="1075" spans="3:4" ht="15" customHeight="1" x14ac:dyDescent="0.25">
      <c r="C1075" s="3" t="s">
        <v>1094</v>
      </c>
      <c r="D1075" s="61" t="s">
        <v>1420</v>
      </c>
    </row>
    <row r="1076" spans="3:4" ht="15" customHeight="1" x14ac:dyDescent="0.25">
      <c r="C1076" s="3" t="s">
        <v>1095</v>
      </c>
      <c r="D1076" s="61" t="s">
        <v>1424</v>
      </c>
    </row>
    <row r="1077" spans="3:4" ht="15" customHeight="1" x14ac:dyDescent="0.25">
      <c r="C1077" s="3" t="s">
        <v>1096</v>
      </c>
      <c r="D1077" s="61" t="s">
        <v>1419</v>
      </c>
    </row>
    <row r="1078" spans="3:4" ht="15" customHeight="1" x14ac:dyDescent="0.25">
      <c r="C1078" s="3" t="s">
        <v>1097</v>
      </c>
      <c r="D1078" s="61" t="s">
        <v>1428</v>
      </c>
    </row>
    <row r="1079" spans="3:4" ht="15" customHeight="1" x14ac:dyDescent="0.25">
      <c r="C1079" s="3" t="s">
        <v>1098</v>
      </c>
      <c r="D1079" s="61" t="s">
        <v>1430</v>
      </c>
    </row>
    <row r="1080" spans="3:4" ht="15" customHeight="1" x14ac:dyDescent="0.25">
      <c r="C1080" s="3" t="s">
        <v>1099</v>
      </c>
      <c r="D1080" s="61" t="s">
        <v>1433</v>
      </c>
    </row>
    <row r="1081" spans="3:4" ht="15" customHeight="1" x14ac:dyDescent="0.25">
      <c r="C1081" s="3" t="s">
        <v>1100</v>
      </c>
      <c r="D1081" s="61" t="s">
        <v>1419</v>
      </c>
    </row>
    <row r="1082" spans="3:4" ht="15" customHeight="1" x14ac:dyDescent="0.25">
      <c r="C1082" s="3" t="s">
        <v>1101</v>
      </c>
      <c r="D1082" s="61" t="s">
        <v>1420</v>
      </c>
    </row>
    <row r="1083" spans="3:4" ht="15" customHeight="1" x14ac:dyDescent="0.25">
      <c r="C1083" s="3" t="s">
        <v>1102</v>
      </c>
      <c r="D1083" s="61" t="s">
        <v>1430</v>
      </c>
    </row>
    <row r="1084" spans="3:4" ht="15" customHeight="1" x14ac:dyDescent="0.25">
      <c r="C1084" s="3" t="s">
        <v>1103</v>
      </c>
      <c r="D1084" s="61" t="s">
        <v>1428</v>
      </c>
    </row>
    <row r="1085" spans="3:4" ht="15" customHeight="1" x14ac:dyDescent="0.25">
      <c r="C1085" s="3" t="s">
        <v>1104</v>
      </c>
      <c r="D1085" s="61" t="s">
        <v>1429</v>
      </c>
    </row>
    <row r="1086" spans="3:4" ht="15" customHeight="1" x14ac:dyDescent="0.25">
      <c r="C1086" s="3" t="s">
        <v>1105</v>
      </c>
      <c r="D1086" s="61" t="s">
        <v>1429</v>
      </c>
    </row>
    <row r="1087" spans="3:4" ht="15" customHeight="1" x14ac:dyDescent="0.25">
      <c r="C1087" s="3" t="s">
        <v>1106</v>
      </c>
      <c r="D1087" s="61" t="s">
        <v>1420</v>
      </c>
    </row>
    <row r="1088" spans="3:4" ht="15" customHeight="1" x14ac:dyDescent="0.25">
      <c r="C1088" s="3" t="s">
        <v>1107</v>
      </c>
      <c r="D1088" s="61" t="s">
        <v>1426</v>
      </c>
    </row>
    <row r="1089" spans="3:4" ht="15" customHeight="1" x14ac:dyDescent="0.25">
      <c r="C1089" s="3" t="s">
        <v>1108</v>
      </c>
      <c r="D1089" s="61" t="s">
        <v>1428</v>
      </c>
    </row>
    <row r="1090" spans="3:4" ht="15" customHeight="1" x14ac:dyDescent="0.25">
      <c r="C1090" s="3" t="s">
        <v>1109</v>
      </c>
      <c r="D1090" s="61" t="s">
        <v>1433</v>
      </c>
    </row>
    <row r="1091" spans="3:4" ht="15" customHeight="1" x14ac:dyDescent="0.25">
      <c r="C1091" s="3" t="s">
        <v>1110</v>
      </c>
      <c r="D1091" s="61" t="s">
        <v>1433</v>
      </c>
    </row>
    <row r="1092" spans="3:4" ht="15" customHeight="1" x14ac:dyDescent="0.25">
      <c r="C1092" s="3" t="s">
        <v>1111</v>
      </c>
      <c r="D1092" s="61" t="s">
        <v>1432</v>
      </c>
    </row>
    <row r="1093" spans="3:4" ht="15" customHeight="1" x14ac:dyDescent="0.25">
      <c r="C1093" s="3" t="s">
        <v>1112</v>
      </c>
      <c r="D1093" s="61" t="s">
        <v>1419</v>
      </c>
    </row>
    <row r="1094" spans="3:4" ht="15" customHeight="1" x14ac:dyDescent="0.25">
      <c r="C1094" s="3" t="s">
        <v>1113</v>
      </c>
      <c r="D1094" s="61" t="s">
        <v>1424</v>
      </c>
    </row>
    <row r="1095" spans="3:4" ht="15" customHeight="1" x14ac:dyDescent="0.25">
      <c r="C1095" s="3" t="s">
        <v>1114</v>
      </c>
      <c r="D1095" s="61" t="s">
        <v>1420</v>
      </c>
    </row>
    <row r="1096" spans="3:4" ht="15" customHeight="1" x14ac:dyDescent="0.25">
      <c r="C1096" s="3" t="s">
        <v>1115</v>
      </c>
      <c r="D1096" s="61" t="s">
        <v>1425</v>
      </c>
    </row>
    <row r="1097" spans="3:4" ht="15" customHeight="1" x14ac:dyDescent="0.25">
      <c r="C1097" s="3" t="s">
        <v>1116</v>
      </c>
      <c r="D1097" s="61" t="s">
        <v>1429</v>
      </c>
    </row>
    <row r="1098" spans="3:4" ht="15" customHeight="1" x14ac:dyDescent="0.25">
      <c r="C1098" s="3" t="s">
        <v>1117</v>
      </c>
      <c r="D1098" s="61" t="s">
        <v>1423</v>
      </c>
    </row>
    <row r="1099" spans="3:4" ht="15" customHeight="1" x14ac:dyDescent="0.25">
      <c r="C1099" s="3" t="s">
        <v>1118</v>
      </c>
      <c r="D1099" s="61" t="s">
        <v>1419</v>
      </c>
    </row>
    <row r="1100" spans="3:4" ht="15" customHeight="1" x14ac:dyDescent="0.25">
      <c r="C1100" s="3" t="s">
        <v>1119</v>
      </c>
      <c r="D1100" s="61" t="s">
        <v>1430</v>
      </c>
    </row>
    <row r="1101" spans="3:4" ht="15" customHeight="1" x14ac:dyDescent="0.25">
      <c r="C1101" s="3" t="s">
        <v>1120</v>
      </c>
      <c r="D1101" s="61" t="s">
        <v>1429</v>
      </c>
    </row>
    <row r="1102" spans="3:4" ht="15" customHeight="1" x14ac:dyDescent="0.25">
      <c r="C1102" s="3" t="s">
        <v>1121</v>
      </c>
      <c r="D1102" s="61" t="s">
        <v>1420</v>
      </c>
    </row>
    <row r="1103" spans="3:4" ht="15" customHeight="1" x14ac:dyDescent="0.25">
      <c r="C1103" s="3" t="s">
        <v>1122</v>
      </c>
      <c r="D1103" s="61" t="s">
        <v>1419</v>
      </c>
    </row>
    <row r="1104" spans="3:4" ht="15" customHeight="1" x14ac:dyDescent="0.25">
      <c r="C1104" s="3" t="s">
        <v>1123</v>
      </c>
      <c r="D1104" s="61" t="s">
        <v>1424</v>
      </c>
    </row>
    <row r="1105" spans="3:4" ht="15" customHeight="1" x14ac:dyDescent="0.25">
      <c r="C1105" s="3" t="s">
        <v>1124</v>
      </c>
      <c r="D1105" s="61" t="s">
        <v>1419</v>
      </c>
    </row>
    <row r="1106" spans="3:4" ht="15" customHeight="1" x14ac:dyDescent="0.25">
      <c r="C1106" s="3" t="s">
        <v>1125</v>
      </c>
      <c r="D1106" s="61" t="s">
        <v>1420</v>
      </c>
    </row>
    <row r="1107" spans="3:4" ht="15" customHeight="1" x14ac:dyDescent="0.25">
      <c r="C1107" s="3" t="s">
        <v>1126</v>
      </c>
      <c r="D1107" s="61" t="s">
        <v>1430</v>
      </c>
    </row>
    <row r="1108" spans="3:4" ht="15" customHeight="1" x14ac:dyDescent="0.25">
      <c r="C1108" s="3" t="s">
        <v>1127</v>
      </c>
      <c r="D1108" s="61" t="s">
        <v>1423</v>
      </c>
    </row>
    <row r="1109" spans="3:4" ht="15" customHeight="1" x14ac:dyDescent="0.25">
      <c r="C1109" s="3" t="s">
        <v>1128</v>
      </c>
      <c r="D1109" s="61" t="s">
        <v>1432</v>
      </c>
    </row>
    <row r="1110" spans="3:4" ht="15" customHeight="1" x14ac:dyDescent="0.25">
      <c r="C1110" s="3" t="s">
        <v>1129</v>
      </c>
      <c r="D1110" s="61" t="s">
        <v>1433</v>
      </c>
    </row>
    <row r="1111" spans="3:4" ht="15" customHeight="1" x14ac:dyDescent="0.25">
      <c r="C1111" s="3" t="s">
        <v>1130</v>
      </c>
      <c r="D1111" s="61" t="s">
        <v>1432</v>
      </c>
    </row>
    <row r="1112" spans="3:4" ht="15" customHeight="1" x14ac:dyDescent="0.25">
      <c r="C1112" s="3" t="s">
        <v>1131</v>
      </c>
      <c r="D1112" s="61" t="s">
        <v>1432</v>
      </c>
    </row>
    <row r="1113" spans="3:4" ht="15" customHeight="1" x14ac:dyDescent="0.25">
      <c r="C1113" s="3" t="s">
        <v>1132</v>
      </c>
      <c r="D1113" s="61" t="s">
        <v>1424</v>
      </c>
    </row>
    <row r="1114" spans="3:4" ht="15" customHeight="1" x14ac:dyDescent="0.25">
      <c r="C1114" s="3" t="s">
        <v>1133</v>
      </c>
      <c r="D1114" s="61" t="s">
        <v>1432</v>
      </c>
    </row>
    <row r="1115" spans="3:4" ht="15" customHeight="1" x14ac:dyDescent="0.25">
      <c r="C1115" s="3" t="s">
        <v>1134</v>
      </c>
      <c r="D1115" s="61" t="s">
        <v>1419</v>
      </c>
    </row>
    <row r="1116" spans="3:4" ht="15" customHeight="1" x14ac:dyDescent="0.25">
      <c r="C1116" s="3" t="s">
        <v>1135</v>
      </c>
      <c r="D1116" s="61" t="s">
        <v>1419</v>
      </c>
    </row>
    <row r="1117" spans="3:4" ht="15" customHeight="1" x14ac:dyDescent="0.25">
      <c r="C1117" s="3" t="s">
        <v>1136</v>
      </c>
      <c r="D1117" s="61" t="s">
        <v>1429</v>
      </c>
    </row>
    <row r="1118" spans="3:4" ht="15" customHeight="1" x14ac:dyDescent="0.25">
      <c r="C1118" s="3" t="s">
        <v>1137</v>
      </c>
      <c r="D1118" s="61" t="s">
        <v>1424</v>
      </c>
    </row>
    <row r="1119" spans="3:4" ht="15" customHeight="1" x14ac:dyDescent="0.25">
      <c r="C1119" s="3" t="s">
        <v>1138</v>
      </c>
      <c r="D1119" s="61" t="s">
        <v>1419</v>
      </c>
    </row>
    <row r="1120" spans="3:4" ht="15" customHeight="1" x14ac:dyDescent="0.25">
      <c r="C1120" s="3" t="s">
        <v>1139</v>
      </c>
      <c r="D1120" s="61" t="s">
        <v>1420</v>
      </c>
    </row>
    <row r="1121" spans="3:4" ht="15" customHeight="1" x14ac:dyDescent="0.25">
      <c r="C1121" s="3" t="s">
        <v>1140</v>
      </c>
      <c r="D1121" s="61" t="s">
        <v>1428</v>
      </c>
    </row>
    <row r="1122" spans="3:4" ht="15" customHeight="1" x14ac:dyDescent="0.25">
      <c r="C1122" s="3" t="s">
        <v>1141</v>
      </c>
      <c r="D1122" s="61" t="s">
        <v>1424</v>
      </c>
    </row>
    <row r="1123" spans="3:4" ht="15" customHeight="1" x14ac:dyDescent="0.25">
      <c r="C1123" s="3" t="s">
        <v>1142</v>
      </c>
      <c r="D1123" s="61" t="s">
        <v>1420</v>
      </c>
    </row>
    <row r="1124" spans="3:4" ht="15" customHeight="1" x14ac:dyDescent="0.25">
      <c r="C1124" s="3" t="s">
        <v>1143</v>
      </c>
      <c r="D1124" s="61" t="s">
        <v>1429</v>
      </c>
    </row>
    <row r="1125" spans="3:4" ht="15" customHeight="1" x14ac:dyDescent="0.25">
      <c r="C1125" s="3" t="s">
        <v>1144</v>
      </c>
      <c r="D1125" s="61" t="s">
        <v>1420</v>
      </c>
    </row>
    <row r="1126" spans="3:4" ht="15" customHeight="1" x14ac:dyDescent="0.25">
      <c r="C1126" s="3" t="s">
        <v>1145</v>
      </c>
      <c r="D1126" s="61" t="s">
        <v>1430</v>
      </c>
    </row>
    <row r="1127" spans="3:4" ht="15" customHeight="1" x14ac:dyDescent="0.25">
      <c r="C1127" s="3" t="s">
        <v>1146</v>
      </c>
      <c r="D1127" s="61" t="s">
        <v>1424</v>
      </c>
    </row>
    <row r="1128" spans="3:4" ht="15" customHeight="1" x14ac:dyDescent="0.25">
      <c r="C1128" s="3" t="s">
        <v>1147</v>
      </c>
      <c r="D1128" s="61" t="s">
        <v>1429</v>
      </c>
    </row>
    <row r="1129" spans="3:4" ht="15" customHeight="1" x14ac:dyDescent="0.25">
      <c r="C1129" s="3" t="s">
        <v>1148</v>
      </c>
      <c r="D1129" s="61" t="s">
        <v>1419</v>
      </c>
    </row>
    <row r="1130" spans="3:4" ht="15" customHeight="1" x14ac:dyDescent="0.25">
      <c r="C1130" s="3" t="s">
        <v>1149</v>
      </c>
      <c r="D1130" s="61" t="s">
        <v>1419</v>
      </c>
    </row>
    <row r="1131" spans="3:4" ht="15" customHeight="1" x14ac:dyDescent="0.25">
      <c r="C1131" s="3" t="s">
        <v>1150</v>
      </c>
      <c r="D1131" s="61" t="s">
        <v>1422</v>
      </c>
    </row>
    <row r="1132" spans="3:4" ht="15" customHeight="1" x14ac:dyDescent="0.25">
      <c r="C1132" s="3" t="s">
        <v>1151</v>
      </c>
      <c r="D1132" s="61" t="s">
        <v>1432</v>
      </c>
    </row>
    <row r="1133" spans="3:4" ht="15" customHeight="1" x14ac:dyDescent="0.25">
      <c r="C1133" s="3" t="s">
        <v>1152</v>
      </c>
      <c r="D1133" s="61" t="s">
        <v>1424</v>
      </c>
    </row>
    <row r="1134" spans="3:4" ht="15" customHeight="1" x14ac:dyDescent="0.25">
      <c r="C1134" s="3" t="s">
        <v>1153</v>
      </c>
      <c r="D1134" s="61" t="s">
        <v>1421</v>
      </c>
    </row>
    <row r="1135" spans="3:4" ht="15" customHeight="1" x14ac:dyDescent="0.25">
      <c r="C1135" s="3" t="s">
        <v>1154</v>
      </c>
      <c r="D1135" s="61" t="s">
        <v>1428</v>
      </c>
    </row>
    <row r="1136" spans="3:4" ht="15" customHeight="1" x14ac:dyDescent="0.25">
      <c r="C1136" s="3" t="s">
        <v>1155</v>
      </c>
      <c r="D1136" s="61" t="s">
        <v>1420</v>
      </c>
    </row>
    <row r="1137" spans="3:4" ht="15" customHeight="1" x14ac:dyDescent="0.25">
      <c r="C1137" s="3" t="s">
        <v>1156</v>
      </c>
      <c r="D1137" s="61" t="s">
        <v>1427</v>
      </c>
    </row>
    <row r="1138" spans="3:4" ht="15" customHeight="1" x14ac:dyDescent="0.25">
      <c r="C1138" s="3" t="s">
        <v>1157</v>
      </c>
      <c r="D1138" s="61" t="s">
        <v>1431</v>
      </c>
    </row>
    <row r="1139" spans="3:4" ht="15" customHeight="1" x14ac:dyDescent="0.25">
      <c r="C1139" s="3" t="s">
        <v>1158</v>
      </c>
      <c r="D1139" s="61" t="s">
        <v>1421</v>
      </c>
    </row>
    <row r="1140" spans="3:4" ht="15" customHeight="1" x14ac:dyDescent="0.25">
      <c r="C1140" s="3" t="s">
        <v>1159</v>
      </c>
      <c r="D1140" s="61" t="s">
        <v>1432</v>
      </c>
    </row>
    <row r="1141" spans="3:4" ht="15" customHeight="1" x14ac:dyDescent="0.25">
      <c r="C1141" s="3" t="s">
        <v>1160</v>
      </c>
      <c r="D1141" s="61" t="s">
        <v>1433</v>
      </c>
    </row>
    <row r="1142" spans="3:4" ht="15" customHeight="1" x14ac:dyDescent="0.25">
      <c r="C1142" s="3" t="s">
        <v>1161</v>
      </c>
      <c r="D1142" s="61" t="s">
        <v>1425</v>
      </c>
    </row>
    <row r="1143" spans="3:4" ht="15" customHeight="1" x14ac:dyDescent="0.25">
      <c r="C1143" s="3" t="s">
        <v>1162</v>
      </c>
      <c r="D1143" s="61" t="s">
        <v>1425</v>
      </c>
    </row>
    <row r="1144" spans="3:4" ht="15" customHeight="1" x14ac:dyDescent="0.25">
      <c r="C1144" s="3" t="s">
        <v>1163</v>
      </c>
      <c r="D1144" s="61" t="s">
        <v>1419</v>
      </c>
    </row>
    <row r="1145" spans="3:4" ht="15" customHeight="1" x14ac:dyDescent="0.25">
      <c r="C1145" s="3" t="s">
        <v>1164</v>
      </c>
      <c r="D1145" s="61" t="s">
        <v>1428</v>
      </c>
    </row>
    <row r="1146" spans="3:4" ht="15" customHeight="1" x14ac:dyDescent="0.25">
      <c r="C1146" s="3" t="s">
        <v>1165</v>
      </c>
      <c r="D1146" s="61" t="s">
        <v>1434</v>
      </c>
    </row>
    <row r="1147" spans="3:4" ht="15" customHeight="1" x14ac:dyDescent="0.25">
      <c r="C1147" s="3" t="s">
        <v>1166</v>
      </c>
      <c r="D1147" s="61" t="s">
        <v>1419</v>
      </c>
    </row>
    <row r="1148" spans="3:4" ht="15" customHeight="1" x14ac:dyDescent="0.25">
      <c r="C1148" s="3" t="s">
        <v>1167</v>
      </c>
      <c r="D1148" s="61" t="s">
        <v>1419</v>
      </c>
    </row>
    <row r="1149" spans="3:4" ht="15" customHeight="1" x14ac:dyDescent="0.25">
      <c r="C1149" s="3" t="s">
        <v>1168</v>
      </c>
      <c r="D1149" s="61" t="s">
        <v>1419</v>
      </c>
    </row>
    <row r="1150" spans="3:4" ht="15" customHeight="1" x14ac:dyDescent="0.25">
      <c r="C1150" s="3" t="s">
        <v>1169</v>
      </c>
      <c r="D1150" s="61" t="s">
        <v>1428</v>
      </c>
    </row>
    <row r="1151" spans="3:4" ht="15" customHeight="1" x14ac:dyDescent="0.25">
      <c r="C1151" s="3" t="s">
        <v>1170</v>
      </c>
      <c r="D1151" s="61" t="s">
        <v>1428</v>
      </c>
    </row>
    <row r="1152" spans="3:4" ht="15" customHeight="1" x14ac:dyDescent="0.25">
      <c r="C1152" s="3" t="s">
        <v>1171</v>
      </c>
      <c r="D1152" s="61" t="s">
        <v>1428</v>
      </c>
    </row>
    <row r="1153" spans="3:4" ht="15" customHeight="1" x14ac:dyDescent="0.25">
      <c r="C1153" s="3" t="s">
        <v>1172</v>
      </c>
      <c r="D1153" s="61" t="s">
        <v>1432</v>
      </c>
    </row>
    <row r="1154" spans="3:4" ht="15" customHeight="1" x14ac:dyDescent="0.25">
      <c r="C1154" s="3" t="s">
        <v>1173</v>
      </c>
      <c r="D1154" s="61" t="s">
        <v>1428</v>
      </c>
    </row>
    <row r="1155" spans="3:4" ht="15" customHeight="1" x14ac:dyDescent="0.25">
      <c r="C1155" s="3" t="s">
        <v>1174</v>
      </c>
      <c r="D1155" s="61" t="s">
        <v>1428</v>
      </c>
    </row>
    <row r="1156" spans="3:4" ht="15" customHeight="1" x14ac:dyDescent="0.25">
      <c r="C1156" s="3" t="s">
        <v>1175</v>
      </c>
      <c r="D1156" s="61" t="s">
        <v>1428</v>
      </c>
    </row>
    <row r="1157" spans="3:4" ht="15" customHeight="1" x14ac:dyDescent="0.25">
      <c r="C1157" s="3" t="s">
        <v>1176</v>
      </c>
      <c r="D1157" s="61" t="s">
        <v>1419</v>
      </c>
    </row>
    <row r="1158" spans="3:4" ht="15" customHeight="1" x14ac:dyDescent="0.25">
      <c r="C1158" s="3" t="s">
        <v>1177</v>
      </c>
      <c r="D1158" s="61" t="s">
        <v>1421</v>
      </c>
    </row>
    <row r="1159" spans="3:4" ht="15" customHeight="1" x14ac:dyDescent="0.25">
      <c r="C1159" s="3" t="s">
        <v>1178</v>
      </c>
      <c r="D1159" s="61" t="s">
        <v>1427</v>
      </c>
    </row>
    <row r="1160" spans="3:4" ht="15" customHeight="1" x14ac:dyDescent="0.25">
      <c r="C1160" s="3" t="s">
        <v>1179</v>
      </c>
      <c r="D1160" s="61" t="s">
        <v>1422</v>
      </c>
    </row>
    <row r="1161" spans="3:4" ht="15" customHeight="1" x14ac:dyDescent="0.25">
      <c r="C1161" s="3" t="s">
        <v>1180</v>
      </c>
      <c r="D1161" s="61" t="s">
        <v>1427</v>
      </c>
    </row>
    <row r="1162" spans="3:4" ht="15" customHeight="1" x14ac:dyDescent="0.25">
      <c r="C1162" s="3" t="s">
        <v>1181</v>
      </c>
      <c r="D1162" s="61" t="s">
        <v>1424</v>
      </c>
    </row>
    <row r="1163" spans="3:4" ht="15" customHeight="1" x14ac:dyDescent="0.25">
      <c r="C1163" s="3" t="s">
        <v>1182</v>
      </c>
      <c r="D1163" s="61" t="s">
        <v>1419</v>
      </c>
    </row>
    <row r="1164" spans="3:4" ht="15" customHeight="1" x14ac:dyDescent="0.25">
      <c r="C1164" s="3" t="s">
        <v>1183</v>
      </c>
      <c r="D1164" s="61" t="s">
        <v>1430</v>
      </c>
    </row>
    <row r="1165" spans="3:4" ht="15" customHeight="1" x14ac:dyDescent="0.25">
      <c r="C1165" s="3" t="s">
        <v>1184</v>
      </c>
      <c r="D1165" s="61" t="s">
        <v>1420</v>
      </c>
    </row>
    <row r="1166" spans="3:4" ht="15" customHeight="1" x14ac:dyDescent="0.25">
      <c r="C1166" s="3" t="s">
        <v>1185</v>
      </c>
      <c r="D1166" s="61" t="s">
        <v>1425</v>
      </c>
    </row>
    <row r="1167" spans="3:4" ht="15" customHeight="1" x14ac:dyDescent="0.25">
      <c r="C1167" s="3" t="s">
        <v>1186</v>
      </c>
      <c r="D1167" s="61" t="s">
        <v>1425</v>
      </c>
    </row>
    <row r="1168" spans="3:4" ht="15" customHeight="1" x14ac:dyDescent="0.25">
      <c r="C1168" s="3" t="s">
        <v>1187</v>
      </c>
      <c r="D1168" s="61" t="s">
        <v>1427</v>
      </c>
    </row>
    <row r="1169" spans="3:4" ht="15" customHeight="1" x14ac:dyDescent="0.25">
      <c r="C1169" s="3" t="s">
        <v>1188</v>
      </c>
      <c r="D1169" s="61" t="s">
        <v>1429</v>
      </c>
    </row>
    <row r="1170" spans="3:4" ht="15" customHeight="1" x14ac:dyDescent="0.25">
      <c r="C1170" s="3" t="s">
        <v>1189</v>
      </c>
      <c r="D1170" s="61" t="s">
        <v>1426</v>
      </c>
    </row>
    <row r="1171" spans="3:4" ht="15" customHeight="1" x14ac:dyDescent="0.25">
      <c r="C1171" s="3" t="s">
        <v>1190</v>
      </c>
      <c r="D1171" s="61" t="s">
        <v>1419</v>
      </c>
    </row>
    <row r="1172" spans="3:4" ht="15" customHeight="1" x14ac:dyDescent="0.25">
      <c r="C1172" s="3" t="s">
        <v>1191</v>
      </c>
      <c r="D1172" s="61" t="s">
        <v>1431</v>
      </c>
    </row>
    <row r="1173" spans="3:4" ht="15" customHeight="1" x14ac:dyDescent="0.25">
      <c r="C1173" s="3" t="s">
        <v>1192</v>
      </c>
      <c r="D1173" s="61" t="s">
        <v>1420</v>
      </c>
    </row>
    <row r="1174" spans="3:4" ht="15" customHeight="1" x14ac:dyDescent="0.25">
      <c r="C1174" s="3" t="s">
        <v>1193</v>
      </c>
      <c r="D1174" s="61" t="s">
        <v>1427</v>
      </c>
    </row>
    <row r="1175" spans="3:4" ht="15" customHeight="1" x14ac:dyDescent="0.25">
      <c r="C1175" s="3" t="s">
        <v>1194</v>
      </c>
      <c r="D1175" s="61" t="s">
        <v>1419</v>
      </c>
    </row>
    <row r="1176" spans="3:4" ht="15" customHeight="1" x14ac:dyDescent="0.25">
      <c r="C1176" s="3" t="s">
        <v>1195</v>
      </c>
      <c r="D1176" s="61" t="s">
        <v>1419</v>
      </c>
    </row>
    <row r="1177" spans="3:4" ht="15" customHeight="1" x14ac:dyDescent="0.25">
      <c r="C1177" s="3" t="s">
        <v>1196</v>
      </c>
      <c r="D1177" s="61" t="s">
        <v>1420</v>
      </c>
    </row>
    <row r="1178" spans="3:4" ht="15" customHeight="1" x14ac:dyDescent="0.25">
      <c r="C1178" s="3" t="s">
        <v>1197</v>
      </c>
      <c r="D1178" s="61" t="s">
        <v>1424</v>
      </c>
    </row>
    <row r="1179" spans="3:4" ht="15" customHeight="1" x14ac:dyDescent="0.25">
      <c r="C1179" s="3" t="s">
        <v>1198</v>
      </c>
      <c r="D1179" s="61" t="s">
        <v>1433</v>
      </c>
    </row>
    <row r="1180" spans="3:4" ht="15" customHeight="1" x14ac:dyDescent="0.25">
      <c r="C1180" s="3" t="s">
        <v>1199</v>
      </c>
      <c r="D1180" s="61" t="s">
        <v>1433</v>
      </c>
    </row>
    <row r="1181" spans="3:4" ht="15" customHeight="1" x14ac:dyDescent="0.25">
      <c r="C1181" s="3" t="s">
        <v>1200</v>
      </c>
      <c r="D1181" s="61" t="s">
        <v>1421</v>
      </c>
    </row>
    <row r="1182" spans="3:4" ht="15" customHeight="1" x14ac:dyDescent="0.25">
      <c r="C1182" s="3" t="s">
        <v>1201</v>
      </c>
      <c r="D1182" s="61" t="s">
        <v>1428</v>
      </c>
    </row>
    <row r="1183" spans="3:4" ht="15" customHeight="1" x14ac:dyDescent="0.25">
      <c r="C1183" s="3" t="s">
        <v>1202</v>
      </c>
      <c r="D1183" s="61" t="s">
        <v>1422</v>
      </c>
    </row>
    <row r="1184" spans="3:4" ht="15" customHeight="1" x14ac:dyDescent="0.25">
      <c r="C1184" s="3" t="s">
        <v>1203</v>
      </c>
      <c r="D1184" s="61" t="s">
        <v>1419</v>
      </c>
    </row>
    <row r="1185" spans="3:4" ht="15" customHeight="1" x14ac:dyDescent="0.25">
      <c r="C1185" s="3" t="s">
        <v>1204</v>
      </c>
      <c r="D1185" s="61" t="s">
        <v>1420</v>
      </c>
    </row>
    <row r="1186" spans="3:4" ht="15" customHeight="1" x14ac:dyDescent="0.25">
      <c r="C1186" s="3" t="s">
        <v>1205</v>
      </c>
      <c r="D1186" s="61" t="s">
        <v>1424</v>
      </c>
    </row>
    <row r="1187" spans="3:4" ht="15" customHeight="1" x14ac:dyDescent="0.25">
      <c r="C1187" s="3" t="s">
        <v>1206</v>
      </c>
      <c r="D1187" s="61" t="s">
        <v>1428</v>
      </c>
    </row>
    <row r="1188" spans="3:4" ht="15" customHeight="1" x14ac:dyDescent="0.25">
      <c r="C1188" s="3" t="s">
        <v>1207</v>
      </c>
      <c r="D1188" s="61" t="s">
        <v>1426</v>
      </c>
    </row>
    <row r="1189" spans="3:4" ht="15" customHeight="1" x14ac:dyDescent="0.25">
      <c r="C1189" s="3" t="s">
        <v>1208</v>
      </c>
      <c r="D1189" s="61" t="s">
        <v>1425</v>
      </c>
    </row>
    <row r="1190" spans="3:4" ht="15" customHeight="1" x14ac:dyDescent="0.25">
      <c r="C1190" s="3" t="s">
        <v>1209</v>
      </c>
      <c r="D1190" s="61" t="s">
        <v>1426</v>
      </c>
    </row>
    <row r="1191" spans="3:4" ht="15" customHeight="1" x14ac:dyDescent="0.25">
      <c r="C1191" s="3" t="s">
        <v>1210</v>
      </c>
      <c r="D1191" s="61" t="s">
        <v>1425</v>
      </c>
    </row>
    <row r="1192" spans="3:4" ht="15" customHeight="1" x14ac:dyDescent="0.25">
      <c r="C1192" s="3" t="s">
        <v>1211</v>
      </c>
      <c r="D1192" s="61" t="s">
        <v>1428</v>
      </c>
    </row>
    <row r="1193" spans="3:4" ht="15" customHeight="1" x14ac:dyDescent="0.25">
      <c r="C1193" s="3" t="s">
        <v>1212</v>
      </c>
      <c r="D1193" s="61" t="s">
        <v>1427</v>
      </c>
    </row>
    <row r="1194" spans="3:4" ht="15" customHeight="1" x14ac:dyDescent="0.25">
      <c r="C1194" s="3" t="s">
        <v>1213</v>
      </c>
      <c r="D1194" s="61" t="s">
        <v>1428</v>
      </c>
    </row>
    <row r="1195" spans="3:4" ht="15" customHeight="1" x14ac:dyDescent="0.25">
      <c r="C1195" s="3" t="s">
        <v>1214</v>
      </c>
      <c r="D1195" s="61" t="s">
        <v>1420</v>
      </c>
    </row>
    <row r="1196" spans="3:4" ht="15" customHeight="1" x14ac:dyDescent="0.25">
      <c r="C1196" s="3" t="s">
        <v>1215</v>
      </c>
      <c r="D1196" s="61" t="s">
        <v>1426</v>
      </c>
    </row>
    <row r="1197" spans="3:4" ht="15" customHeight="1" x14ac:dyDescent="0.25">
      <c r="C1197" s="3" t="s">
        <v>1216</v>
      </c>
      <c r="D1197" s="61" t="s">
        <v>1428</v>
      </c>
    </row>
    <row r="1198" spans="3:4" ht="15" customHeight="1" x14ac:dyDescent="0.25">
      <c r="C1198" s="3" t="s">
        <v>1217</v>
      </c>
      <c r="D1198" s="61" t="s">
        <v>1427</v>
      </c>
    </row>
    <row r="1199" spans="3:4" ht="15" customHeight="1" x14ac:dyDescent="0.25">
      <c r="C1199" s="3" t="s">
        <v>1218</v>
      </c>
      <c r="D1199" s="61" t="s">
        <v>1419</v>
      </c>
    </row>
    <row r="1200" spans="3:4" ht="15" customHeight="1" x14ac:dyDescent="0.25">
      <c r="C1200" s="3" t="s">
        <v>1219</v>
      </c>
      <c r="D1200" s="61" t="s">
        <v>1419</v>
      </c>
    </row>
    <row r="1201" spans="3:4" ht="15" customHeight="1" x14ac:dyDescent="0.25">
      <c r="C1201" s="3" t="s">
        <v>1220</v>
      </c>
      <c r="D1201" s="61" t="s">
        <v>1419</v>
      </c>
    </row>
    <row r="1202" spans="3:4" ht="15" customHeight="1" x14ac:dyDescent="0.25">
      <c r="C1202" s="3" t="s">
        <v>1221</v>
      </c>
      <c r="D1202" s="61" t="s">
        <v>1419</v>
      </c>
    </row>
    <row r="1203" spans="3:4" ht="15" customHeight="1" x14ac:dyDescent="0.25">
      <c r="C1203" s="3" t="s">
        <v>1222</v>
      </c>
      <c r="D1203" s="61" t="s">
        <v>1419</v>
      </c>
    </row>
    <row r="1204" spans="3:4" ht="15" customHeight="1" x14ac:dyDescent="0.25">
      <c r="C1204" s="3" t="s">
        <v>1223</v>
      </c>
      <c r="D1204" s="61" t="s">
        <v>1429</v>
      </c>
    </row>
    <row r="1205" spans="3:4" ht="15" customHeight="1" x14ac:dyDescent="0.25">
      <c r="C1205" s="3" t="s">
        <v>1224</v>
      </c>
      <c r="D1205" s="61" t="s">
        <v>1427</v>
      </c>
    </row>
    <row r="1206" spans="3:4" ht="15" customHeight="1" x14ac:dyDescent="0.25">
      <c r="C1206" s="3" t="s">
        <v>1225</v>
      </c>
      <c r="D1206" s="61" t="s">
        <v>1429</v>
      </c>
    </row>
    <row r="1207" spans="3:4" ht="15" customHeight="1" x14ac:dyDescent="0.25">
      <c r="C1207" s="3" t="s">
        <v>1226</v>
      </c>
      <c r="D1207" s="61" t="s">
        <v>1425</v>
      </c>
    </row>
    <row r="1208" spans="3:4" ht="15" customHeight="1" x14ac:dyDescent="0.25">
      <c r="C1208" s="3" t="s">
        <v>1227</v>
      </c>
      <c r="D1208" s="61" t="s">
        <v>1419</v>
      </c>
    </row>
    <row r="1209" spans="3:4" ht="15" customHeight="1" x14ac:dyDescent="0.25">
      <c r="C1209" s="3" t="s">
        <v>1228</v>
      </c>
      <c r="D1209" s="61" t="s">
        <v>1429</v>
      </c>
    </row>
    <row r="1210" spans="3:4" ht="15" customHeight="1" x14ac:dyDescent="0.25">
      <c r="C1210" s="3" t="s">
        <v>1229</v>
      </c>
      <c r="D1210" s="61" t="s">
        <v>1422</v>
      </c>
    </row>
    <row r="1211" spans="3:4" ht="15" customHeight="1" x14ac:dyDescent="0.25">
      <c r="C1211" s="3" t="s">
        <v>1230</v>
      </c>
      <c r="D1211" s="61" t="s">
        <v>1422</v>
      </c>
    </row>
    <row r="1212" spans="3:4" ht="15" customHeight="1" x14ac:dyDescent="0.25">
      <c r="C1212" s="3" t="s">
        <v>1231</v>
      </c>
      <c r="D1212" s="61" t="s">
        <v>1419</v>
      </c>
    </row>
    <row r="1213" spans="3:4" ht="15" customHeight="1" x14ac:dyDescent="0.25">
      <c r="C1213" s="3" t="s">
        <v>1232</v>
      </c>
      <c r="D1213" s="61" t="s">
        <v>1428</v>
      </c>
    </row>
    <row r="1214" spans="3:4" ht="15" customHeight="1" x14ac:dyDescent="0.25">
      <c r="C1214" s="3" t="s">
        <v>1233</v>
      </c>
      <c r="D1214" s="61" t="s">
        <v>1428</v>
      </c>
    </row>
    <row r="1215" spans="3:4" ht="15" customHeight="1" x14ac:dyDescent="0.25">
      <c r="C1215" s="3" t="s">
        <v>1234</v>
      </c>
      <c r="D1215" s="61" t="s">
        <v>1422</v>
      </c>
    </row>
    <row r="1216" spans="3:4" ht="15" customHeight="1" x14ac:dyDescent="0.25">
      <c r="C1216" s="3" t="s">
        <v>1235</v>
      </c>
      <c r="D1216" s="61" t="s">
        <v>1433</v>
      </c>
    </row>
    <row r="1217" spans="3:4" ht="15" customHeight="1" x14ac:dyDescent="0.25">
      <c r="C1217" s="3" t="s">
        <v>1236</v>
      </c>
      <c r="D1217" s="61" t="s">
        <v>1432</v>
      </c>
    </row>
    <row r="1218" spans="3:4" ht="15" customHeight="1" x14ac:dyDescent="0.25">
      <c r="C1218" s="3" t="s">
        <v>1237</v>
      </c>
      <c r="D1218" s="61" t="s">
        <v>1426</v>
      </c>
    </row>
    <row r="1219" spans="3:4" ht="15" customHeight="1" x14ac:dyDescent="0.25">
      <c r="C1219" s="3" t="s">
        <v>1238</v>
      </c>
      <c r="D1219" s="61" t="s">
        <v>1426</v>
      </c>
    </row>
    <row r="1220" spans="3:4" ht="15" customHeight="1" x14ac:dyDescent="0.25">
      <c r="C1220" s="3" t="s">
        <v>1239</v>
      </c>
      <c r="D1220" s="61" t="s">
        <v>1428</v>
      </c>
    </row>
    <row r="1221" spans="3:4" ht="15" customHeight="1" x14ac:dyDescent="0.25">
      <c r="C1221" s="3" t="s">
        <v>1240</v>
      </c>
      <c r="D1221" s="61" t="s">
        <v>1431</v>
      </c>
    </row>
    <row r="1222" spans="3:4" ht="15" customHeight="1" x14ac:dyDescent="0.25">
      <c r="C1222" s="3" t="s">
        <v>1241</v>
      </c>
      <c r="D1222" s="61" t="s">
        <v>1422</v>
      </c>
    </row>
    <row r="1223" spans="3:4" ht="15" customHeight="1" x14ac:dyDescent="0.25">
      <c r="C1223" s="3" t="s">
        <v>1242</v>
      </c>
      <c r="D1223" s="61" t="s">
        <v>1424</v>
      </c>
    </row>
    <row r="1224" spans="3:4" ht="15" customHeight="1" x14ac:dyDescent="0.25">
      <c r="C1224" s="3" t="s">
        <v>1243</v>
      </c>
      <c r="D1224" s="61" t="s">
        <v>1429</v>
      </c>
    </row>
    <row r="1225" spans="3:4" ht="15" customHeight="1" x14ac:dyDescent="0.25">
      <c r="C1225" s="3" t="s">
        <v>1244</v>
      </c>
      <c r="D1225" s="61" t="s">
        <v>1428</v>
      </c>
    </row>
    <row r="1226" spans="3:4" ht="15" customHeight="1" x14ac:dyDescent="0.25">
      <c r="C1226" s="3" t="s">
        <v>1245</v>
      </c>
      <c r="D1226" s="61" t="s">
        <v>1427</v>
      </c>
    </row>
    <row r="1227" spans="3:4" ht="15" customHeight="1" x14ac:dyDescent="0.25">
      <c r="C1227" s="3" t="s">
        <v>1246</v>
      </c>
      <c r="D1227" s="61" t="s">
        <v>1429</v>
      </c>
    </row>
    <row r="1228" spans="3:4" ht="15" customHeight="1" x14ac:dyDescent="0.25">
      <c r="C1228" s="3" t="s">
        <v>1247</v>
      </c>
      <c r="D1228" s="61" t="s">
        <v>1428</v>
      </c>
    </row>
    <row r="1229" spans="3:4" ht="15" customHeight="1" x14ac:dyDescent="0.25">
      <c r="C1229" s="3" t="s">
        <v>1248</v>
      </c>
      <c r="D1229" s="61" t="s">
        <v>1433</v>
      </c>
    </row>
    <row r="1230" spans="3:4" ht="15" customHeight="1" x14ac:dyDescent="0.25">
      <c r="C1230" s="3" t="s">
        <v>1249</v>
      </c>
      <c r="D1230" s="61" t="s">
        <v>1419</v>
      </c>
    </row>
  </sheetData>
  <sortState xmlns:xlrd2="http://schemas.microsoft.com/office/spreadsheetml/2017/richdata2" ref="K2:L19">
    <sortCondition ref="K2:K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Instructions</vt:lpstr>
      <vt:lpstr>Requérant</vt:lpstr>
      <vt:lpstr>Description</vt:lpstr>
      <vt:lpstr>Gestion du projet</vt:lpstr>
      <vt:lpstr>Financement</vt:lpstr>
      <vt:lpstr>Documents</vt:lpstr>
      <vt:lpstr>Engagements</vt:lpstr>
      <vt:lpstr>Liste</vt:lpstr>
      <vt:lpstr>Description!Zone_d_impression</vt:lpstr>
      <vt:lpstr>Documents!Zone_d_impression</vt:lpstr>
      <vt:lpstr>Engagements!Zone_d_impression</vt:lpstr>
      <vt:lpstr>Financement!Zone_d_impression</vt:lpstr>
      <vt:lpstr>'Gestion du projet'!Zone_d_impression</vt:lpstr>
      <vt:lpstr>Instructions!Zone_d_impression</vt:lpstr>
      <vt:lpstr>Requérant!Zone_d_impression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Caceres, Claudia (DDII)</cp:lastModifiedBy>
  <cp:lastPrinted>2023-10-30T14:45:54Z</cp:lastPrinted>
  <dcterms:created xsi:type="dcterms:W3CDTF">2023-05-08T11:15:20Z</dcterms:created>
  <dcterms:modified xsi:type="dcterms:W3CDTF">2024-07-30T15:40:18Z</dcterms:modified>
</cp:coreProperties>
</file>