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 codeName="{28389E77-7640-9E18-AD5C-E98E2F4A8B83}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urovirtuel-my.sharepoint.com/personal/marie-claude_boileau_mrnf_gouv_qc_ca/Documents/Bureau/Outils-mesureurs/"/>
    </mc:Choice>
  </mc:AlternateContent>
  <xr:revisionPtr revIDLastSave="1" documentId="13_ncr:1_{89070070-3B33-4D9B-89A3-CDFD804CD044}" xr6:coauthVersionLast="47" xr6:coauthVersionMax="47" xr10:uidLastSave="{F67D3C72-93FB-4D84-B2E4-FDD60A5792B2}"/>
  <bookViews>
    <workbookView xWindow="28680" yWindow="-120" windowWidth="29040" windowHeight="15720" tabRatio="865" xr2:uid="{00000000-000D-0000-FFFF-FFFF00000000}"/>
  </bookViews>
  <sheets>
    <sheet name="Essences du groupe SEPM" sheetId="1" r:id="rId1"/>
    <sheet name="SEPMacro" sheetId="8" state="veryHidden" r:id="rId2"/>
    <sheet name="PET et HEG" sheetId="12" r:id="rId3"/>
    <sheet name="PRU THO et Trituration" sheetId="6" r:id="rId4"/>
    <sheet name="PET Macro" sheetId="9" state="veryHidden" r:id="rId5"/>
    <sheet name="Feuillus bois d’œuvre et pins" sheetId="10" r:id="rId6"/>
    <sheet name="Feuillus_Macro" sheetId="11" state="veryHidden" r:id="rId7"/>
    <sheet name="Fonctionnement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2" i="12" l="1"/>
  <c r="L130" i="12"/>
  <c r="L132" i="12" s="1"/>
  <c r="N128" i="12"/>
  <c r="L128" i="12"/>
  <c r="O128" i="12" s="1"/>
  <c r="J128" i="12"/>
  <c r="I128" i="12"/>
  <c r="N127" i="12"/>
  <c r="L127" i="12"/>
  <c r="O127" i="12" s="1"/>
  <c r="I127" i="12"/>
  <c r="J127" i="12" s="1"/>
  <c r="N126" i="12"/>
  <c r="L126" i="12"/>
  <c r="O126" i="12" s="1"/>
  <c r="I126" i="12"/>
  <c r="J126" i="12" s="1"/>
  <c r="N125" i="12"/>
  <c r="M125" i="12"/>
  <c r="L125" i="12"/>
  <c r="O125" i="12" s="1"/>
  <c r="J125" i="12"/>
  <c r="I125" i="12"/>
  <c r="N124" i="12"/>
  <c r="L124" i="12"/>
  <c r="O124" i="12" s="1"/>
  <c r="I124" i="12"/>
  <c r="J124" i="12" s="1"/>
  <c r="N123" i="12"/>
  <c r="L123" i="12"/>
  <c r="O123" i="12" s="1"/>
  <c r="I123" i="12"/>
  <c r="J123" i="12" s="1"/>
  <c r="N122" i="12"/>
  <c r="L122" i="12"/>
  <c r="O122" i="12" s="1"/>
  <c r="J122" i="12"/>
  <c r="I122" i="12"/>
  <c r="N121" i="12"/>
  <c r="M121" i="12"/>
  <c r="L121" i="12"/>
  <c r="O121" i="12" s="1"/>
  <c r="K121" i="12"/>
  <c r="I121" i="12"/>
  <c r="J121" i="12" s="1"/>
  <c r="N120" i="12"/>
  <c r="M120" i="12"/>
  <c r="L120" i="12"/>
  <c r="O120" i="12" s="1"/>
  <c r="I120" i="12"/>
  <c r="J120" i="12" s="1"/>
  <c r="N119" i="12"/>
  <c r="M119" i="12"/>
  <c r="L119" i="12"/>
  <c r="O119" i="12" s="1"/>
  <c r="J119" i="12"/>
  <c r="I119" i="12"/>
  <c r="N118" i="12"/>
  <c r="L118" i="12"/>
  <c r="O118" i="12" s="1"/>
  <c r="K118" i="12"/>
  <c r="I118" i="12"/>
  <c r="J118" i="12" s="1"/>
  <c r="N117" i="12"/>
  <c r="L117" i="12"/>
  <c r="O117" i="12" s="1"/>
  <c r="I117" i="12"/>
  <c r="J117" i="12" s="1"/>
  <c r="N116" i="12"/>
  <c r="M116" i="12"/>
  <c r="L116" i="12"/>
  <c r="O116" i="12" s="1"/>
  <c r="J116" i="12"/>
  <c r="I116" i="12"/>
  <c r="N115" i="12"/>
  <c r="L115" i="12"/>
  <c r="O115" i="12" s="1"/>
  <c r="I115" i="12"/>
  <c r="J115" i="12" s="1"/>
  <c r="N114" i="12"/>
  <c r="L114" i="12"/>
  <c r="O114" i="12" s="1"/>
  <c r="I114" i="12"/>
  <c r="J114" i="12" s="1"/>
  <c r="N113" i="12"/>
  <c r="L113" i="12"/>
  <c r="O113" i="12" s="1"/>
  <c r="J113" i="12"/>
  <c r="I113" i="12"/>
  <c r="N112" i="12"/>
  <c r="M112" i="12"/>
  <c r="L112" i="12"/>
  <c r="O112" i="12" s="1"/>
  <c r="K112" i="12"/>
  <c r="I112" i="12"/>
  <c r="J112" i="12" s="1"/>
  <c r="N111" i="12"/>
  <c r="M111" i="12"/>
  <c r="L111" i="12"/>
  <c r="O111" i="12" s="1"/>
  <c r="I111" i="12"/>
  <c r="J111" i="12" s="1"/>
  <c r="N110" i="12"/>
  <c r="L110" i="12"/>
  <c r="O110" i="12" s="1"/>
  <c r="J110" i="12"/>
  <c r="I110" i="12"/>
  <c r="N109" i="12"/>
  <c r="L109" i="12"/>
  <c r="O109" i="12" s="1"/>
  <c r="K109" i="12"/>
  <c r="I109" i="12"/>
  <c r="J109" i="12" s="1"/>
  <c r="N108" i="12"/>
  <c r="L108" i="12"/>
  <c r="O108" i="12" s="1"/>
  <c r="I108" i="12"/>
  <c r="J108" i="12" s="1"/>
  <c r="N107" i="12"/>
  <c r="M107" i="12"/>
  <c r="L107" i="12"/>
  <c r="O107" i="12" s="1"/>
  <c r="J107" i="12"/>
  <c r="I107" i="12"/>
  <c r="N106" i="12"/>
  <c r="L106" i="12"/>
  <c r="O106" i="12" s="1"/>
  <c r="I106" i="12"/>
  <c r="J106" i="12" s="1"/>
  <c r="N105" i="12"/>
  <c r="L105" i="12"/>
  <c r="O105" i="12" s="1"/>
  <c r="I105" i="12"/>
  <c r="J105" i="12" s="1"/>
  <c r="N104" i="12"/>
  <c r="L104" i="12"/>
  <c r="O104" i="12" s="1"/>
  <c r="J104" i="12"/>
  <c r="I104" i="12"/>
  <c r="L99" i="12"/>
  <c r="F99" i="12"/>
  <c r="L97" i="12"/>
  <c r="K96" i="12"/>
  <c r="N95" i="12"/>
  <c r="M95" i="12"/>
  <c r="L95" i="12"/>
  <c r="O95" i="12" s="1"/>
  <c r="I95" i="12"/>
  <c r="J95" i="12" s="1"/>
  <c r="N94" i="12"/>
  <c r="L94" i="12"/>
  <c r="O94" i="12" s="1"/>
  <c r="J94" i="12"/>
  <c r="I94" i="12"/>
  <c r="N93" i="12"/>
  <c r="L93" i="12"/>
  <c r="O93" i="12" s="1"/>
  <c r="K93" i="12"/>
  <c r="I93" i="12"/>
  <c r="J93" i="12" s="1"/>
  <c r="N92" i="12"/>
  <c r="M92" i="12"/>
  <c r="L92" i="12"/>
  <c r="O92" i="12" s="1"/>
  <c r="I92" i="12"/>
  <c r="J92" i="12" s="1"/>
  <c r="N91" i="12"/>
  <c r="L91" i="12"/>
  <c r="O91" i="12" s="1"/>
  <c r="J91" i="12"/>
  <c r="I91" i="12"/>
  <c r="N90" i="12"/>
  <c r="L90" i="12"/>
  <c r="O90" i="12" s="1"/>
  <c r="I90" i="12"/>
  <c r="J90" i="12" s="1"/>
  <c r="N89" i="12"/>
  <c r="L89" i="12"/>
  <c r="O89" i="12" s="1"/>
  <c r="I89" i="12"/>
  <c r="J89" i="12" s="1"/>
  <c r="N88" i="12"/>
  <c r="M88" i="12"/>
  <c r="L88" i="12"/>
  <c r="O88" i="12" s="1"/>
  <c r="J88" i="12"/>
  <c r="I88" i="12"/>
  <c r="N87" i="12"/>
  <c r="M87" i="12"/>
  <c r="L87" i="12"/>
  <c r="O87" i="12" s="1"/>
  <c r="I87" i="12"/>
  <c r="J87" i="12" s="1"/>
  <c r="N86" i="12"/>
  <c r="L86" i="12"/>
  <c r="O86" i="12" s="1"/>
  <c r="I86" i="12"/>
  <c r="J86" i="12" s="1"/>
  <c r="N85" i="12"/>
  <c r="L85" i="12"/>
  <c r="O85" i="12" s="1"/>
  <c r="J85" i="12"/>
  <c r="I85" i="12"/>
  <c r="N84" i="12"/>
  <c r="L84" i="12"/>
  <c r="O84" i="12" s="1"/>
  <c r="K84" i="12"/>
  <c r="I84" i="12"/>
  <c r="J84" i="12" s="1"/>
  <c r="N83" i="12"/>
  <c r="M83" i="12"/>
  <c r="L83" i="12"/>
  <c r="O83" i="12" s="1"/>
  <c r="I83" i="12"/>
  <c r="J83" i="12" s="1"/>
  <c r="N82" i="12"/>
  <c r="M82" i="12"/>
  <c r="L82" i="12"/>
  <c r="O82" i="12" s="1"/>
  <c r="J82" i="12"/>
  <c r="I82" i="12"/>
  <c r="N81" i="12"/>
  <c r="L81" i="12"/>
  <c r="O81" i="12" s="1"/>
  <c r="K81" i="12"/>
  <c r="I81" i="12"/>
  <c r="J81" i="12" s="1"/>
  <c r="N80" i="12"/>
  <c r="L80" i="12"/>
  <c r="O80" i="12" s="1"/>
  <c r="I80" i="12"/>
  <c r="J80" i="12" s="1"/>
  <c r="N79" i="12"/>
  <c r="M79" i="12"/>
  <c r="L79" i="12"/>
  <c r="O79" i="12" s="1"/>
  <c r="I79" i="12"/>
  <c r="J79" i="12" s="1"/>
  <c r="N78" i="12"/>
  <c r="L78" i="12"/>
  <c r="O78" i="12" s="1"/>
  <c r="I78" i="12"/>
  <c r="J78" i="12" s="1"/>
  <c r="N77" i="12"/>
  <c r="L77" i="12"/>
  <c r="O77" i="12" s="1"/>
  <c r="I77" i="12"/>
  <c r="J77" i="12" s="1"/>
  <c r="N76" i="12"/>
  <c r="L76" i="12"/>
  <c r="O76" i="12" s="1"/>
  <c r="I76" i="12"/>
  <c r="J76" i="12" s="1"/>
  <c r="N75" i="12"/>
  <c r="M75" i="12"/>
  <c r="L75" i="12"/>
  <c r="O75" i="12" s="1"/>
  <c r="I75" i="12"/>
  <c r="J75" i="12" s="1"/>
  <c r="N74" i="12"/>
  <c r="M74" i="12"/>
  <c r="L74" i="12"/>
  <c r="O74" i="12" s="1"/>
  <c r="I74" i="12"/>
  <c r="J74" i="12" s="1"/>
  <c r="N73" i="12"/>
  <c r="L73" i="12"/>
  <c r="O73" i="12" s="1"/>
  <c r="I73" i="12"/>
  <c r="J73" i="12" s="1"/>
  <c r="N72" i="12"/>
  <c r="M72" i="12"/>
  <c r="L72" i="12"/>
  <c r="O72" i="12" s="1"/>
  <c r="K72" i="12"/>
  <c r="I72" i="12"/>
  <c r="J72" i="12" s="1"/>
  <c r="N71" i="12"/>
  <c r="M71" i="12"/>
  <c r="L71" i="12"/>
  <c r="O71" i="12" s="1"/>
  <c r="I71" i="12"/>
  <c r="J71" i="12" s="1"/>
  <c r="K70" i="12"/>
  <c r="K69" i="12"/>
  <c r="K68" i="12"/>
  <c r="F65" i="12"/>
  <c r="L63" i="12"/>
  <c r="L65" i="12" s="1"/>
  <c r="K65" i="12" s="1"/>
  <c r="K62" i="12"/>
  <c r="N61" i="12"/>
  <c r="M61" i="12"/>
  <c r="L61" i="12"/>
  <c r="O61" i="12" s="1"/>
  <c r="J61" i="12"/>
  <c r="I61" i="12"/>
  <c r="N60" i="12"/>
  <c r="L60" i="12"/>
  <c r="M60" i="12" s="1"/>
  <c r="J60" i="12"/>
  <c r="I60" i="12"/>
  <c r="O59" i="12"/>
  <c r="N59" i="12"/>
  <c r="M59" i="12"/>
  <c r="L59" i="12"/>
  <c r="K59" i="12" s="1"/>
  <c r="J59" i="12"/>
  <c r="I59" i="12"/>
  <c r="O58" i="12"/>
  <c r="N58" i="12"/>
  <c r="M58" i="12"/>
  <c r="L58" i="12"/>
  <c r="K58" i="12"/>
  <c r="J58" i="12"/>
  <c r="I58" i="12"/>
  <c r="O57" i="12"/>
  <c r="N57" i="12"/>
  <c r="L57" i="12"/>
  <c r="M57" i="12" s="1"/>
  <c r="K57" i="12"/>
  <c r="J57" i="12"/>
  <c r="I57" i="12"/>
  <c r="O56" i="12"/>
  <c r="N56" i="12"/>
  <c r="L56" i="12"/>
  <c r="M56" i="12" s="1"/>
  <c r="K56" i="12"/>
  <c r="J56" i="12"/>
  <c r="I56" i="12"/>
  <c r="N55" i="12"/>
  <c r="L55" i="12"/>
  <c r="O55" i="12" s="1"/>
  <c r="K55" i="12"/>
  <c r="J55" i="12"/>
  <c r="I55" i="12"/>
  <c r="N54" i="12"/>
  <c r="L54" i="12"/>
  <c r="M54" i="12" s="1"/>
  <c r="K54" i="12"/>
  <c r="J54" i="12"/>
  <c r="I54" i="12"/>
  <c r="N53" i="12"/>
  <c r="L53" i="12"/>
  <c r="O53" i="12" s="1"/>
  <c r="K53" i="12"/>
  <c r="J53" i="12"/>
  <c r="I53" i="12"/>
  <c r="N52" i="12"/>
  <c r="L52" i="12"/>
  <c r="O52" i="12" s="1"/>
  <c r="J52" i="12"/>
  <c r="I52" i="12"/>
  <c r="N51" i="12"/>
  <c r="L51" i="12"/>
  <c r="M51" i="12" s="1"/>
  <c r="J51" i="12"/>
  <c r="I51" i="12"/>
  <c r="O50" i="12"/>
  <c r="N50" i="12"/>
  <c r="M50" i="12"/>
  <c r="L50" i="12"/>
  <c r="K50" i="12" s="1"/>
  <c r="J50" i="12"/>
  <c r="I50" i="12"/>
  <c r="O49" i="12"/>
  <c r="N49" i="12"/>
  <c r="M49" i="12"/>
  <c r="L49" i="12"/>
  <c r="K49" i="12"/>
  <c r="J49" i="12"/>
  <c r="I49" i="12"/>
  <c r="O48" i="12"/>
  <c r="N48" i="12"/>
  <c r="L48" i="12"/>
  <c r="M48" i="12" s="1"/>
  <c r="K48" i="12"/>
  <c r="J48" i="12"/>
  <c r="I48" i="12"/>
  <c r="O47" i="12"/>
  <c r="N47" i="12"/>
  <c r="L47" i="12"/>
  <c r="M47" i="12" s="1"/>
  <c r="K47" i="12"/>
  <c r="J47" i="12"/>
  <c r="I47" i="12"/>
  <c r="N46" i="12"/>
  <c r="L46" i="12"/>
  <c r="O46" i="12" s="1"/>
  <c r="K46" i="12"/>
  <c r="J46" i="12"/>
  <c r="I46" i="12"/>
  <c r="N45" i="12"/>
  <c r="L45" i="12"/>
  <c r="M45" i="12" s="1"/>
  <c r="K45" i="12"/>
  <c r="J45" i="12"/>
  <c r="I45" i="12"/>
  <c r="N44" i="12"/>
  <c r="L44" i="12"/>
  <c r="O44" i="12" s="1"/>
  <c r="K44" i="12"/>
  <c r="J44" i="12"/>
  <c r="I44" i="12"/>
  <c r="N43" i="12"/>
  <c r="L43" i="12"/>
  <c r="O43" i="12" s="1"/>
  <c r="J43" i="12"/>
  <c r="I43" i="12"/>
  <c r="N42" i="12"/>
  <c r="L42" i="12"/>
  <c r="M42" i="12" s="1"/>
  <c r="J42" i="12"/>
  <c r="I42" i="12"/>
  <c r="O41" i="12"/>
  <c r="N41" i="12"/>
  <c r="M41" i="12"/>
  <c r="L41" i="12"/>
  <c r="K41" i="12" s="1"/>
  <c r="J41" i="12"/>
  <c r="I41" i="12"/>
  <c r="O40" i="12"/>
  <c r="N40" i="12"/>
  <c r="M40" i="12"/>
  <c r="L40" i="12"/>
  <c r="K40" i="12"/>
  <c r="J40" i="12"/>
  <c r="I40" i="12"/>
  <c r="O39" i="12"/>
  <c r="M39" i="12"/>
  <c r="L39" i="12"/>
  <c r="K39" i="12"/>
  <c r="I39" i="12"/>
  <c r="J39" i="12" s="1"/>
  <c r="P38" i="12"/>
  <c r="N38" i="12"/>
  <c r="M38" i="12"/>
  <c r="L38" i="12"/>
  <c r="O38" i="12" s="1"/>
  <c r="I38" i="12"/>
  <c r="J38" i="12" s="1"/>
  <c r="N37" i="12"/>
  <c r="L37" i="12"/>
  <c r="O37" i="12" s="1"/>
  <c r="I37" i="12"/>
  <c r="J37" i="12" s="1"/>
  <c r="F31" i="12"/>
  <c r="L29" i="12"/>
  <c r="L31" i="12" s="1"/>
  <c r="O27" i="12"/>
  <c r="N27" i="12"/>
  <c r="M27" i="12"/>
  <c r="L27" i="12"/>
  <c r="K27" i="12" s="1"/>
  <c r="J27" i="12"/>
  <c r="I27" i="12"/>
  <c r="O26" i="12"/>
  <c r="N26" i="12"/>
  <c r="M26" i="12"/>
  <c r="L26" i="12"/>
  <c r="K26" i="12"/>
  <c r="J26" i="12"/>
  <c r="I26" i="12"/>
  <c r="O25" i="12"/>
  <c r="N25" i="12"/>
  <c r="L25" i="12"/>
  <c r="M25" i="12" s="1"/>
  <c r="K25" i="12"/>
  <c r="J25" i="12"/>
  <c r="I25" i="12"/>
  <c r="O24" i="12"/>
  <c r="N24" i="12"/>
  <c r="L24" i="12"/>
  <c r="M24" i="12" s="1"/>
  <c r="K24" i="12"/>
  <c r="J24" i="12"/>
  <c r="I24" i="12"/>
  <c r="N23" i="12"/>
  <c r="L23" i="12"/>
  <c r="M23" i="12" s="1"/>
  <c r="K23" i="12"/>
  <c r="J23" i="12"/>
  <c r="I23" i="12"/>
  <c r="N22" i="12"/>
  <c r="L22" i="12"/>
  <c r="M22" i="12" s="1"/>
  <c r="K22" i="12"/>
  <c r="J22" i="12"/>
  <c r="I22" i="12"/>
  <c r="N21" i="12"/>
  <c r="L21" i="12"/>
  <c r="O21" i="12" s="1"/>
  <c r="K21" i="12"/>
  <c r="J21" i="12"/>
  <c r="I21" i="12"/>
  <c r="N20" i="12"/>
  <c r="L20" i="12"/>
  <c r="O20" i="12" s="1"/>
  <c r="J20" i="12"/>
  <c r="I20" i="12"/>
  <c r="N19" i="12"/>
  <c r="L19" i="12"/>
  <c r="M19" i="12" s="1"/>
  <c r="J19" i="12"/>
  <c r="I19" i="12"/>
  <c r="O18" i="12"/>
  <c r="N18" i="12"/>
  <c r="M18" i="12"/>
  <c r="L18" i="12"/>
  <c r="K18" i="12" s="1"/>
  <c r="J18" i="12"/>
  <c r="I18" i="12"/>
  <c r="O17" i="12"/>
  <c r="N17" i="12"/>
  <c r="M17" i="12"/>
  <c r="L17" i="12"/>
  <c r="K17" i="12"/>
  <c r="J17" i="12"/>
  <c r="I17" i="12"/>
  <c r="O16" i="12"/>
  <c r="N16" i="12"/>
  <c r="L16" i="12"/>
  <c r="M16" i="12" s="1"/>
  <c r="K16" i="12"/>
  <c r="J16" i="12"/>
  <c r="I16" i="12"/>
  <c r="O15" i="12"/>
  <c r="N15" i="12"/>
  <c r="L15" i="12"/>
  <c r="M15" i="12" s="1"/>
  <c r="K15" i="12"/>
  <c r="J15" i="12"/>
  <c r="I15" i="12"/>
  <c r="N14" i="12"/>
  <c r="L14" i="12"/>
  <c r="M14" i="12" s="1"/>
  <c r="K14" i="12"/>
  <c r="J14" i="12"/>
  <c r="I14" i="12"/>
  <c r="N13" i="12"/>
  <c r="L13" i="12"/>
  <c r="M13" i="12" s="1"/>
  <c r="K13" i="12"/>
  <c r="J13" i="12"/>
  <c r="I13" i="12"/>
  <c r="N12" i="12"/>
  <c r="L12" i="12"/>
  <c r="O12" i="12" s="1"/>
  <c r="K12" i="12"/>
  <c r="J12" i="12"/>
  <c r="I12" i="12"/>
  <c r="N11" i="12"/>
  <c r="L11" i="12"/>
  <c r="O11" i="12" s="1"/>
  <c r="J11" i="12"/>
  <c r="I11" i="12"/>
  <c r="N10" i="12"/>
  <c r="L10" i="12"/>
  <c r="M10" i="12" s="1"/>
  <c r="J10" i="12"/>
  <c r="I10" i="12"/>
  <c r="O9" i="12"/>
  <c r="N9" i="12"/>
  <c r="M9" i="12"/>
  <c r="L9" i="12"/>
  <c r="K9" i="12" s="1"/>
  <c r="J9" i="12"/>
  <c r="I9" i="12"/>
  <c r="P8" i="12"/>
  <c r="O8" i="12"/>
  <c r="N8" i="12"/>
  <c r="L8" i="12"/>
  <c r="M8" i="12" s="1"/>
  <c r="K8" i="12"/>
  <c r="J8" i="12"/>
  <c r="I8" i="12"/>
  <c r="N7" i="12"/>
  <c r="L7" i="12"/>
  <c r="M7" i="12" s="1"/>
  <c r="K7" i="12"/>
  <c r="J7" i="12"/>
  <c r="I7" i="12"/>
  <c r="N6" i="12"/>
  <c r="L6" i="12"/>
  <c r="O6" i="12" s="1"/>
  <c r="K6" i="12"/>
  <c r="J6" i="12"/>
  <c r="I6" i="12"/>
  <c r="N5" i="12"/>
  <c r="L5" i="12"/>
  <c r="P5" i="12" s="1"/>
  <c r="J5" i="12"/>
  <c r="I5" i="12"/>
  <c r="N4" i="12"/>
  <c r="L4" i="12"/>
  <c r="M4" i="12" s="1"/>
  <c r="J4" i="12"/>
  <c r="I4" i="12"/>
  <c r="O3" i="12"/>
  <c r="N3" i="12"/>
  <c r="M3" i="12"/>
  <c r="L3" i="12"/>
  <c r="K3" i="12" s="1"/>
  <c r="J3" i="12"/>
  <c r="H31" i="12" s="1"/>
  <c r="O31" i="12" s="1"/>
  <c r="P31" i="12" s="1"/>
  <c r="I3" i="12"/>
  <c r="K2" i="12"/>
  <c r="N128" i="10"/>
  <c r="L128" i="10"/>
  <c r="M128" i="10" s="1"/>
  <c r="I128" i="10"/>
  <c r="J128" i="10" s="1"/>
  <c r="N127" i="10"/>
  <c r="L127" i="10"/>
  <c r="K127" i="10" s="1"/>
  <c r="I127" i="10"/>
  <c r="J127" i="10" s="1"/>
  <c r="N126" i="10"/>
  <c r="L126" i="10"/>
  <c r="M126" i="10" s="1"/>
  <c r="I126" i="10"/>
  <c r="J126" i="10" s="1"/>
  <c r="N125" i="10"/>
  <c r="L125" i="10"/>
  <c r="K125" i="10" s="1"/>
  <c r="I125" i="10"/>
  <c r="J125" i="10" s="1"/>
  <c r="N124" i="10"/>
  <c r="L124" i="10"/>
  <c r="M124" i="10" s="1"/>
  <c r="I124" i="10"/>
  <c r="J124" i="10" s="1"/>
  <c r="N123" i="10"/>
  <c r="L123" i="10"/>
  <c r="K123" i="10" s="1"/>
  <c r="I123" i="10"/>
  <c r="J123" i="10" s="1"/>
  <c r="N122" i="10"/>
  <c r="L122" i="10"/>
  <c r="M122" i="10" s="1"/>
  <c r="I122" i="10"/>
  <c r="J122" i="10" s="1"/>
  <c r="N121" i="10"/>
  <c r="L121" i="10"/>
  <c r="K121" i="10" s="1"/>
  <c r="I121" i="10"/>
  <c r="J121" i="10" s="1"/>
  <c r="N120" i="10"/>
  <c r="L120" i="10"/>
  <c r="M120" i="10" s="1"/>
  <c r="I120" i="10"/>
  <c r="J120" i="10" s="1"/>
  <c r="N119" i="10"/>
  <c r="M119" i="10"/>
  <c r="L119" i="10"/>
  <c r="K119" i="10" s="1"/>
  <c r="I119" i="10"/>
  <c r="J119" i="10" s="1"/>
  <c r="N118" i="10"/>
  <c r="L118" i="10"/>
  <c r="M118" i="10" s="1"/>
  <c r="I118" i="10"/>
  <c r="J118" i="10" s="1"/>
  <c r="N117" i="10"/>
  <c r="L117" i="10"/>
  <c r="K117" i="10" s="1"/>
  <c r="I117" i="10"/>
  <c r="J117" i="10" s="1"/>
  <c r="N116" i="10"/>
  <c r="L116" i="10"/>
  <c r="M116" i="10" s="1"/>
  <c r="I116" i="10"/>
  <c r="J116" i="10" s="1"/>
  <c r="N115" i="10"/>
  <c r="L115" i="10"/>
  <c r="K115" i="10" s="1"/>
  <c r="I115" i="10"/>
  <c r="J115" i="10" s="1"/>
  <c r="N114" i="10"/>
  <c r="L114" i="10"/>
  <c r="M114" i="10" s="1"/>
  <c r="I114" i="10"/>
  <c r="J114" i="10" s="1"/>
  <c r="N113" i="10"/>
  <c r="L113" i="10"/>
  <c r="K113" i="10" s="1"/>
  <c r="I113" i="10"/>
  <c r="J113" i="10" s="1"/>
  <c r="N112" i="10"/>
  <c r="L112" i="10"/>
  <c r="M112" i="10" s="1"/>
  <c r="J112" i="10"/>
  <c r="I112" i="10"/>
  <c r="N111" i="10"/>
  <c r="L111" i="10"/>
  <c r="K111" i="10" s="1"/>
  <c r="I111" i="10"/>
  <c r="J111" i="10" s="1"/>
  <c r="N110" i="10"/>
  <c r="L110" i="10"/>
  <c r="M110" i="10" s="1"/>
  <c r="I110" i="10"/>
  <c r="J110" i="10" s="1"/>
  <c r="N109" i="10"/>
  <c r="L109" i="10"/>
  <c r="K109" i="10" s="1"/>
  <c r="I109" i="10"/>
  <c r="J109" i="10" s="1"/>
  <c r="N108" i="10"/>
  <c r="L108" i="10"/>
  <c r="M108" i="10" s="1"/>
  <c r="I108" i="10"/>
  <c r="J108" i="10" s="1"/>
  <c r="N107" i="10"/>
  <c r="L107" i="10"/>
  <c r="K107" i="10" s="1"/>
  <c r="I107" i="10"/>
  <c r="J107" i="10" s="1"/>
  <c r="N106" i="10"/>
  <c r="L106" i="10"/>
  <c r="M106" i="10" s="1"/>
  <c r="I106" i="10"/>
  <c r="J106" i="10" s="1"/>
  <c r="N105" i="10"/>
  <c r="L105" i="10"/>
  <c r="K105" i="10" s="1"/>
  <c r="I105" i="10"/>
  <c r="J105" i="10" s="1"/>
  <c r="N104" i="10"/>
  <c r="L104" i="10"/>
  <c r="M104" i="10" s="1"/>
  <c r="I104" i="10"/>
  <c r="J104" i="10" s="1"/>
  <c r="N95" i="10"/>
  <c r="L95" i="10"/>
  <c r="M95" i="10" s="1"/>
  <c r="K95" i="10"/>
  <c r="I95" i="10"/>
  <c r="J95" i="10" s="1"/>
  <c r="N94" i="10"/>
  <c r="L94" i="10"/>
  <c r="K94" i="10" s="1"/>
  <c r="I94" i="10"/>
  <c r="J94" i="10" s="1"/>
  <c r="N93" i="10"/>
  <c r="L93" i="10"/>
  <c r="M93" i="10" s="1"/>
  <c r="I93" i="10"/>
  <c r="J93" i="10" s="1"/>
  <c r="N92" i="10"/>
  <c r="M92" i="10"/>
  <c r="L92" i="10"/>
  <c r="K92" i="10" s="1"/>
  <c r="I92" i="10"/>
  <c r="J92" i="10" s="1"/>
  <c r="N91" i="10"/>
  <c r="L91" i="10"/>
  <c r="M91" i="10" s="1"/>
  <c r="I91" i="10"/>
  <c r="J91" i="10" s="1"/>
  <c r="N90" i="10"/>
  <c r="M90" i="10"/>
  <c r="L90" i="10"/>
  <c r="K90" i="10" s="1"/>
  <c r="I90" i="10"/>
  <c r="J90" i="10" s="1"/>
  <c r="N89" i="10"/>
  <c r="L89" i="10"/>
  <c r="M89" i="10" s="1"/>
  <c r="K89" i="10"/>
  <c r="I89" i="10"/>
  <c r="J89" i="10" s="1"/>
  <c r="N88" i="10"/>
  <c r="L88" i="10"/>
  <c r="K88" i="10" s="1"/>
  <c r="I88" i="10"/>
  <c r="J88" i="10" s="1"/>
  <c r="N87" i="10"/>
  <c r="L87" i="10"/>
  <c r="M87" i="10" s="1"/>
  <c r="I87" i="10"/>
  <c r="J87" i="10" s="1"/>
  <c r="N86" i="10"/>
  <c r="L86" i="10"/>
  <c r="M86" i="10" s="1"/>
  <c r="I86" i="10"/>
  <c r="J86" i="10" s="1"/>
  <c r="N85" i="10"/>
  <c r="L85" i="10"/>
  <c r="M85" i="10" s="1"/>
  <c r="I85" i="10"/>
  <c r="J85" i="10" s="1"/>
  <c r="N84" i="10"/>
  <c r="M84" i="10"/>
  <c r="L84" i="10"/>
  <c r="K84" i="10"/>
  <c r="I84" i="10"/>
  <c r="J84" i="10" s="1"/>
  <c r="N83" i="10"/>
  <c r="L83" i="10"/>
  <c r="M83" i="10" s="1"/>
  <c r="I83" i="10"/>
  <c r="J83" i="10" s="1"/>
  <c r="N82" i="10"/>
  <c r="L82" i="10"/>
  <c r="M82" i="10" s="1"/>
  <c r="K82" i="10"/>
  <c r="I82" i="10"/>
  <c r="J82" i="10" s="1"/>
  <c r="N81" i="10"/>
  <c r="L81" i="10"/>
  <c r="M81" i="10" s="1"/>
  <c r="K81" i="10"/>
  <c r="I81" i="10"/>
  <c r="J81" i="10" s="1"/>
  <c r="N80" i="10"/>
  <c r="L80" i="10"/>
  <c r="K80" i="10" s="1"/>
  <c r="I80" i="10"/>
  <c r="J80" i="10" s="1"/>
  <c r="N79" i="10"/>
  <c r="L79" i="10"/>
  <c r="M79" i="10" s="1"/>
  <c r="K79" i="10"/>
  <c r="I79" i="10"/>
  <c r="J79" i="10" s="1"/>
  <c r="N78" i="10"/>
  <c r="L78" i="10"/>
  <c r="M78" i="10" s="1"/>
  <c r="I78" i="10"/>
  <c r="J78" i="10" s="1"/>
  <c r="N77" i="10"/>
  <c r="L77" i="10"/>
  <c r="M77" i="10" s="1"/>
  <c r="I77" i="10"/>
  <c r="J77" i="10" s="1"/>
  <c r="N76" i="10"/>
  <c r="L76" i="10"/>
  <c r="K76" i="10" s="1"/>
  <c r="I76" i="10"/>
  <c r="J76" i="10" s="1"/>
  <c r="N75" i="10"/>
  <c r="L75" i="10"/>
  <c r="M75" i="10" s="1"/>
  <c r="I75" i="10"/>
  <c r="J75" i="10" s="1"/>
  <c r="N74" i="10"/>
  <c r="M74" i="10"/>
  <c r="L74" i="10"/>
  <c r="K74" i="10"/>
  <c r="I74" i="10"/>
  <c r="J74" i="10" s="1"/>
  <c r="N73" i="10"/>
  <c r="L73" i="10"/>
  <c r="M73" i="10" s="1"/>
  <c r="I73" i="10"/>
  <c r="J73" i="10" s="1"/>
  <c r="N72" i="10"/>
  <c r="L72" i="10"/>
  <c r="K72" i="10" s="1"/>
  <c r="I72" i="10"/>
  <c r="J72" i="10" s="1"/>
  <c r="N71" i="10"/>
  <c r="L71" i="10"/>
  <c r="M71" i="10" s="1"/>
  <c r="K71" i="10"/>
  <c r="I71" i="10"/>
  <c r="J71" i="10" s="1"/>
  <c r="N61" i="10"/>
  <c r="L61" i="10"/>
  <c r="M61" i="10" s="1"/>
  <c r="I61" i="10"/>
  <c r="J61" i="10" s="1"/>
  <c r="N60" i="10"/>
  <c r="L60" i="10"/>
  <c r="M60" i="10" s="1"/>
  <c r="I60" i="10"/>
  <c r="J60" i="10" s="1"/>
  <c r="N59" i="10"/>
  <c r="L59" i="10"/>
  <c r="M59" i="10" s="1"/>
  <c r="I59" i="10"/>
  <c r="J59" i="10" s="1"/>
  <c r="N58" i="10"/>
  <c r="L58" i="10"/>
  <c r="M58" i="10" s="1"/>
  <c r="K58" i="10"/>
  <c r="I58" i="10"/>
  <c r="J58" i="10" s="1"/>
  <c r="N57" i="10"/>
  <c r="L57" i="10"/>
  <c r="M57" i="10" s="1"/>
  <c r="I57" i="10"/>
  <c r="J57" i="10" s="1"/>
  <c r="N56" i="10"/>
  <c r="L56" i="10"/>
  <c r="M56" i="10" s="1"/>
  <c r="K56" i="10"/>
  <c r="I56" i="10"/>
  <c r="J56" i="10" s="1"/>
  <c r="N55" i="10"/>
  <c r="L55" i="10"/>
  <c r="M55" i="10" s="1"/>
  <c r="I55" i="10"/>
  <c r="J55" i="10" s="1"/>
  <c r="N54" i="10"/>
  <c r="L54" i="10"/>
  <c r="M54" i="10" s="1"/>
  <c r="I54" i="10"/>
  <c r="J54" i="10" s="1"/>
  <c r="N53" i="10"/>
  <c r="L53" i="10"/>
  <c r="M53" i="10" s="1"/>
  <c r="I53" i="10"/>
  <c r="J53" i="10" s="1"/>
  <c r="N52" i="10"/>
  <c r="L52" i="10"/>
  <c r="M52" i="10" s="1"/>
  <c r="I52" i="10"/>
  <c r="J52" i="10" s="1"/>
  <c r="N51" i="10"/>
  <c r="L51" i="10"/>
  <c r="M51" i="10" s="1"/>
  <c r="I51" i="10"/>
  <c r="J51" i="10" s="1"/>
  <c r="N50" i="10"/>
  <c r="L50" i="10"/>
  <c r="M50" i="10" s="1"/>
  <c r="I50" i="10"/>
  <c r="J50" i="10" s="1"/>
  <c r="N49" i="10"/>
  <c r="L49" i="10"/>
  <c r="M49" i="10" s="1"/>
  <c r="I49" i="10"/>
  <c r="J49" i="10" s="1"/>
  <c r="N48" i="10"/>
  <c r="L48" i="10"/>
  <c r="M48" i="10" s="1"/>
  <c r="I48" i="10"/>
  <c r="J48" i="10" s="1"/>
  <c r="N47" i="10"/>
  <c r="L47" i="10"/>
  <c r="M47" i="10" s="1"/>
  <c r="I47" i="10"/>
  <c r="J47" i="10" s="1"/>
  <c r="N46" i="10"/>
  <c r="L46" i="10"/>
  <c r="M46" i="10" s="1"/>
  <c r="K46" i="10"/>
  <c r="I46" i="10"/>
  <c r="J46" i="10" s="1"/>
  <c r="N45" i="10"/>
  <c r="L45" i="10"/>
  <c r="M45" i="10" s="1"/>
  <c r="I45" i="10"/>
  <c r="J45" i="10" s="1"/>
  <c r="N44" i="10"/>
  <c r="L44" i="10"/>
  <c r="M44" i="10" s="1"/>
  <c r="I44" i="10"/>
  <c r="J44" i="10" s="1"/>
  <c r="N43" i="10"/>
  <c r="L43" i="10"/>
  <c r="M43" i="10" s="1"/>
  <c r="I43" i="10"/>
  <c r="J43" i="10" s="1"/>
  <c r="N42" i="10"/>
  <c r="L42" i="10"/>
  <c r="M42" i="10" s="1"/>
  <c r="I42" i="10"/>
  <c r="J42" i="10" s="1"/>
  <c r="N41" i="10"/>
  <c r="L41" i="10"/>
  <c r="M41" i="10" s="1"/>
  <c r="I41" i="10"/>
  <c r="J41" i="10" s="1"/>
  <c r="N40" i="10"/>
  <c r="L40" i="10"/>
  <c r="M40" i="10" s="1"/>
  <c r="K40" i="10"/>
  <c r="I40" i="10"/>
  <c r="J40" i="10" s="1"/>
  <c r="N39" i="10"/>
  <c r="L39" i="10"/>
  <c r="M39" i="10" s="1"/>
  <c r="I39" i="10"/>
  <c r="J39" i="10" s="1"/>
  <c r="N38" i="10"/>
  <c r="L38" i="10"/>
  <c r="M38" i="10" s="1"/>
  <c r="I38" i="10"/>
  <c r="J38" i="10" s="1"/>
  <c r="N37" i="10"/>
  <c r="L37" i="10"/>
  <c r="M37" i="10" s="1"/>
  <c r="I37" i="10"/>
  <c r="J37" i="10" s="1"/>
  <c r="N27" i="10"/>
  <c r="L27" i="10"/>
  <c r="M27" i="10" s="1"/>
  <c r="I27" i="10"/>
  <c r="J27" i="10" s="1"/>
  <c r="N26" i="10"/>
  <c r="L26" i="10"/>
  <c r="K26" i="10" s="1"/>
  <c r="I26" i="10"/>
  <c r="J26" i="10" s="1"/>
  <c r="N25" i="10"/>
  <c r="L25" i="10"/>
  <c r="M25" i="10" s="1"/>
  <c r="I25" i="10"/>
  <c r="J25" i="10" s="1"/>
  <c r="N24" i="10"/>
  <c r="L24" i="10"/>
  <c r="K24" i="10" s="1"/>
  <c r="I24" i="10"/>
  <c r="J24" i="10" s="1"/>
  <c r="N23" i="10"/>
  <c r="L23" i="10"/>
  <c r="M23" i="10" s="1"/>
  <c r="I23" i="10"/>
  <c r="J23" i="10" s="1"/>
  <c r="N22" i="10"/>
  <c r="L22" i="10"/>
  <c r="K22" i="10" s="1"/>
  <c r="I22" i="10"/>
  <c r="J22" i="10" s="1"/>
  <c r="N21" i="10"/>
  <c r="L21" i="10"/>
  <c r="M21" i="10" s="1"/>
  <c r="I21" i="10"/>
  <c r="J21" i="10" s="1"/>
  <c r="N20" i="10"/>
  <c r="L20" i="10"/>
  <c r="K20" i="10" s="1"/>
  <c r="I20" i="10"/>
  <c r="J20" i="10" s="1"/>
  <c r="N19" i="10"/>
  <c r="L19" i="10"/>
  <c r="M19" i="10" s="1"/>
  <c r="K19" i="10"/>
  <c r="I19" i="10"/>
  <c r="J19" i="10" s="1"/>
  <c r="N18" i="10"/>
  <c r="L18" i="10"/>
  <c r="K18" i="10" s="1"/>
  <c r="I18" i="10"/>
  <c r="J18" i="10" s="1"/>
  <c r="N17" i="10"/>
  <c r="L17" i="10"/>
  <c r="M17" i="10" s="1"/>
  <c r="I17" i="10"/>
  <c r="J17" i="10" s="1"/>
  <c r="N16" i="10"/>
  <c r="L16" i="10"/>
  <c r="K16" i="10" s="1"/>
  <c r="I16" i="10"/>
  <c r="J16" i="10" s="1"/>
  <c r="N15" i="10"/>
  <c r="L15" i="10"/>
  <c r="M15" i="10" s="1"/>
  <c r="I15" i="10"/>
  <c r="J15" i="10" s="1"/>
  <c r="N14" i="10"/>
  <c r="L14" i="10"/>
  <c r="K14" i="10" s="1"/>
  <c r="I14" i="10"/>
  <c r="J14" i="10" s="1"/>
  <c r="N13" i="10"/>
  <c r="L13" i="10"/>
  <c r="M13" i="10" s="1"/>
  <c r="K13" i="10"/>
  <c r="J13" i="10"/>
  <c r="I13" i="10"/>
  <c r="N12" i="10"/>
  <c r="L12" i="10"/>
  <c r="K12" i="10" s="1"/>
  <c r="I12" i="10"/>
  <c r="J12" i="10" s="1"/>
  <c r="N11" i="10"/>
  <c r="L11" i="10"/>
  <c r="M11" i="10" s="1"/>
  <c r="I11" i="10"/>
  <c r="J11" i="10" s="1"/>
  <c r="N10" i="10"/>
  <c r="L10" i="10"/>
  <c r="K10" i="10" s="1"/>
  <c r="I10" i="10"/>
  <c r="J10" i="10" s="1"/>
  <c r="N9" i="10"/>
  <c r="L9" i="10"/>
  <c r="M9" i="10" s="1"/>
  <c r="I9" i="10"/>
  <c r="J9" i="10" s="1"/>
  <c r="N8" i="10"/>
  <c r="L8" i="10"/>
  <c r="K8" i="10" s="1"/>
  <c r="I8" i="10"/>
  <c r="J8" i="10" s="1"/>
  <c r="N7" i="10"/>
  <c r="L7" i="10"/>
  <c r="M7" i="10" s="1"/>
  <c r="K7" i="10"/>
  <c r="I7" i="10"/>
  <c r="J7" i="10" s="1"/>
  <c r="N6" i="10"/>
  <c r="L6" i="10"/>
  <c r="K6" i="10" s="1"/>
  <c r="I6" i="10"/>
  <c r="J6" i="10" s="1"/>
  <c r="N5" i="10"/>
  <c r="L5" i="10"/>
  <c r="M5" i="10" s="1"/>
  <c r="I5" i="10"/>
  <c r="J5" i="10" s="1"/>
  <c r="N4" i="10"/>
  <c r="L4" i="10"/>
  <c r="K4" i="10" s="1"/>
  <c r="I4" i="10"/>
  <c r="J4" i="10" s="1"/>
  <c r="N3" i="10"/>
  <c r="L3" i="10"/>
  <c r="M3" i="10" s="1"/>
  <c r="I3" i="10"/>
  <c r="J3" i="10" s="1"/>
  <c r="N128" i="1"/>
  <c r="L128" i="1"/>
  <c r="M128" i="1" s="1"/>
  <c r="I128" i="1"/>
  <c r="J128" i="1" s="1"/>
  <c r="N127" i="1"/>
  <c r="L127" i="1"/>
  <c r="K127" i="1" s="1"/>
  <c r="I127" i="1"/>
  <c r="J127" i="1" s="1"/>
  <c r="N126" i="1"/>
  <c r="L126" i="1"/>
  <c r="M126" i="1" s="1"/>
  <c r="I126" i="1"/>
  <c r="J126" i="1" s="1"/>
  <c r="N125" i="1"/>
  <c r="L125" i="1"/>
  <c r="M125" i="1" s="1"/>
  <c r="K125" i="1"/>
  <c r="I125" i="1"/>
  <c r="J125" i="1" s="1"/>
  <c r="N124" i="1"/>
  <c r="M124" i="1"/>
  <c r="L124" i="1"/>
  <c r="K124" i="1"/>
  <c r="I124" i="1"/>
  <c r="J124" i="1" s="1"/>
  <c r="N123" i="1"/>
  <c r="L123" i="1"/>
  <c r="M123" i="1" s="1"/>
  <c r="I123" i="1"/>
  <c r="J123" i="1" s="1"/>
  <c r="N122" i="1"/>
  <c r="L122" i="1"/>
  <c r="M122" i="1" s="1"/>
  <c r="K122" i="1"/>
  <c r="I122" i="1"/>
  <c r="J122" i="1" s="1"/>
  <c r="N121" i="1"/>
  <c r="M121" i="1"/>
  <c r="L121" i="1"/>
  <c r="K121" i="1"/>
  <c r="I121" i="1"/>
  <c r="J121" i="1" s="1"/>
  <c r="N120" i="1"/>
  <c r="L120" i="1"/>
  <c r="M120" i="1" s="1"/>
  <c r="I120" i="1"/>
  <c r="J120" i="1" s="1"/>
  <c r="N119" i="1"/>
  <c r="L119" i="1"/>
  <c r="M119" i="1" s="1"/>
  <c r="I119" i="1"/>
  <c r="J119" i="1" s="1"/>
  <c r="N118" i="1"/>
  <c r="L118" i="1"/>
  <c r="M118" i="1" s="1"/>
  <c r="I118" i="1"/>
  <c r="J118" i="1" s="1"/>
  <c r="N117" i="1"/>
  <c r="L117" i="1"/>
  <c r="K117" i="1" s="1"/>
  <c r="I117" i="1"/>
  <c r="J117" i="1" s="1"/>
  <c r="N116" i="1"/>
  <c r="L116" i="1"/>
  <c r="M116" i="1" s="1"/>
  <c r="K116" i="1"/>
  <c r="I116" i="1"/>
  <c r="J116" i="1" s="1"/>
  <c r="N115" i="1"/>
  <c r="L115" i="1"/>
  <c r="M115" i="1" s="1"/>
  <c r="I115" i="1"/>
  <c r="J115" i="1" s="1"/>
  <c r="N114" i="1"/>
  <c r="L114" i="1"/>
  <c r="K114" i="1" s="1"/>
  <c r="I114" i="1"/>
  <c r="J114" i="1" s="1"/>
  <c r="N113" i="1"/>
  <c r="L113" i="1"/>
  <c r="M113" i="1" s="1"/>
  <c r="K113" i="1"/>
  <c r="I113" i="1"/>
  <c r="J113" i="1" s="1"/>
  <c r="N112" i="1"/>
  <c r="M112" i="1"/>
  <c r="L112" i="1"/>
  <c r="K112" i="1"/>
  <c r="I112" i="1"/>
  <c r="J112" i="1" s="1"/>
  <c r="N111" i="1"/>
  <c r="L111" i="1"/>
  <c r="M111" i="1" s="1"/>
  <c r="I111" i="1"/>
  <c r="J111" i="1" s="1"/>
  <c r="N110" i="1"/>
  <c r="L110" i="1"/>
  <c r="M110" i="1" s="1"/>
  <c r="K110" i="1"/>
  <c r="I110" i="1"/>
  <c r="J110" i="1" s="1"/>
  <c r="N109" i="1"/>
  <c r="M109" i="1"/>
  <c r="L109" i="1"/>
  <c r="K109" i="1"/>
  <c r="I109" i="1"/>
  <c r="J109" i="1" s="1"/>
  <c r="N108" i="1"/>
  <c r="L108" i="1"/>
  <c r="M108" i="1" s="1"/>
  <c r="I108" i="1"/>
  <c r="J108" i="1" s="1"/>
  <c r="N107" i="1"/>
  <c r="L107" i="1"/>
  <c r="M107" i="1" s="1"/>
  <c r="I107" i="1"/>
  <c r="J107" i="1" s="1"/>
  <c r="N106" i="1"/>
  <c r="L106" i="1"/>
  <c r="M106" i="1" s="1"/>
  <c r="I106" i="1"/>
  <c r="J106" i="1" s="1"/>
  <c r="N105" i="1"/>
  <c r="L105" i="1"/>
  <c r="K105" i="1" s="1"/>
  <c r="I105" i="1"/>
  <c r="J105" i="1" s="1"/>
  <c r="N104" i="1"/>
  <c r="L104" i="1"/>
  <c r="M104" i="1" s="1"/>
  <c r="K104" i="1"/>
  <c r="I104" i="1"/>
  <c r="J104" i="1" s="1"/>
  <c r="N95" i="1"/>
  <c r="L95" i="1"/>
  <c r="M95" i="1" s="1"/>
  <c r="I95" i="1"/>
  <c r="J95" i="1" s="1"/>
  <c r="N94" i="1"/>
  <c r="L94" i="1"/>
  <c r="M94" i="1" s="1"/>
  <c r="I94" i="1"/>
  <c r="J94" i="1" s="1"/>
  <c r="N93" i="1"/>
  <c r="M93" i="1"/>
  <c r="L93" i="1"/>
  <c r="K93" i="1"/>
  <c r="I93" i="1"/>
  <c r="J93" i="1" s="1"/>
  <c r="N92" i="1"/>
  <c r="L92" i="1"/>
  <c r="K92" i="1" s="1"/>
  <c r="I92" i="1"/>
  <c r="J92" i="1" s="1"/>
  <c r="N91" i="1"/>
  <c r="L91" i="1"/>
  <c r="M91" i="1" s="1"/>
  <c r="K91" i="1"/>
  <c r="I91" i="1"/>
  <c r="J91" i="1" s="1"/>
  <c r="N90" i="1"/>
  <c r="M90" i="1"/>
  <c r="L90" i="1"/>
  <c r="K90" i="1"/>
  <c r="I90" i="1"/>
  <c r="J90" i="1" s="1"/>
  <c r="N89" i="1"/>
  <c r="M89" i="1"/>
  <c r="L89" i="1"/>
  <c r="K89" i="1" s="1"/>
  <c r="I89" i="1"/>
  <c r="J89" i="1" s="1"/>
  <c r="N88" i="1"/>
  <c r="L88" i="1"/>
  <c r="M88" i="1" s="1"/>
  <c r="I88" i="1"/>
  <c r="J88" i="1" s="1"/>
  <c r="N87" i="1"/>
  <c r="L87" i="1"/>
  <c r="M87" i="1" s="1"/>
  <c r="K87" i="1"/>
  <c r="I87" i="1"/>
  <c r="J87" i="1" s="1"/>
  <c r="N86" i="1"/>
  <c r="L86" i="1"/>
  <c r="M86" i="1" s="1"/>
  <c r="I86" i="1"/>
  <c r="J86" i="1" s="1"/>
  <c r="N85" i="1"/>
  <c r="L85" i="1"/>
  <c r="M85" i="1" s="1"/>
  <c r="I85" i="1"/>
  <c r="J85" i="1" s="1"/>
  <c r="N84" i="1"/>
  <c r="L84" i="1"/>
  <c r="M84" i="1" s="1"/>
  <c r="K84" i="1"/>
  <c r="I84" i="1"/>
  <c r="J84" i="1" s="1"/>
  <c r="N83" i="1"/>
  <c r="L83" i="1"/>
  <c r="M83" i="1" s="1"/>
  <c r="I83" i="1"/>
  <c r="J83" i="1" s="1"/>
  <c r="N82" i="1"/>
  <c r="L82" i="1"/>
  <c r="M82" i="1" s="1"/>
  <c r="I82" i="1"/>
  <c r="J82" i="1" s="1"/>
  <c r="N81" i="1"/>
  <c r="M81" i="1"/>
  <c r="L81" i="1"/>
  <c r="K81" i="1"/>
  <c r="I81" i="1"/>
  <c r="J81" i="1" s="1"/>
  <c r="N80" i="1"/>
  <c r="L80" i="1"/>
  <c r="K80" i="1" s="1"/>
  <c r="I80" i="1"/>
  <c r="J80" i="1" s="1"/>
  <c r="N79" i="1"/>
  <c r="L79" i="1"/>
  <c r="M79" i="1" s="1"/>
  <c r="K79" i="1"/>
  <c r="I79" i="1"/>
  <c r="J79" i="1" s="1"/>
  <c r="N78" i="1"/>
  <c r="M78" i="1"/>
  <c r="L78" i="1"/>
  <c r="K78" i="1"/>
  <c r="I78" i="1"/>
  <c r="J78" i="1" s="1"/>
  <c r="N77" i="1"/>
  <c r="M77" i="1"/>
  <c r="L77" i="1"/>
  <c r="K77" i="1" s="1"/>
  <c r="I77" i="1"/>
  <c r="J77" i="1" s="1"/>
  <c r="N76" i="1"/>
  <c r="L76" i="1"/>
  <c r="M76" i="1" s="1"/>
  <c r="I76" i="1"/>
  <c r="J76" i="1" s="1"/>
  <c r="N75" i="1"/>
  <c r="L75" i="1"/>
  <c r="M75" i="1" s="1"/>
  <c r="K75" i="1"/>
  <c r="I75" i="1"/>
  <c r="J75" i="1" s="1"/>
  <c r="N74" i="1"/>
  <c r="L74" i="1"/>
  <c r="M74" i="1" s="1"/>
  <c r="I74" i="1"/>
  <c r="J74" i="1" s="1"/>
  <c r="N73" i="1"/>
  <c r="L73" i="1"/>
  <c r="M73" i="1" s="1"/>
  <c r="I73" i="1"/>
  <c r="J73" i="1" s="1"/>
  <c r="N72" i="1"/>
  <c r="L72" i="1"/>
  <c r="M72" i="1" s="1"/>
  <c r="K72" i="1"/>
  <c r="I72" i="1"/>
  <c r="J72" i="1" s="1"/>
  <c r="N71" i="1"/>
  <c r="L71" i="1"/>
  <c r="M71" i="1" s="1"/>
  <c r="I71" i="1"/>
  <c r="J71" i="1" s="1"/>
  <c r="N61" i="1"/>
  <c r="L61" i="1"/>
  <c r="M61" i="1" s="1"/>
  <c r="I61" i="1"/>
  <c r="J61" i="1" s="1"/>
  <c r="N60" i="1"/>
  <c r="L60" i="1"/>
  <c r="K60" i="1" s="1"/>
  <c r="I60" i="1"/>
  <c r="J60" i="1" s="1"/>
  <c r="N59" i="1"/>
  <c r="L59" i="1"/>
  <c r="M59" i="1" s="1"/>
  <c r="I59" i="1"/>
  <c r="J59" i="1" s="1"/>
  <c r="N58" i="1"/>
  <c r="L58" i="1"/>
  <c r="K58" i="1" s="1"/>
  <c r="I58" i="1"/>
  <c r="J58" i="1" s="1"/>
  <c r="N57" i="1"/>
  <c r="L57" i="1"/>
  <c r="M57" i="1" s="1"/>
  <c r="I57" i="1"/>
  <c r="J57" i="1" s="1"/>
  <c r="N56" i="1"/>
  <c r="L56" i="1"/>
  <c r="K56" i="1" s="1"/>
  <c r="I56" i="1"/>
  <c r="J56" i="1" s="1"/>
  <c r="N55" i="1"/>
  <c r="L55" i="1"/>
  <c r="M55" i="1" s="1"/>
  <c r="K55" i="1"/>
  <c r="I55" i="1"/>
  <c r="J55" i="1" s="1"/>
  <c r="N54" i="1"/>
  <c r="L54" i="1"/>
  <c r="K54" i="1" s="1"/>
  <c r="I54" i="1"/>
  <c r="J54" i="1" s="1"/>
  <c r="N53" i="1"/>
  <c r="L53" i="1"/>
  <c r="M53" i="1" s="1"/>
  <c r="K53" i="1"/>
  <c r="J53" i="1"/>
  <c r="I53" i="1"/>
  <c r="N52" i="1"/>
  <c r="L52" i="1"/>
  <c r="K52" i="1" s="1"/>
  <c r="I52" i="1"/>
  <c r="J52" i="1" s="1"/>
  <c r="N51" i="1"/>
  <c r="L51" i="1"/>
  <c r="M51" i="1" s="1"/>
  <c r="I51" i="1"/>
  <c r="J51" i="1" s="1"/>
  <c r="N50" i="1"/>
  <c r="M50" i="1"/>
  <c r="L50" i="1"/>
  <c r="K50" i="1" s="1"/>
  <c r="I50" i="1"/>
  <c r="J50" i="1" s="1"/>
  <c r="N49" i="1"/>
  <c r="L49" i="1"/>
  <c r="M49" i="1" s="1"/>
  <c r="I49" i="1"/>
  <c r="J49" i="1" s="1"/>
  <c r="N48" i="1"/>
  <c r="L48" i="1"/>
  <c r="K48" i="1" s="1"/>
  <c r="I48" i="1"/>
  <c r="J48" i="1" s="1"/>
  <c r="N47" i="1"/>
  <c r="L47" i="1"/>
  <c r="M47" i="1" s="1"/>
  <c r="K47" i="1"/>
  <c r="I47" i="1"/>
  <c r="J47" i="1" s="1"/>
  <c r="N46" i="1"/>
  <c r="L46" i="1"/>
  <c r="K46" i="1" s="1"/>
  <c r="I46" i="1"/>
  <c r="J46" i="1" s="1"/>
  <c r="N45" i="1"/>
  <c r="L45" i="1"/>
  <c r="M45" i="1" s="1"/>
  <c r="K45" i="1"/>
  <c r="J45" i="1"/>
  <c r="I45" i="1"/>
  <c r="N44" i="1"/>
  <c r="L44" i="1"/>
  <c r="K44" i="1" s="1"/>
  <c r="I44" i="1"/>
  <c r="J44" i="1" s="1"/>
  <c r="N43" i="1"/>
  <c r="L43" i="1"/>
  <c r="M43" i="1" s="1"/>
  <c r="I43" i="1"/>
  <c r="J43" i="1" s="1"/>
  <c r="N42" i="1"/>
  <c r="L42" i="1"/>
  <c r="K42" i="1" s="1"/>
  <c r="I42" i="1"/>
  <c r="J42" i="1" s="1"/>
  <c r="N41" i="1"/>
  <c r="L41" i="1"/>
  <c r="M41" i="1" s="1"/>
  <c r="K41" i="1"/>
  <c r="J41" i="1"/>
  <c r="I41" i="1"/>
  <c r="N40" i="1"/>
  <c r="L40" i="1"/>
  <c r="K40" i="1" s="1"/>
  <c r="I40" i="1"/>
  <c r="J40" i="1" s="1"/>
  <c r="N39" i="1"/>
  <c r="L39" i="1"/>
  <c r="M39" i="1" s="1"/>
  <c r="J39" i="1"/>
  <c r="I39" i="1"/>
  <c r="N38" i="1"/>
  <c r="M38" i="1"/>
  <c r="L38" i="1"/>
  <c r="K38" i="1" s="1"/>
  <c r="I38" i="1"/>
  <c r="J38" i="1" s="1"/>
  <c r="N37" i="1"/>
  <c r="L37" i="1"/>
  <c r="M37" i="1" s="1"/>
  <c r="K37" i="1"/>
  <c r="I37" i="1"/>
  <c r="J37" i="1" s="1"/>
  <c r="N27" i="1"/>
  <c r="L27" i="1"/>
  <c r="M27" i="1" s="1"/>
  <c r="I27" i="1"/>
  <c r="J27" i="1" s="1"/>
  <c r="N26" i="1"/>
  <c r="L26" i="1"/>
  <c r="K26" i="1" s="1"/>
  <c r="I26" i="1"/>
  <c r="J26" i="1" s="1"/>
  <c r="N25" i="1"/>
  <c r="L25" i="1"/>
  <c r="M25" i="1" s="1"/>
  <c r="I25" i="1"/>
  <c r="J25" i="1" s="1"/>
  <c r="N24" i="1"/>
  <c r="L24" i="1"/>
  <c r="K24" i="1" s="1"/>
  <c r="I24" i="1"/>
  <c r="J24" i="1" s="1"/>
  <c r="N23" i="1"/>
  <c r="L23" i="1"/>
  <c r="M23" i="1" s="1"/>
  <c r="I23" i="1"/>
  <c r="J23" i="1" s="1"/>
  <c r="N22" i="1"/>
  <c r="L22" i="1"/>
  <c r="K22" i="1" s="1"/>
  <c r="J22" i="1"/>
  <c r="I22" i="1"/>
  <c r="N21" i="1"/>
  <c r="L21" i="1"/>
  <c r="M21" i="1" s="1"/>
  <c r="I21" i="1"/>
  <c r="J21" i="1" s="1"/>
  <c r="N20" i="1"/>
  <c r="L20" i="1"/>
  <c r="K20" i="1" s="1"/>
  <c r="I20" i="1"/>
  <c r="J20" i="1" s="1"/>
  <c r="N19" i="1"/>
  <c r="L19" i="1"/>
  <c r="M19" i="1" s="1"/>
  <c r="J19" i="1"/>
  <c r="I19" i="1"/>
  <c r="N18" i="1"/>
  <c r="L18" i="1"/>
  <c r="K18" i="1" s="1"/>
  <c r="I18" i="1"/>
  <c r="J18" i="1" s="1"/>
  <c r="N17" i="1"/>
  <c r="L17" i="1"/>
  <c r="M17" i="1" s="1"/>
  <c r="I17" i="1"/>
  <c r="J17" i="1" s="1"/>
  <c r="N16" i="1"/>
  <c r="L16" i="1"/>
  <c r="K16" i="1" s="1"/>
  <c r="I16" i="1"/>
  <c r="J16" i="1" s="1"/>
  <c r="N15" i="1"/>
  <c r="L15" i="1"/>
  <c r="M15" i="1" s="1"/>
  <c r="I15" i="1"/>
  <c r="J15" i="1" s="1"/>
  <c r="N14" i="1"/>
  <c r="L14" i="1"/>
  <c r="K14" i="1" s="1"/>
  <c r="I14" i="1"/>
  <c r="J14" i="1" s="1"/>
  <c r="N13" i="1"/>
  <c r="L13" i="1"/>
  <c r="M13" i="1" s="1"/>
  <c r="I13" i="1"/>
  <c r="J13" i="1" s="1"/>
  <c r="N12" i="1"/>
  <c r="L12" i="1"/>
  <c r="K12" i="1" s="1"/>
  <c r="I12" i="1"/>
  <c r="J12" i="1" s="1"/>
  <c r="N11" i="1"/>
  <c r="L11" i="1"/>
  <c r="M11" i="1" s="1"/>
  <c r="I11" i="1"/>
  <c r="J11" i="1" s="1"/>
  <c r="N10" i="1"/>
  <c r="L10" i="1"/>
  <c r="K10" i="1" s="1"/>
  <c r="I10" i="1"/>
  <c r="J10" i="1" s="1"/>
  <c r="N9" i="1"/>
  <c r="L9" i="1"/>
  <c r="M9" i="1" s="1"/>
  <c r="I9" i="1"/>
  <c r="J9" i="1" s="1"/>
  <c r="N8" i="1"/>
  <c r="L8" i="1"/>
  <c r="K8" i="1" s="1"/>
  <c r="I8" i="1"/>
  <c r="J8" i="1" s="1"/>
  <c r="N7" i="1"/>
  <c r="L7" i="1"/>
  <c r="M7" i="1" s="1"/>
  <c r="I7" i="1"/>
  <c r="J7" i="1" s="1"/>
  <c r="N6" i="1"/>
  <c r="L6" i="1"/>
  <c r="K6" i="1" s="1"/>
  <c r="I6" i="1"/>
  <c r="J6" i="1" s="1"/>
  <c r="N5" i="1"/>
  <c r="I5" i="1"/>
  <c r="J5" i="1" s="1"/>
  <c r="N4" i="1"/>
  <c r="I4" i="1"/>
  <c r="L4" i="1" s="1"/>
  <c r="K4" i="1" s="1"/>
  <c r="N3" i="1"/>
  <c r="L3" i="1"/>
  <c r="M3" i="1" s="1"/>
  <c r="I3" i="1"/>
  <c r="J3" i="1" s="1"/>
  <c r="M24" i="10" l="1"/>
  <c r="M76" i="10"/>
  <c r="K48" i="10"/>
  <c r="M88" i="10"/>
  <c r="K91" i="10"/>
  <c r="M94" i="10"/>
  <c r="M109" i="10"/>
  <c r="K38" i="10"/>
  <c r="M80" i="10"/>
  <c r="K83" i="10"/>
  <c r="K86" i="10"/>
  <c r="M117" i="10"/>
  <c r="K124" i="10"/>
  <c r="M127" i="10"/>
  <c r="K42" i="10"/>
  <c r="M72" i="10"/>
  <c r="K75" i="10"/>
  <c r="K78" i="10"/>
  <c r="K27" i="10"/>
  <c r="K50" i="10"/>
  <c r="K73" i="10"/>
  <c r="K87" i="10"/>
  <c r="M125" i="10"/>
  <c r="K54" i="10"/>
  <c r="J4" i="1"/>
  <c r="M40" i="1"/>
  <c r="K51" i="1"/>
  <c r="M42" i="1"/>
  <c r="M46" i="1"/>
  <c r="M54" i="1"/>
  <c r="K57" i="1"/>
  <c r="M114" i="1"/>
  <c r="K49" i="1"/>
  <c r="K61" i="1"/>
  <c r="K73" i="1"/>
  <c r="K76" i="1"/>
  <c r="K85" i="1"/>
  <c r="K88" i="1"/>
  <c r="M48" i="1"/>
  <c r="M44" i="1"/>
  <c r="M52" i="1"/>
  <c r="K106" i="1"/>
  <c r="K115" i="1"/>
  <c r="K118" i="1"/>
  <c r="M56" i="1"/>
  <c r="K39" i="1"/>
  <c r="K128" i="1"/>
  <c r="O10" i="12"/>
  <c r="M77" i="12"/>
  <c r="M90" i="12"/>
  <c r="O5" i="12"/>
  <c r="K4" i="12"/>
  <c r="O7" i="12"/>
  <c r="K11" i="12"/>
  <c r="O14" i="12"/>
  <c r="K20" i="12"/>
  <c r="O23" i="12"/>
  <c r="K42" i="12"/>
  <c r="K51" i="12"/>
  <c r="K60" i="12"/>
  <c r="K78" i="12"/>
  <c r="K106" i="12"/>
  <c r="K124" i="12"/>
  <c r="M11" i="12"/>
  <c r="M78" i="12"/>
  <c r="M86" i="12"/>
  <c r="M91" i="12"/>
  <c r="M106" i="12"/>
  <c r="M124" i="12"/>
  <c r="K127" i="12"/>
  <c r="M20" i="12"/>
  <c r="M53" i="12"/>
  <c r="M81" i="12"/>
  <c r="M6" i="12"/>
  <c r="M55" i="12"/>
  <c r="M73" i="12"/>
  <c r="M89" i="12"/>
  <c r="M94" i="12"/>
  <c r="M109" i="12"/>
  <c r="M127" i="12"/>
  <c r="O4" i="12"/>
  <c r="L33" i="12" s="1"/>
  <c r="J33" i="12" s="1"/>
  <c r="M32" i="12" s="1"/>
  <c r="M44" i="12"/>
  <c r="M46" i="12"/>
  <c r="O13" i="12"/>
  <c r="O22" i="12"/>
  <c r="M76" i="12"/>
  <c r="M84" i="12"/>
  <c r="K87" i="12"/>
  <c r="M104" i="12"/>
  <c r="M117" i="12"/>
  <c r="M122" i="12"/>
  <c r="O42" i="12"/>
  <c r="L67" i="12" s="1"/>
  <c r="K67" i="12" s="1"/>
  <c r="O51" i="12"/>
  <c r="O60" i="12"/>
  <c r="M114" i="12"/>
  <c r="K5" i="12"/>
  <c r="K10" i="12"/>
  <c r="K19" i="12"/>
  <c r="K43" i="12"/>
  <c r="K52" i="12"/>
  <c r="K61" i="12"/>
  <c r="K115" i="12"/>
  <c r="K90" i="12"/>
  <c r="M37" i="12"/>
  <c r="M43" i="12"/>
  <c r="M52" i="12"/>
  <c r="M115" i="12"/>
  <c r="O19" i="12"/>
  <c r="M105" i="12"/>
  <c r="M110" i="12"/>
  <c r="M123" i="12"/>
  <c r="M5" i="12"/>
  <c r="M12" i="12"/>
  <c r="M80" i="12"/>
  <c r="M85" i="12"/>
  <c r="M118" i="12"/>
  <c r="M21" i="12"/>
  <c r="O45" i="12"/>
  <c r="O54" i="12"/>
  <c r="K75" i="12"/>
  <c r="M93" i="12"/>
  <c r="M108" i="12"/>
  <c r="M113" i="12"/>
  <c r="M126" i="12"/>
  <c r="P128" i="12"/>
  <c r="H132" i="12"/>
  <c r="O132" i="12" s="1"/>
  <c r="P132" i="12" s="1"/>
  <c r="L133" i="12"/>
  <c r="H65" i="12"/>
  <c r="O65" i="12" s="1"/>
  <c r="P65" i="12" s="1"/>
  <c r="L101" i="12"/>
  <c r="H99" i="12"/>
  <c r="O99" i="12" s="1"/>
  <c r="P99" i="12" s="1"/>
  <c r="P4" i="12"/>
  <c r="P7" i="12"/>
  <c r="P10" i="12"/>
  <c r="P13" i="12"/>
  <c r="P16" i="12"/>
  <c r="P19" i="12"/>
  <c r="P22" i="12"/>
  <c r="P25" i="12"/>
  <c r="K38" i="12"/>
  <c r="P39" i="12"/>
  <c r="P42" i="12"/>
  <c r="P45" i="12"/>
  <c r="P48" i="12"/>
  <c r="P51" i="12"/>
  <c r="P54" i="12"/>
  <c r="P57" i="12"/>
  <c r="P60" i="12"/>
  <c r="K71" i="12"/>
  <c r="K74" i="12"/>
  <c r="K77" i="12"/>
  <c r="K80" i="12"/>
  <c r="K83" i="12"/>
  <c r="K86" i="12"/>
  <c r="K89" i="12"/>
  <c r="K92" i="12"/>
  <c r="K95" i="12"/>
  <c r="K105" i="12"/>
  <c r="K108" i="12"/>
  <c r="K111" i="12"/>
  <c r="K114" i="12"/>
  <c r="K117" i="12"/>
  <c r="K120" i="12"/>
  <c r="K123" i="12"/>
  <c r="K126" i="12"/>
  <c r="P72" i="12"/>
  <c r="P75" i="12"/>
  <c r="P78" i="12"/>
  <c r="P81" i="12"/>
  <c r="P84" i="12"/>
  <c r="P87" i="12"/>
  <c r="P90" i="12"/>
  <c r="P93" i="12"/>
  <c r="P106" i="12"/>
  <c r="P109" i="12"/>
  <c r="P112" i="12"/>
  <c r="P115" i="12"/>
  <c r="P118" i="12"/>
  <c r="P121" i="12"/>
  <c r="P124" i="12"/>
  <c r="P127" i="12"/>
  <c r="P3" i="12"/>
  <c r="P6" i="12"/>
  <c r="P9" i="12"/>
  <c r="P12" i="12"/>
  <c r="P15" i="12"/>
  <c r="P18" i="12"/>
  <c r="P21" i="12"/>
  <c r="P24" i="12"/>
  <c r="P27" i="12"/>
  <c r="K37" i="12"/>
  <c r="P41" i="12"/>
  <c r="P44" i="12"/>
  <c r="P47" i="12"/>
  <c r="P50" i="12"/>
  <c r="P53" i="12"/>
  <c r="P56" i="12"/>
  <c r="P59" i="12"/>
  <c r="K73" i="12"/>
  <c r="K76" i="12"/>
  <c r="K79" i="12"/>
  <c r="K82" i="12"/>
  <c r="K85" i="12"/>
  <c r="K88" i="12"/>
  <c r="K91" i="12"/>
  <c r="K94" i="12"/>
  <c r="K104" i="12"/>
  <c r="K107" i="12"/>
  <c r="K110" i="12"/>
  <c r="K113" i="12"/>
  <c r="K116" i="12"/>
  <c r="K119" i="12"/>
  <c r="K122" i="12"/>
  <c r="K125" i="12"/>
  <c r="K128" i="12"/>
  <c r="P71" i="12"/>
  <c r="P74" i="12"/>
  <c r="P77" i="12"/>
  <c r="P80" i="12"/>
  <c r="P83" i="12"/>
  <c r="P86" i="12"/>
  <c r="P89" i="12"/>
  <c r="P92" i="12"/>
  <c r="P95" i="12"/>
  <c r="P105" i="12"/>
  <c r="P108" i="12"/>
  <c r="P111" i="12"/>
  <c r="P114" i="12"/>
  <c r="P117" i="12"/>
  <c r="P120" i="12"/>
  <c r="P123" i="12"/>
  <c r="P126" i="12"/>
  <c r="M128" i="12"/>
  <c r="P11" i="12"/>
  <c r="P14" i="12"/>
  <c r="P20" i="12"/>
  <c r="P23" i="12"/>
  <c r="P26" i="12"/>
  <c r="P40" i="12"/>
  <c r="P43" i="12"/>
  <c r="P46" i="12"/>
  <c r="P49" i="12"/>
  <c r="P52" i="12"/>
  <c r="P55" i="12"/>
  <c r="P58" i="12"/>
  <c r="P61" i="12"/>
  <c r="P17" i="12"/>
  <c r="P37" i="12"/>
  <c r="P73" i="12"/>
  <c r="P76" i="12"/>
  <c r="P79" i="12"/>
  <c r="P82" i="12"/>
  <c r="P85" i="12"/>
  <c r="P88" i="12"/>
  <c r="P91" i="12"/>
  <c r="P94" i="12"/>
  <c r="P104" i="12"/>
  <c r="P107" i="12"/>
  <c r="P110" i="12"/>
  <c r="P113" i="12"/>
  <c r="P116" i="12"/>
  <c r="P119" i="12"/>
  <c r="P122" i="12"/>
  <c r="P125" i="12"/>
  <c r="M80" i="1"/>
  <c r="M92" i="1"/>
  <c r="M105" i="1"/>
  <c r="M117" i="1"/>
  <c r="M127" i="1"/>
  <c r="M107" i="10"/>
  <c r="M115" i="10"/>
  <c r="M123" i="10"/>
  <c r="K59" i="1"/>
  <c r="K71" i="1"/>
  <c r="K83" i="1"/>
  <c r="K95" i="1"/>
  <c r="K108" i="1"/>
  <c r="K120" i="1"/>
  <c r="K25" i="10"/>
  <c r="K37" i="10"/>
  <c r="K45" i="10"/>
  <c r="K53" i="10"/>
  <c r="K61" i="10"/>
  <c r="K110" i="10"/>
  <c r="K118" i="10"/>
  <c r="K126" i="10"/>
  <c r="K43" i="1"/>
  <c r="M105" i="10"/>
  <c r="M113" i="10"/>
  <c r="M121" i="10"/>
  <c r="K74" i="1"/>
  <c r="K86" i="1"/>
  <c r="K111" i="1"/>
  <c r="K123" i="1"/>
  <c r="K5" i="10"/>
  <c r="K11" i="10"/>
  <c r="K17" i="10"/>
  <c r="K23" i="10"/>
  <c r="K43" i="10"/>
  <c r="K51" i="10"/>
  <c r="K59" i="10"/>
  <c r="K108" i="10"/>
  <c r="K116" i="10"/>
  <c r="M60" i="1"/>
  <c r="M26" i="10"/>
  <c r="M111" i="10"/>
  <c r="K126" i="1"/>
  <c r="K41" i="10"/>
  <c r="K49" i="10"/>
  <c r="K57" i="10"/>
  <c r="K106" i="10"/>
  <c r="K114" i="10"/>
  <c r="K122" i="10"/>
  <c r="K82" i="1"/>
  <c r="K94" i="1"/>
  <c r="K107" i="1"/>
  <c r="K119" i="1"/>
  <c r="K3" i="10"/>
  <c r="K9" i="10"/>
  <c r="K15" i="10"/>
  <c r="K21" i="10"/>
  <c r="K44" i="10"/>
  <c r="K52" i="10"/>
  <c r="K60" i="10"/>
  <c r="K77" i="10"/>
  <c r="K85" i="10"/>
  <c r="K93" i="10"/>
  <c r="K128" i="10"/>
  <c r="M58" i="1"/>
  <c r="K39" i="10"/>
  <c r="K47" i="10"/>
  <c r="K55" i="10"/>
  <c r="K104" i="10"/>
  <c r="K112" i="10"/>
  <c r="K120" i="10"/>
  <c r="M4" i="10"/>
  <c r="M6" i="10"/>
  <c r="M8" i="10"/>
  <c r="M10" i="10"/>
  <c r="M12" i="10"/>
  <c r="M14" i="10"/>
  <c r="M16" i="10"/>
  <c r="M18" i="10"/>
  <c r="M20" i="10"/>
  <c r="M22" i="10"/>
  <c r="K3" i="1"/>
  <c r="M4" i="1"/>
  <c r="M6" i="1"/>
  <c r="K7" i="1"/>
  <c r="M8" i="1"/>
  <c r="K9" i="1"/>
  <c r="M10" i="1"/>
  <c r="K11" i="1"/>
  <c r="M12" i="1"/>
  <c r="K13" i="1"/>
  <c r="M14" i="1"/>
  <c r="K15" i="1"/>
  <c r="M16" i="1"/>
  <c r="K17" i="1"/>
  <c r="M18" i="1"/>
  <c r="K19" i="1"/>
  <c r="M20" i="1"/>
  <c r="K21" i="1"/>
  <c r="M22" i="1"/>
  <c r="K23" i="1"/>
  <c r="M24" i="1"/>
  <c r="K25" i="1"/>
  <c r="M26" i="1"/>
  <c r="K27" i="1"/>
  <c r="Q137" i="12" l="1"/>
  <c r="Q138" i="12"/>
  <c r="Q139" i="12" s="1"/>
  <c r="L137" i="12"/>
  <c r="N128" i="6"/>
  <c r="L128" i="6"/>
  <c r="M128" i="6" s="1"/>
  <c r="K128" i="6"/>
  <c r="I128" i="6"/>
  <c r="J128" i="6" s="1"/>
  <c r="N127" i="6"/>
  <c r="M127" i="6"/>
  <c r="L127" i="6"/>
  <c r="K127" i="6" s="1"/>
  <c r="I127" i="6"/>
  <c r="J127" i="6" s="1"/>
  <c r="N126" i="6"/>
  <c r="L126" i="6"/>
  <c r="M126" i="6" s="1"/>
  <c r="K126" i="6"/>
  <c r="I126" i="6"/>
  <c r="J126" i="6" s="1"/>
  <c r="N125" i="6"/>
  <c r="L125" i="6"/>
  <c r="K125" i="6" s="1"/>
  <c r="I125" i="6"/>
  <c r="J125" i="6" s="1"/>
  <c r="N124" i="6"/>
  <c r="L124" i="6"/>
  <c r="M124" i="6" s="1"/>
  <c r="I124" i="6"/>
  <c r="J124" i="6" s="1"/>
  <c r="N123" i="6"/>
  <c r="L123" i="6"/>
  <c r="K123" i="6" s="1"/>
  <c r="I123" i="6"/>
  <c r="J123" i="6" s="1"/>
  <c r="N122" i="6"/>
  <c r="L122" i="6"/>
  <c r="M122" i="6" s="1"/>
  <c r="I122" i="6"/>
  <c r="J122" i="6" s="1"/>
  <c r="N121" i="6"/>
  <c r="L121" i="6"/>
  <c r="K121" i="6" s="1"/>
  <c r="I121" i="6"/>
  <c r="J121" i="6" s="1"/>
  <c r="N120" i="6"/>
  <c r="L120" i="6"/>
  <c r="M120" i="6" s="1"/>
  <c r="I120" i="6"/>
  <c r="J120" i="6" s="1"/>
  <c r="N119" i="6"/>
  <c r="L119" i="6"/>
  <c r="K119" i="6" s="1"/>
  <c r="I119" i="6"/>
  <c r="J119" i="6" s="1"/>
  <c r="N118" i="6"/>
  <c r="L118" i="6"/>
  <c r="M118" i="6" s="1"/>
  <c r="K118" i="6"/>
  <c r="I118" i="6"/>
  <c r="J118" i="6" s="1"/>
  <c r="N117" i="6"/>
  <c r="L117" i="6"/>
  <c r="K117" i="6" s="1"/>
  <c r="I117" i="6"/>
  <c r="J117" i="6" s="1"/>
  <c r="N116" i="6"/>
  <c r="L116" i="6"/>
  <c r="M116" i="6" s="1"/>
  <c r="I116" i="6"/>
  <c r="J116" i="6" s="1"/>
  <c r="N115" i="6"/>
  <c r="L115" i="6"/>
  <c r="K115" i="6" s="1"/>
  <c r="I115" i="6"/>
  <c r="J115" i="6" s="1"/>
  <c r="N114" i="6"/>
  <c r="L114" i="6"/>
  <c r="M114" i="6" s="1"/>
  <c r="I114" i="6"/>
  <c r="J114" i="6" s="1"/>
  <c r="N113" i="6"/>
  <c r="L113" i="6"/>
  <c r="K113" i="6" s="1"/>
  <c r="I113" i="6"/>
  <c r="J113" i="6" s="1"/>
  <c r="N112" i="6"/>
  <c r="L112" i="6"/>
  <c r="M112" i="6" s="1"/>
  <c r="I112" i="6"/>
  <c r="J112" i="6" s="1"/>
  <c r="N111" i="6"/>
  <c r="L111" i="6"/>
  <c r="K111" i="6" s="1"/>
  <c r="I111" i="6"/>
  <c r="J111" i="6" s="1"/>
  <c r="N110" i="6"/>
  <c r="L110" i="6"/>
  <c r="M110" i="6" s="1"/>
  <c r="I110" i="6"/>
  <c r="J110" i="6" s="1"/>
  <c r="N109" i="6"/>
  <c r="L109" i="6"/>
  <c r="K109" i="6" s="1"/>
  <c r="I109" i="6"/>
  <c r="J109" i="6" s="1"/>
  <c r="N108" i="6"/>
  <c r="L108" i="6"/>
  <c r="M108" i="6" s="1"/>
  <c r="I108" i="6"/>
  <c r="J108" i="6" s="1"/>
  <c r="N107" i="6"/>
  <c r="L107" i="6"/>
  <c r="K107" i="6" s="1"/>
  <c r="I107" i="6"/>
  <c r="J107" i="6" s="1"/>
  <c r="N106" i="6"/>
  <c r="L106" i="6"/>
  <c r="M106" i="6" s="1"/>
  <c r="I106" i="6"/>
  <c r="J106" i="6" s="1"/>
  <c r="N105" i="6"/>
  <c r="L105" i="6"/>
  <c r="K105" i="6" s="1"/>
  <c r="I105" i="6"/>
  <c r="J105" i="6" s="1"/>
  <c r="N104" i="6"/>
  <c r="L104" i="6"/>
  <c r="M104" i="6" s="1"/>
  <c r="I104" i="6"/>
  <c r="J104" i="6" s="1"/>
  <c r="N95" i="6"/>
  <c r="L95" i="6"/>
  <c r="M95" i="6" s="1"/>
  <c r="I95" i="6"/>
  <c r="J95" i="6" s="1"/>
  <c r="N94" i="6"/>
  <c r="L94" i="6"/>
  <c r="M94" i="6" s="1"/>
  <c r="K94" i="6"/>
  <c r="I94" i="6"/>
  <c r="J94" i="6" s="1"/>
  <c r="N93" i="6"/>
  <c r="M93" i="6"/>
  <c r="L93" i="6"/>
  <c r="K93" i="6" s="1"/>
  <c r="I93" i="6"/>
  <c r="J93" i="6" s="1"/>
  <c r="N92" i="6"/>
  <c r="L92" i="6"/>
  <c r="M92" i="6" s="1"/>
  <c r="I92" i="6"/>
  <c r="J92" i="6" s="1"/>
  <c r="N91" i="6"/>
  <c r="M91" i="6"/>
  <c r="L91" i="6"/>
  <c r="K91" i="6"/>
  <c r="I91" i="6"/>
  <c r="J91" i="6" s="1"/>
  <c r="N90" i="6"/>
  <c r="M90" i="6"/>
  <c r="L90" i="6"/>
  <c r="K90" i="6" s="1"/>
  <c r="I90" i="6"/>
  <c r="J90" i="6" s="1"/>
  <c r="N89" i="6"/>
  <c r="L89" i="6"/>
  <c r="K89" i="6" s="1"/>
  <c r="I89" i="6"/>
  <c r="J89" i="6" s="1"/>
  <c r="N88" i="6"/>
  <c r="M88" i="6"/>
  <c r="L88" i="6"/>
  <c r="K88" i="6"/>
  <c r="I88" i="6"/>
  <c r="J88" i="6" s="1"/>
  <c r="N87" i="6"/>
  <c r="M87" i="6"/>
  <c r="L87" i="6"/>
  <c r="K87" i="6"/>
  <c r="I87" i="6"/>
  <c r="J87" i="6" s="1"/>
  <c r="N86" i="6"/>
  <c r="L86" i="6"/>
  <c r="M86" i="6" s="1"/>
  <c r="I86" i="6"/>
  <c r="J86" i="6" s="1"/>
  <c r="N85" i="6"/>
  <c r="M85" i="6"/>
  <c r="L85" i="6"/>
  <c r="K85" i="6"/>
  <c r="I85" i="6"/>
  <c r="J85" i="6" s="1"/>
  <c r="N84" i="6"/>
  <c r="M84" i="6"/>
  <c r="L84" i="6"/>
  <c r="K84" i="6" s="1"/>
  <c r="I84" i="6"/>
  <c r="J84" i="6" s="1"/>
  <c r="N83" i="6"/>
  <c r="L83" i="6"/>
  <c r="M83" i="6" s="1"/>
  <c r="I83" i="6"/>
  <c r="J83" i="6" s="1"/>
  <c r="N82" i="6"/>
  <c r="L82" i="6"/>
  <c r="M82" i="6" s="1"/>
  <c r="K82" i="6"/>
  <c r="I82" i="6"/>
  <c r="J82" i="6" s="1"/>
  <c r="N81" i="6"/>
  <c r="M81" i="6"/>
  <c r="L81" i="6"/>
  <c r="K81" i="6" s="1"/>
  <c r="I81" i="6"/>
  <c r="J81" i="6" s="1"/>
  <c r="N80" i="6"/>
  <c r="L80" i="6"/>
  <c r="M80" i="6" s="1"/>
  <c r="I80" i="6"/>
  <c r="J80" i="6" s="1"/>
  <c r="N79" i="6"/>
  <c r="M79" i="6"/>
  <c r="L79" i="6"/>
  <c r="K79" i="6"/>
  <c r="I79" i="6"/>
  <c r="J79" i="6" s="1"/>
  <c r="N78" i="6"/>
  <c r="M78" i="6"/>
  <c r="L78" i="6"/>
  <c r="K78" i="6" s="1"/>
  <c r="I78" i="6"/>
  <c r="J78" i="6" s="1"/>
  <c r="N77" i="6"/>
  <c r="L77" i="6"/>
  <c r="K77" i="6" s="1"/>
  <c r="I77" i="6"/>
  <c r="J77" i="6" s="1"/>
  <c r="N76" i="6"/>
  <c r="M76" i="6"/>
  <c r="L76" i="6"/>
  <c r="K76" i="6"/>
  <c r="I76" i="6"/>
  <c r="J76" i="6" s="1"/>
  <c r="N75" i="6"/>
  <c r="M75" i="6"/>
  <c r="L75" i="6"/>
  <c r="K75" i="6"/>
  <c r="I75" i="6"/>
  <c r="J75" i="6" s="1"/>
  <c r="N74" i="6"/>
  <c r="L74" i="6"/>
  <c r="M74" i="6" s="1"/>
  <c r="I74" i="6"/>
  <c r="J74" i="6" s="1"/>
  <c r="N73" i="6"/>
  <c r="M73" i="6"/>
  <c r="L73" i="6"/>
  <c r="K73" i="6"/>
  <c r="I73" i="6"/>
  <c r="J73" i="6" s="1"/>
  <c r="N72" i="6"/>
  <c r="M72" i="6"/>
  <c r="L72" i="6"/>
  <c r="K72" i="6" s="1"/>
  <c r="I72" i="6"/>
  <c r="J72" i="6" s="1"/>
  <c r="N71" i="6"/>
  <c r="L71" i="6"/>
  <c r="M71" i="6" s="1"/>
  <c r="I71" i="6"/>
  <c r="J71" i="6" s="1"/>
  <c r="N61" i="6"/>
  <c r="L61" i="6"/>
  <c r="M61" i="6" s="1"/>
  <c r="K61" i="6"/>
  <c r="I61" i="6"/>
  <c r="J61" i="6" s="1"/>
  <c r="N60" i="6"/>
  <c r="L60" i="6"/>
  <c r="K60" i="6" s="1"/>
  <c r="I60" i="6"/>
  <c r="J60" i="6" s="1"/>
  <c r="N59" i="6"/>
  <c r="L59" i="6"/>
  <c r="M59" i="6" s="1"/>
  <c r="I59" i="6"/>
  <c r="J59" i="6" s="1"/>
  <c r="N58" i="6"/>
  <c r="L58" i="6"/>
  <c r="M58" i="6" s="1"/>
  <c r="K58" i="6"/>
  <c r="I58" i="6"/>
  <c r="J58" i="6" s="1"/>
  <c r="N57" i="6"/>
  <c r="M57" i="6"/>
  <c r="L57" i="6"/>
  <c r="K57" i="6" s="1"/>
  <c r="I57" i="6"/>
  <c r="J57" i="6" s="1"/>
  <c r="N56" i="6"/>
  <c r="L56" i="6"/>
  <c r="M56" i="6" s="1"/>
  <c r="I56" i="6"/>
  <c r="J56" i="6" s="1"/>
  <c r="N55" i="6"/>
  <c r="M55" i="6"/>
  <c r="L55" i="6"/>
  <c r="K55" i="6"/>
  <c r="I55" i="6"/>
  <c r="J55" i="6" s="1"/>
  <c r="N54" i="6"/>
  <c r="M54" i="6"/>
  <c r="L54" i="6"/>
  <c r="K54" i="6" s="1"/>
  <c r="I54" i="6"/>
  <c r="J54" i="6" s="1"/>
  <c r="N53" i="6"/>
  <c r="L53" i="6"/>
  <c r="K53" i="6" s="1"/>
  <c r="I53" i="6"/>
  <c r="J53" i="6" s="1"/>
  <c r="N52" i="6"/>
  <c r="M52" i="6"/>
  <c r="L52" i="6"/>
  <c r="K52" i="6"/>
  <c r="I52" i="6"/>
  <c r="J52" i="6" s="1"/>
  <c r="N51" i="6"/>
  <c r="M51" i="6"/>
  <c r="L51" i="6"/>
  <c r="K51" i="6"/>
  <c r="I51" i="6"/>
  <c r="J51" i="6" s="1"/>
  <c r="N50" i="6"/>
  <c r="L50" i="6"/>
  <c r="M50" i="6" s="1"/>
  <c r="I50" i="6"/>
  <c r="J50" i="6" s="1"/>
  <c r="N49" i="6"/>
  <c r="M49" i="6"/>
  <c r="L49" i="6"/>
  <c r="K49" i="6"/>
  <c r="I49" i="6"/>
  <c r="J49" i="6" s="1"/>
  <c r="N48" i="6"/>
  <c r="M48" i="6"/>
  <c r="L48" i="6"/>
  <c r="K48" i="6" s="1"/>
  <c r="I48" i="6"/>
  <c r="J48" i="6" s="1"/>
  <c r="N47" i="6"/>
  <c r="L47" i="6"/>
  <c r="M47" i="6" s="1"/>
  <c r="I47" i="6"/>
  <c r="J47" i="6" s="1"/>
  <c r="N46" i="6"/>
  <c r="L46" i="6"/>
  <c r="M46" i="6" s="1"/>
  <c r="K46" i="6"/>
  <c r="I46" i="6"/>
  <c r="J46" i="6" s="1"/>
  <c r="N45" i="6"/>
  <c r="M45" i="6"/>
  <c r="L45" i="6"/>
  <c r="K45" i="6" s="1"/>
  <c r="I45" i="6"/>
  <c r="J45" i="6" s="1"/>
  <c r="N44" i="6"/>
  <c r="L44" i="6"/>
  <c r="M44" i="6" s="1"/>
  <c r="I44" i="6"/>
  <c r="J44" i="6" s="1"/>
  <c r="N43" i="6"/>
  <c r="M43" i="6"/>
  <c r="L43" i="6"/>
  <c r="K43" i="6"/>
  <c r="I43" i="6"/>
  <c r="J43" i="6" s="1"/>
  <c r="N42" i="6"/>
  <c r="M42" i="6"/>
  <c r="L42" i="6"/>
  <c r="K42" i="6" s="1"/>
  <c r="I42" i="6"/>
  <c r="J42" i="6" s="1"/>
  <c r="N41" i="6"/>
  <c r="L41" i="6"/>
  <c r="K41" i="6" s="1"/>
  <c r="I41" i="6"/>
  <c r="J41" i="6" s="1"/>
  <c r="N40" i="6"/>
  <c r="M40" i="6"/>
  <c r="L40" i="6"/>
  <c r="K40" i="6"/>
  <c r="I40" i="6"/>
  <c r="J40" i="6" s="1"/>
  <c r="L39" i="6"/>
  <c r="M39" i="6" s="1"/>
  <c r="J39" i="6"/>
  <c r="I39" i="6"/>
  <c r="N38" i="6"/>
  <c r="L38" i="6"/>
  <c r="K38" i="6" s="1"/>
  <c r="J38" i="6"/>
  <c r="I38" i="6"/>
  <c r="N37" i="6"/>
  <c r="L37" i="6"/>
  <c r="M37" i="6" s="1"/>
  <c r="I37" i="6"/>
  <c r="J37" i="6" s="1"/>
  <c r="N27" i="6"/>
  <c r="L27" i="6"/>
  <c r="M27" i="6" s="1"/>
  <c r="I27" i="6"/>
  <c r="J27" i="6" s="1"/>
  <c r="N26" i="6"/>
  <c r="M26" i="6"/>
  <c r="L26" i="6"/>
  <c r="K26" i="6"/>
  <c r="I26" i="6"/>
  <c r="J26" i="6" s="1"/>
  <c r="N25" i="6"/>
  <c r="M25" i="6"/>
  <c r="L25" i="6"/>
  <c r="K25" i="6" s="1"/>
  <c r="I25" i="6"/>
  <c r="J25" i="6" s="1"/>
  <c r="N24" i="6"/>
  <c r="L24" i="6"/>
  <c r="K24" i="6" s="1"/>
  <c r="I24" i="6"/>
  <c r="J24" i="6" s="1"/>
  <c r="N23" i="6"/>
  <c r="M23" i="6"/>
  <c r="L23" i="6"/>
  <c r="K23" i="6"/>
  <c r="I23" i="6"/>
  <c r="J23" i="6" s="1"/>
  <c r="N22" i="6"/>
  <c r="M22" i="6"/>
  <c r="L22" i="6"/>
  <c r="K22" i="6"/>
  <c r="I22" i="6"/>
  <c r="J22" i="6" s="1"/>
  <c r="N21" i="6"/>
  <c r="L21" i="6"/>
  <c r="M21" i="6" s="1"/>
  <c r="I21" i="6"/>
  <c r="J21" i="6" s="1"/>
  <c r="N20" i="6"/>
  <c r="M20" i="6"/>
  <c r="L20" i="6"/>
  <c r="K20" i="6"/>
  <c r="I20" i="6"/>
  <c r="J20" i="6" s="1"/>
  <c r="N19" i="6"/>
  <c r="M19" i="6"/>
  <c r="L19" i="6"/>
  <c r="K19" i="6" s="1"/>
  <c r="I19" i="6"/>
  <c r="J19" i="6" s="1"/>
  <c r="N18" i="6"/>
  <c r="L18" i="6"/>
  <c r="M18" i="6" s="1"/>
  <c r="I18" i="6"/>
  <c r="J18" i="6" s="1"/>
  <c r="N17" i="6"/>
  <c r="L17" i="6"/>
  <c r="M17" i="6" s="1"/>
  <c r="K17" i="6"/>
  <c r="I17" i="6"/>
  <c r="J17" i="6" s="1"/>
  <c r="N16" i="6"/>
  <c r="M16" i="6"/>
  <c r="L16" i="6"/>
  <c r="K16" i="6" s="1"/>
  <c r="I16" i="6"/>
  <c r="J16" i="6" s="1"/>
  <c r="N15" i="6"/>
  <c r="L15" i="6"/>
  <c r="M15" i="6" s="1"/>
  <c r="I15" i="6"/>
  <c r="J15" i="6" s="1"/>
  <c r="N14" i="6"/>
  <c r="M14" i="6"/>
  <c r="L14" i="6"/>
  <c r="K14" i="6"/>
  <c r="I14" i="6"/>
  <c r="J14" i="6" s="1"/>
  <c r="N13" i="6"/>
  <c r="M13" i="6"/>
  <c r="L13" i="6"/>
  <c r="K13" i="6" s="1"/>
  <c r="I13" i="6"/>
  <c r="J13" i="6" s="1"/>
  <c r="N12" i="6"/>
  <c r="L12" i="6"/>
  <c r="K12" i="6" s="1"/>
  <c r="I12" i="6"/>
  <c r="J12" i="6" s="1"/>
  <c r="N11" i="6"/>
  <c r="M11" i="6"/>
  <c r="L11" i="6"/>
  <c r="K11" i="6"/>
  <c r="I11" i="6"/>
  <c r="J11" i="6" s="1"/>
  <c r="N10" i="6"/>
  <c r="M10" i="6"/>
  <c r="L10" i="6"/>
  <c r="K10" i="6"/>
  <c r="I10" i="6"/>
  <c r="J10" i="6" s="1"/>
  <c r="N9" i="6"/>
  <c r="L9" i="6"/>
  <c r="M9" i="6" s="1"/>
  <c r="I9" i="6"/>
  <c r="J9" i="6" s="1"/>
  <c r="N8" i="6"/>
  <c r="M8" i="6"/>
  <c r="L8" i="6"/>
  <c r="K8" i="6"/>
  <c r="I8" i="6"/>
  <c r="J8" i="6" s="1"/>
  <c r="N7" i="6"/>
  <c r="M7" i="6"/>
  <c r="L7" i="6"/>
  <c r="K7" i="6" s="1"/>
  <c r="I7" i="6"/>
  <c r="J7" i="6" s="1"/>
  <c r="N6" i="6"/>
  <c r="L6" i="6"/>
  <c r="M6" i="6" s="1"/>
  <c r="I6" i="6"/>
  <c r="J6" i="6" s="1"/>
  <c r="N5" i="6"/>
  <c r="L5" i="6"/>
  <c r="M5" i="6" s="1"/>
  <c r="K5" i="6"/>
  <c r="I5" i="6"/>
  <c r="J5" i="6" s="1"/>
  <c r="N4" i="6"/>
  <c r="M4" i="6"/>
  <c r="L4" i="6"/>
  <c r="K4" i="6" s="1"/>
  <c r="I4" i="6"/>
  <c r="J4" i="6" s="1"/>
  <c r="N3" i="6"/>
  <c r="L3" i="6"/>
  <c r="M3" i="6" s="1"/>
  <c r="I3" i="6"/>
  <c r="J3" i="6" s="1"/>
  <c r="R137" i="12" l="1"/>
  <c r="M107" i="6"/>
  <c r="M115" i="6"/>
  <c r="K3" i="6"/>
  <c r="K15" i="6"/>
  <c r="K27" i="6"/>
  <c r="K44" i="6"/>
  <c r="K56" i="6"/>
  <c r="K80" i="6"/>
  <c r="K92" i="6"/>
  <c r="K110" i="6"/>
  <c r="M41" i="6"/>
  <c r="M123" i="6"/>
  <c r="M105" i="6"/>
  <c r="M113" i="6"/>
  <c r="M121" i="6"/>
  <c r="M53" i="6"/>
  <c r="M77" i="6"/>
  <c r="K6" i="6"/>
  <c r="K18" i="6"/>
  <c r="K47" i="6"/>
  <c r="K59" i="6"/>
  <c r="K71" i="6"/>
  <c r="K83" i="6"/>
  <c r="K95" i="6"/>
  <c r="K108" i="6"/>
  <c r="K116" i="6"/>
  <c r="K124" i="6"/>
  <c r="M111" i="6"/>
  <c r="M119" i="6"/>
  <c r="K9" i="6"/>
  <c r="K21" i="6"/>
  <c r="K50" i="6"/>
  <c r="K74" i="6"/>
  <c r="K86" i="6"/>
  <c r="K106" i="6"/>
  <c r="K114" i="6"/>
  <c r="K122" i="6"/>
  <c r="M24" i="6"/>
  <c r="M12" i="6"/>
  <c r="M60" i="6"/>
  <c r="M109" i="6"/>
  <c r="M117" i="6"/>
  <c r="M125" i="6"/>
  <c r="M89" i="6"/>
  <c r="K104" i="6"/>
  <c r="K112" i="6"/>
  <c r="K120" i="6"/>
  <c r="K37" i="6"/>
  <c r="M38" i="6"/>
  <c r="K39" i="6"/>
  <c r="Q137" i="10" l="1"/>
  <c r="Q138" i="10" s="1"/>
  <c r="I3" i="9"/>
  <c r="Q137" i="6" l="1"/>
  <c r="Q138" i="6" s="1"/>
  <c r="I72" i="11" l="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71" i="11"/>
  <c r="I4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71" i="9"/>
  <c r="I107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71" i="8"/>
  <c r="J95" i="11" l="1"/>
  <c r="J94" i="11"/>
  <c r="J93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4" i="11"/>
  <c r="J73" i="11"/>
  <c r="J72" i="11"/>
  <c r="J71" i="11"/>
  <c r="I38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F31" i="1" l="1"/>
  <c r="L29" i="1"/>
  <c r="L31" i="1" s="1"/>
  <c r="O18" i="1" l="1"/>
  <c r="O22" i="1"/>
  <c r="O12" i="1"/>
  <c r="O8" i="1"/>
  <c r="O20" i="1"/>
  <c r="O14" i="1"/>
  <c r="O25" i="1"/>
  <c r="O10" i="1"/>
  <c r="O17" i="1"/>
  <c r="O24" i="1"/>
  <c r="O26" i="1"/>
  <c r="O16" i="1"/>
  <c r="O21" i="1"/>
  <c r="O11" i="1"/>
  <c r="O15" i="1"/>
  <c r="O19" i="1"/>
  <c r="O23" i="1"/>
  <c r="O27" i="1"/>
  <c r="O9" i="1"/>
  <c r="O116" i="10"/>
  <c r="O87" i="10"/>
  <c r="P59" i="10"/>
  <c r="P104" i="10"/>
  <c r="L132" i="11"/>
  <c r="F132" i="11"/>
  <c r="L130" i="11"/>
  <c r="N128" i="11"/>
  <c r="L128" i="11"/>
  <c r="P128" i="11" s="1"/>
  <c r="I128" i="11"/>
  <c r="J128" i="11" s="1"/>
  <c r="N127" i="11"/>
  <c r="L127" i="11"/>
  <c r="P127" i="11" s="1"/>
  <c r="I127" i="11"/>
  <c r="J127" i="11" s="1"/>
  <c r="N126" i="11"/>
  <c r="L126" i="11"/>
  <c r="P126" i="11" s="1"/>
  <c r="I126" i="11"/>
  <c r="J126" i="11" s="1"/>
  <c r="N125" i="11"/>
  <c r="L125" i="11"/>
  <c r="P125" i="11" s="1"/>
  <c r="I125" i="11"/>
  <c r="J125" i="11" s="1"/>
  <c r="N124" i="11"/>
  <c r="L124" i="11"/>
  <c r="P124" i="11" s="1"/>
  <c r="I124" i="11"/>
  <c r="J124" i="11" s="1"/>
  <c r="N123" i="11"/>
  <c r="L123" i="11"/>
  <c r="P123" i="11" s="1"/>
  <c r="I123" i="11"/>
  <c r="J123" i="11" s="1"/>
  <c r="N122" i="11"/>
  <c r="L122" i="11"/>
  <c r="P122" i="11" s="1"/>
  <c r="I122" i="11"/>
  <c r="J122" i="11" s="1"/>
  <c r="O121" i="11"/>
  <c r="N121" i="11"/>
  <c r="L121" i="11"/>
  <c r="P121" i="11" s="1"/>
  <c r="I121" i="11"/>
  <c r="J121" i="11" s="1"/>
  <c r="N120" i="11"/>
  <c r="L120" i="11"/>
  <c r="P120" i="11" s="1"/>
  <c r="I120" i="11"/>
  <c r="J120" i="11" s="1"/>
  <c r="N119" i="11"/>
  <c r="L119" i="11"/>
  <c r="P119" i="11" s="1"/>
  <c r="I119" i="11"/>
  <c r="J119" i="11" s="1"/>
  <c r="O118" i="11"/>
  <c r="N118" i="11"/>
  <c r="L118" i="11"/>
  <c r="P118" i="11" s="1"/>
  <c r="I118" i="11"/>
  <c r="J118" i="11" s="1"/>
  <c r="N117" i="11"/>
  <c r="L117" i="11"/>
  <c r="P117" i="11" s="1"/>
  <c r="I117" i="11"/>
  <c r="J117" i="11" s="1"/>
  <c r="N116" i="11"/>
  <c r="L116" i="11"/>
  <c r="P116" i="11" s="1"/>
  <c r="I116" i="11"/>
  <c r="J116" i="11" s="1"/>
  <c r="N115" i="11"/>
  <c r="L115" i="11"/>
  <c r="P115" i="11" s="1"/>
  <c r="I115" i="11"/>
  <c r="J115" i="11" s="1"/>
  <c r="N114" i="11"/>
  <c r="L114" i="11"/>
  <c r="P114" i="11" s="1"/>
  <c r="I114" i="11"/>
  <c r="J114" i="11" s="1"/>
  <c r="N113" i="11"/>
  <c r="L113" i="11"/>
  <c r="P113" i="11" s="1"/>
  <c r="I113" i="11"/>
  <c r="J113" i="11" s="1"/>
  <c r="N112" i="11"/>
  <c r="L112" i="11"/>
  <c r="P112" i="11" s="1"/>
  <c r="I112" i="11"/>
  <c r="J112" i="11" s="1"/>
  <c r="N111" i="11"/>
  <c r="L111" i="11"/>
  <c r="P111" i="11" s="1"/>
  <c r="I111" i="11"/>
  <c r="J111" i="11" s="1"/>
  <c r="N110" i="11"/>
  <c r="L110" i="11"/>
  <c r="P110" i="11" s="1"/>
  <c r="I110" i="11"/>
  <c r="J110" i="11" s="1"/>
  <c r="N109" i="11"/>
  <c r="L109" i="11"/>
  <c r="P109" i="11" s="1"/>
  <c r="I109" i="11"/>
  <c r="J109" i="11" s="1"/>
  <c r="N108" i="11"/>
  <c r="L108" i="11"/>
  <c r="P108" i="11" s="1"/>
  <c r="I108" i="11"/>
  <c r="J108" i="11" s="1"/>
  <c r="N107" i="11"/>
  <c r="L107" i="11"/>
  <c r="P107" i="11" s="1"/>
  <c r="I107" i="11"/>
  <c r="J107" i="11" s="1"/>
  <c r="N106" i="11"/>
  <c r="L106" i="11"/>
  <c r="P106" i="11" s="1"/>
  <c r="I106" i="11"/>
  <c r="J106" i="11" s="1"/>
  <c r="N105" i="11"/>
  <c r="L105" i="11"/>
  <c r="P105" i="11" s="1"/>
  <c r="I105" i="11"/>
  <c r="J105" i="11" s="1"/>
  <c r="N104" i="11"/>
  <c r="L104" i="11"/>
  <c r="P104" i="11" s="1"/>
  <c r="I104" i="11"/>
  <c r="J104" i="11" s="1"/>
  <c r="F99" i="11"/>
  <c r="L97" i="11"/>
  <c r="L99" i="11" s="1"/>
  <c r="K96" i="11"/>
  <c r="N95" i="11"/>
  <c r="L95" i="11"/>
  <c r="P95" i="11" s="1"/>
  <c r="N94" i="11"/>
  <c r="L94" i="11"/>
  <c r="P94" i="11" s="1"/>
  <c r="N93" i="11"/>
  <c r="L93" i="11"/>
  <c r="P93" i="11" s="1"/>
  <c r="N92" i="11"/>
  <c r="L92" i="11"/>
  <c r="P92" i="11" s="1"/>
  <c r="N91" i="11"/>
  <c r="L91" i="11"/>
  <c r="P91" i="11" s="1"/>
  <c r="N90" i="11"/>
  <c r="L90" i="11"/>
  <c r="P90" i="11" s="1"/>
  <c r="N89" i="11"/>
  <c r="L89" i="11"/>
  <c r="P89" i="11" s="1"/>
  <c r="N88" i="11"/>
  <c r="L88" i="11"/>
  <c r="P88" i="11" s="1"/>
  <c r="N87" i="11"/>
  <c r="L87" i="11"/>
  <c r="P87" i="11" s="1"/>
  <c r="N86" i="11"/>
  <c r="L86" i="11"/>
  <c r="P86" i="11" s="1"/>
  <c r="N85" i="11"/>
  <c r="L85" i="11"/>
  <c r="P85" i="11" s="1"/>
  <c r="N84" i="11"/>
  <c r="L84" i="11"/>
  <c r="P84" i="11" s="1"/>
  <c r="N83" i="11"/>
  <c r="L83" i="11"/>
  <c r="P83" i="11" s="1"/>
  <c r="N82" i="11"/>
  <c r="L82" i="11"/>
  <c r="P82" i="11" s="1"/>
  <c r="N81" i="11"/>
  <c r="L81" i="11"/>
  <c r="P81" i="11" s="1"/>
  <c r="N80" i="11"/>
  <c r="L80" i="11"/>
  <c r="P80" i="11" s="1"/>
  <c r="N79" i="11"/>
  <c r="L79" i="11"/>
  <c r="P79" i="11" s="1"/>
  <c r="N78" i="11"/>
  <c r="L78" i="11"/>
  <c r="P78" i="11" s="1"/>
  <c r="N77" i="11"/>
  <c r="L77" i="11"/>
  <c r="P77" i="11" s="1"/>
  <c r="N76" i="11"/>
  <c r="L76" i="11"/>
  <c r="P76" i="11" s="1"/>
  <c r="N75" i="11"/>
  <c r="L75" i="11"/>
  <c r="P75" i="11" s="1"/>
  <c r="N74" i="11"/>
  <c r="L74" i="11"/>
  <c r="P74" i="11" s="1"/>
  <c r="N73" i="11"/>
  <c r="L73" i="11"/>
  <c r="P73" i="11" s="1"/>
  <c r="N72" i="11"/>
  <c r="L72" i="11"/>
  <c r="P72" i="11" s="1"/>
  <c r="N71" i="11"/>
  <c r="L71" i="11"/>
  <c r="P71" i="11" s="1"/>
  <c r="K70" i="11"/>
  <c r="K69" i="11"/>
  <c r="K68" i="11"/>
  <c r="F65" i="11"/>
  <c r="L63" i="11"/>
  <c r="L65" i="11" s="1"/>
  <c r="K65" i="11" s="1"/>
  <c r="K62" i="11"/>
  <c r="N61" i="11"/>
  <c r="L61" i="11"/>
  <c r="P61" i="11" s="1"/>
  <c r="I61" i="11"/>
  <c r="J61" i="11" s="1"/>
  <c r="N60" i="11"/>
  <c r="L60" i="11"/>
  <c r="P60" i="11" s="1"/>
  <c r="I60" i="11"/>
  <c r="J60" i="11" s="1"/>
  <c r="N59" i="11"/>
  <c r="L59" i="11"/>
  <c r="P59" i="11" s="1"/>
  <c r="I59" i="11"/>
  <c r="J59" i="11" s="1"/>
  <c r="N58" i="11"/>
  <c r="L58" i="11"/>
  <c r="P58" i="11" s="1"/>
  <c r="I58" i="11"/>
  <c r="J58" i="11" s="1"/>
  <c r="N57" i="11"/>
  <c r="L57" i="11"/>
  <c r="P57" i="11" s="1"/>
  <c r="I57" i="11"/>
  <c r="J57" i="11" s="1"/>
  <c r="N56" i="11"/>
  <c r="L56" i="11"/>
  <c r="P56" i="11" s="1"/>
  <c r="I56" i="11"/>
  <c r="J56" i="11" s="1"/>
  <c r="N55" i="11"/>
  <c r="L55" i="11"/>
  <c r="P55" i="11" s="1"/>
  <c r="I55" i="11"/>
  <c r="J55" i="11" s="1"/>
  <c r="P54" i="11"/>
  <c r="N54" i="11"/>
  <c r="L54" i="11"/>
  <c r="I54" i="11"/>
  <c r="J54" i="11" s="1"/>
  <c r="N53" i="11"/>
  <c r="L53" i="11"/>
  <c r="P53" i="11" s="1"/>
  <c r="I53" i="11"/>
  <c r="J53" i="11" s="1"/>
  <c r="N52" i="11"/>
  <c r="L52" i="11"/>
  <c r="P52" i="11" s="1"/>
  <c r="I52" i="11"/>
  <c r="J52" i="11" s="1"/>
  <c r="N51" i="11"/>
  <c r="L51" i="11"/>
  <c r="P51" i="11" s="1"/>
  <c r="I51" i="11"/>
  <c r="J51" i="11" s="1"/>
  <c r="N50" i="11"/>
  <c r="L50" i="11"/>
  <c r="P50" i="11" s="1"/>
  <c r="I50" i="11"/>
  <c r="J50" i="11" s="1"/>
  <c r="N49" i="11"/>
  <c r="L49" i="11"/>
  <c r="P49" i="11" s="1"/>
  <c r="I49" i="11"/>
  <c r="J49" i="11" s="1"/>
  <c r="N48" i="11"/>
  <c r="L48" i="11"/>
  <c r="P48" i="11" s="1"/>
  <c r="I48" i="11"/>
  <c r="J48" i="11" s="1"/>
  <c r="N47" i="11"/>
  <c r="L47" i="11"/>
  <c r="P47" i="11" s="1"/>
  <c r="I47" i="11"/>
  <c r="J47" i="11" s="1"/>
  <c r="N46" i="11"/>
  <c r="L46" i="11"/>
  <c r="P46" i="11" s="1"/>
  <c r="I46" i="11"/>
  <c r="J46" i="11" s="1"/>
  <c r="N45" i="11"/>
  <c r="L45" i="11"/>
  <c r="P45" i="11" s="1"/>
  <c r="I45" i="11"/>
  <c r="J45" i="11" s="1"/>
  <c r="N44" i="11"/>
  <c r="L44" i="11"/>
  <c r="P44" i="11" s="1"/>
  <c r="I44" i="11"/>
  <c r="J44" i="11" s="1"/>
  <c r="N43" i="11"/>
  <c r="L43" i="11"/>
  <c r="P43" i="11" s="1"/>
  <c r="I43" i="11"/>
  <c r="J43" i="11" s="1"/>
  <c r="N42" i="11"/>
  <c r="L42" i="11"/>
  <c r="P42" i="11" s="1"/>
  <c r="I42" i="11"/>
  <c r="J42" i="11" s="1"/>
  <c r="N41" i="11"/>
  <c r="L41" i="11"/>
  <c r="P41" i="11" s="1"/>
  <c r="I41" i="11"/>
  <c r="J41" i="11" s="1"/>
  <c r="N40" i="11"/>
  <c r="L40" i="11"/>
  <c r="P40" i="11" s="1"/>
  <c r="I40" i="11"/>
  <c r="J40" i="11" s="1"/>
  <c r="N39" i="11"/>
  <c r="L39" i="11"/>
  <c r="P39" i="11" s="1"/>
  <c r="I39" i="11"/>
  <c r="J39" i="11" s="1"/>
  <c r="N38" i="11"/>
  <c r="L38" i="11"/>
  <c r="P38" i="11" s="1"/>
  <c r="I38" i="11"/>
  <c r="J38" i="11" s="1"/>
  <c r="N37" i="11"/>
  <c r="L37" i="11"/>
  <c r="P37" i="11" s="1"/>
  <c r="I37" i="11"/>
  <c r="J37" i="11" s="1"/>
  <c r="F31" i="11"/>
  <c r="L29" i="11"/>
  <c r="L31" i="11" s="1"/>
  <c r="N27" i="11"/>
  <c r="L27" i="11"/>
  <c r="P27" i="11" s="1"/>
  <c r="I27" i="11"/>
  <c r="J27" i="11" s="1"/>
  <c r="N26" i="11"/>
  <c r="L26" i="11"/>
  <c r="P26" i="11" s="1"/>
  <c r="I26" i="11"/>
  <c r="J26" i="11" s="1"/>
  <c r="N25" i="11"/>
  <c r="L25" i="11"/>
  <c r="P25" i="11" s="1"/>
  <c r="I25" i="11"/>
  <c r="J25" i="11" s="1"/>
  <c r="N24" i="11"/>
  <c r="L24" i="11"/>
  <c r="O24" i="11" s="1"/>
  <c r="I24" i="11"/>
  <c r="J24" i="11" s="1"/>
  <c r="N23" i="11"/>
  <c r="L23" i="11"/>
  <c r="M23" i="11" s="1"/>
  <c r="I23" i="11"/>
  <c r="J23" i="11" s="1"/>
  <c r="N22" i="11"/>
  <c r="L22" i="11"/>
  <c r="M22" i="11" s="1"/>
  <c r="I22" i="11"/>
  <c r="J22" i="11" s="1"/>
  <c r="N21" i="11"/>
  <c r="L21" i="11"/>
  <c r="M21" i="11" s="1"/>
  <c r="I21" i="11"/>
  <c r="J21" i="11" s="1"/>
  <c r="N20" i="11"/>
  <c r="L20" i="11"/>
  <c r="M20" i="11" s="1"/>
  <c r="I20" i="11"/>
  <c r="J20" i="11" s="1"/>
  <c r="N19" i="11"/>
  <c r="L19" i="11"/>
  <c r="M19" i="11" s="1"/>
  <c r="I19" i="11"/>
  <c r="J19" i="11" s="1"/>
  <c r="O18" i="11"/>
  <c r="N18" i="11"/>
  <c r="L18" i="11"/>
  <c r="M18" i="11" s="1"/>
  <c r="K18" i="11"/>
  <c r="I18" i="11"/>
  <c r="J18" i="11" s="1"/>
  <c r="N17" i="11"/>
  <c r="L17" i="11"/>
  <c r="M17" i="11" s="1"/>
  <c r="I17" i="11"/>
  <c r="J17" i="11" s="1"/>
  <c r="N16" i="11"/>
  <c r="L16" i="11"/>
  <c r="M16" i="11" s="1"/>
  <c r="I16" i="11"/>
  <c r="J16" i="11" s="1"/>
  <c r="N15" i="11"/>
  <c r="L15" i="11"/>
  <c r="M15" i="11" s="1"/>
  <c r="I15" i="11"/>
  <c r="J15" i="11" s="1"/>
  <c r="N14" i="11"/>
  <c r="L14" i="11"/>
  <c r="M14" i="11" s="1"/>
  <c r="I14" i="11"/>
  <c r="J14" i="11" s="1"/>
  <c r="N13" i="11"/>
  <c r="L13" i="11"/>
  <c r="M13" i="11" s="1"/>
  <c r="I13" i="11"/>
  <c r="J13" i="11" s="1"/>
  <c r="P12" i="11"/>
  <c r="N12" i="11"/>
  <c r="L12" i="11"/>
  <c r="M12" i="11" s="1"/>
  <c r="K12" i="11"/>
  <c r="I12" i="11"/>
  <c r="J12" i="11" s="1"/>
  <c r="N11" i="11"/>
  <c r="L11" i="11"/>
  <c r="M11" i="11" s="1"/>
  <c r="I11" i="11"/>
  <c r="J11" i="11" s="1"/>
  <c r="N10" i="11"/>
  <c r="L10" i="11"/>
  <c r="M10" i="11" s="1"/>
  <c r="I10" i="11"/>
  <c r="J10" i="11" s="1"/>
  <c r="N9" i="11"/>
  <c r="L9" i="11"/>
  <c r="M9" i="11" s="1"/>
  <c r="I9" i="11"/>
  <c r="J9" i="11" s="1"/>
  <c r="N8" i="11"/>
  <c r="L8" i="11"/>
  <c r="M8" i="11" s="1"/>
  <c r="I8" i="11"/>
  <c r="J8" i="11" s="1"/>
  <c r="N7" i="11"/>
  <c r="L7" i="11"/>
  <c r="M7" i="11" s="1"/>
  <c r="I7" i="11"/>
  <c r="J7" i="11" s="1"/>
  <c r="N6" i="11"/>
  <c r="L6" i="11"/>
  <c r="M6" i="11" s="1"/>
  <c r="I6" i="11"/>
  <c r="J6" i="11" s="1"/>
  <c r="N5" i="11"/>
  <c r="L5" i="11"/>
  <c r="M5" i="11" s="1"/>
  <c r="I5" i="11"/>
  <c r="J5" i="11" s="1"/>
  <c r="N4" i="11"/>
  <c r="L4" i="11"/>
  <c r="M4" i="11" s="1"/>
  <c r="I4" i="11"/>
  <c r="J4" i="11" s="1"/>
  <c r="N3" i="11"/>
  <c r="L3" i="11"/>
  <c r="M3" i="11" s="1"/>
  <c r="I3" i="11"/>
  <c r="J3" i="11" s="1"/>
  <c r="K2" i="11"/>
  <c r="P47" i="10"/>
  <c r="F132" i="6"/>
  <c r="L130" i="6"/>
  <c r="F99" i="6"/>
  <c r="L97" i="6"/>
  <c r="F65" i="6"/>
  <c r="L63" i="6"/>
  <c r="F31" i="6"/>
  <c r="L29" i="6"/>
  <c r="F132" i="1"/>
  <c r="L130" i="1"/>
  <c r="L132" i="1" s="1"/>
  <c r="F99" i="1"/>
  <c r="L97" i="1"/>
  <c r="L99" i="1" s="1"/>
  <c r="F65" i="1"/>
  <c r="L63" i="1"/>
  <c r="L65" i="1" s="1"/>
  <c r="L130" i="10"/>
  <c r="L132" i="10" s="1"/>
  <c r="F132" i="10"/>
  <c r="L97" i="10"/>
  <c r="L99" i="10" s="1"/>
  <c r="F99" i="10"/>
  <c r="L63" i="10"/>
  <c r="L65" i="10" s="1"/>
  <c r="K65" i="10" s="1"/>
  <c r="F65" i="10"/>
  <c r="L29" i="10"/>
  <c r="F31" i="10"/>
  <c r="P56" i="10"/>
  <c r="P48" i="10"/>
  <c r="P40" i="10"/>
  <c r="P127" i="10"/>
  <c r="O125" i="10"/>
  <c r="O123" i="10"/>
  <c r="P123" i="10"/>
  <c r="O121" i="10"/>
  <c r="P119" i="10"/>
  <c r="P115" i="10"/>
  <c r="O111" i="10"/>
  <c r="P111" i="10"/>
  <c r="O109" i="10"/>
  <c r="O107" i="10"/>
  <c r="P107" i="10"/>
  <c r="O105" i="10"/>
  <c r="K96" i="10"/>
  <c r="P92" i="10"/>
  <c r="P82" i="10"/>
  <c r="P72" i="10"/>
  <c r="K70" i="10"/>
  <c r="K69" i="10"/>
  <c r="K68" i="10"/>
  <c r="K62" i="10"/>
  <c r="P60" i="10"/>
  <c r="P58" i="10"/>
  <c r="P54" i="10"/>
  <c r="P52" i="10"/>
  <c r="P50" i="10"/>
  <c r="P46" i="10"/>
  <c r="P44" i="10"/>
  <c r="P42" i="10"/>
  <c r="P38" i="10"/>
  <c r="L31" i="10"/>
  <c r="P20" i="10"/>
  <c r="K2" i="10"/>
  <c r="P18" i="11" l="1"/>
  <c r="O26" i="11"/>
  <c r="H132" i="11"/>
  <c r="O132" i="11" s="1"/>
  <c r="O122" i="11"/>
  <c r="K93" i="11"/>
  <c r="O109" i="11"/>
  <c r="H31" i="11"/>
  <c r="O31" i="11" s="1"/>
  <c r="H65" i="11"/>
  <c r="O65" i="11" s="1"/>
  <c r="O23" i="11"/>
  <c r="O7" i="11"/>
  <c r="K10" i="11"/>
  <c r="K25" i="11"/>
  <c r="K26" i="11"/>
  <c r="O105" i="11"/>
  <c r="O106" i="11"/>
  <c r="K118" i="11"/>
  <c r="K120" i="11"/>
  <c r="K121" i="11"/>
  <c r="O78" i="11"/>
  <c r="K104" i="11"/>
  <c r="K105" i="11"/>
  <c r="O125" i="11"/>
  <c r="P65" i="11"/>
  <c r="O82" i="11"/>
  <c r="K90" i="11"/>
  <c r="K106" i="11"/>
  <c r="K108" i="11"/>
  <c r="K109" i="11"/>
  <c r="O110" i="11"/>
  <c r="O113" i="11"/>
  <c r="K122" i="11"/>
  <c r="K124" i="11"/>
  <c r="K125" i="11"/>
  <c r="O126" i="11"/>
  <c r="K27" i="11"/>
  <c r="K77" i="11"/>
  <c r="O81" i="11"/>
  <c r="K85" i="11"/>
  <c r="K110" i="11"/>
  <c r="K112" i="11"/>
  <c r="K113" i="11"/>
  <c r="O114" i="11"/>
  <c r="O117" i="11"/>
  <c r="K126" i="11"/>
  <c r="K128" i="11"/>
  <c r="P10" i="11"/>
  <c r="P31" i="11"/>
  <c r="K74" i="11"/>
  <c r="K114" i="11"/>
  <c r="K116" i="11"/>
  <c r="K117" i="11"/>
  <c r="P132" i="11"/>
  <c r="K76" i="11"/>
  <c r="K82" i="11"/>
  <c r="O85" i="11"/>
  <c r="K84" i="11"/>
  <c r="K92" i="11"/>
  <c r="O94" i="11"/>
  <c r="O73" i="11"/>
  <c r="O86" i="11"/>
  <c r="O89" i="11"/>
  <c r="K72" i="11"/>
  <c r="K73" i="11"/>
  <c r="O74" i="11"/>
  <c r="O77" i="11"/>
  <c r="K86" i="11"/>
  <c r="K88" i="11"/>
  <c r="K89" i="11"/>
  <c r="O90" i="11"/>
  <c r="O93" i="11"/>
  <c r="K78" i="11"/>
  <c r="K80" i="11"/>
  <c r="K81" i="11"/>
  <c r="K94" i="11"/>
  <c r="O71" i="11"/>
  <c r="O75" i="11"/>
  <c r="O79" i="11"/>
  <c r="O83" i="11"/>
  <c r="O87" i="11"/>
  <c r="O91" i="11"/>
  <c r="O95" i="11"/>
  <c r="O107" i="11"/>
  <c r="O111" i="11"/>
  <c r="O115" i="11"/>
  <c r="O119" i="11"/>
  <c r="O123" i="11"/>
  <c r="O127" i="11"/>
  <c r="K71" i="11"/>
  <c r="O72" i="11"/>
  <c r="K75" i="11"/>
  <c r="O76" i="11"/>
  <c r="K79" i="11"/>
  <c r="O80" i="11"/>
  <c r="K83" i="11"/>
  <c r="O84" i="11"/>
  <c r="K87" i="11"/>
  <c r="O88" i="11"/>
  <c r="K91" i="11"/>
  <c r="O92" i="11"/>
  <c r="K95" i="11"/>
  <c r="O104" i="11"/>
  <c r="K107" i="11"/>
  <c r="O108" i="11"/>
  <c r="K111" i="11"/>
  <c r="O112" i="11"/>
  <c r="K115" i="11"/>
  <c r="O116" i="11"/>
  <c r="K119" i="11"/>
  <c r="O120" i="11"/>
  <c r="K123" i="11"/>
  <c r="O124" i="11"/>
  <c r="K127" i="11"/>
  <c r="O128" i="11"/>
  <c r="P4" i="11"/>
  <c r="O15" i="11"/>
  <c r="P20" i="11"/>
  <c r="K4" i="11"/>
  <c r="O10" i="11"/>
  <c r="K20" i="11"/>
  <c r="O6" i="11"/>
  <c r="O14" i="11"/>
  <c r="P16" i="11"/>
  <c r="O19" i="11"/>
  <c r="O22" i="11"/>
  <c r="O3" i="11"/>
  <c r="P8" i="11"/>
  <c r="O11" i="11"/>
  <c r="K6" i="11"/>
  <c r="P6" i="11"/>
  <c r="K8" i="11"/>
  <c r="K14" i="11"/>
  <c r="P14" i="11"/>
  <c r="K16" i="11"/>
  <c r="K22" i="11"/>
  <c r="P22" i="11"/>
  <c r="K24" i="11"/>
  <c r="O25" i="11"/>
  <c r="O27" i="11"/>
  <c r="P26" i="1"/>
  <c r="P10" i="1"/>
  <c r="P27" i="1"/>
  <c r="P11" i="1"/>
  <c r="P12" i="1"/>
  <c r="P22" i="1"/>
  <c r="P23" i="1"/>
  <c r="P24" i="1"/>
  <c r="P8" i="1"/>
  <c r="P25" i="1"/>
  <c r="P18" i="1"/>
  <c r="P19" i="1"/>
  <c r="P20" i="1"/>
  <c r="P17" i="1"/>
  <c r="P14" i="1"/>
  <c r="P15" i="1"/>
  <c r="P21" i="1"/>
  <c r="P16" i="1"/>
  <c r="P9" i="1"/>
  <c r="H31" i="1"/>
  <c r="O31" i="1" s="1"/>
  <c r="P31" i="1" s="1"/>
  <c r="L5" i="1" s="1"/>
  <c r="P22" i="10"/>
  <c r="P25" i="10"/>
  <c r="P17" i="10"/>
  <c r="P14" i="10"/>
  <c r="P77" i="10"/>
  <c r="P45" i="10"/>
  <c r="P81" i="10"/>
  <c r="P89" i="10"/>
  <c r="P85" i="10"/>
  <c r="P93" i="10"/>
  <c r="P39" i="10"/>
  <c r="P49" i="10"/>
  <c r="P55" i="10"/>
  <c r="P53" i="10"/>
  <c r="P61" i="10"/>
  <c r="P120" i="10"/>
  <c r="P15" i="10"/>
  <c r="O118" i="10"/>
  <c r="O128" i="10"/>
  <c r="O126" i="10"/>
  <c r="O104" i="10"/>
  <c r="P108" i="10"/>
  <c r="O120" i="10"/>
  <c r="P114" i="10"/>
  <c r="P110" i="10"/>
  <c r="P9" i="10"/>
  <c r="P23" i="10"/>
  <c r="P43" i="10"/>
  <c r="P37" i="10"/>
  <c r="O106" i="10"/>
  <c r="O114" i="10"/>
  <c r="O122" i="10"/>
  <c r="P126" i="10"/>
  <c r="P13" i="10"/>
  <c r="P18" i="10"/>
  <c r="P24" i="10"/>
  <c r="P27" i="10"/>
  <c r="P10" i="10"/>
  <c r="P16" i="10"/>
  <c r="P21" i="10"/>
  <c r="P26" i="10"/>
  <c r="P19" i="10"/>
  <c r="O5" i="11"/>
  <c r="O9" i="11"/>
  <c r="O13" i="11"/>
  <c r="O17" i="11"/>
  <c r="O21" i="11"/>
  <c r="M38" i="11"/>
  <c r="O38" i="11"/>
  <c r="K38" i="11"/>
  <c r="M42" i="11"/>
  <c r="O42" i="11"/>
  <c r="K42" i="11"/>
  <c r="M46" i="11"/>
  <c r="O46" i="11"/>
  <c r="K46" i="11"/>
  <c r="M50" i="11"/>
  <c r="O50" i="11"/>
  <c r="K50" i="11"/>
  <c r="M54" i="11"/>
  <c r="O54" i="11"/>
  <c r="K54" i="11"/>
  <c r="M58" i="11"/>
  <c r="O58" i="11"/>
  <c r="K58" i="11"/>
  <c r="O4" i="11"/>
  <c r="K5" i="11"/>
  <c r="P5" i="11"/>
  <c r="O8" i="11"/>
  <c r="K9" i="11"/>
  <c r="P9" i="11"/>
  <c r="O12" i="11"/>
  <c r="K13" i="11"/>
  <c r="P13" i="11"/>
  <c r="O16" i="11"/>
  <c r="K17" i="11"/>
  <c r="P17" i="11"/>
  <c r="O20" i="11"/>
  <c r="K21" i="11"/>
  <c r="P21" i="11"/>
  <c r="M39" i="11"/>
  <c r="O39" i="11"/>
  <c r="K39" i="11"/>
  <c r="M43" i="11"/>
  <c r="O43" i="11"/>
  <c r="K43" i="11"/>
  <c r="M47" i="11"/>
  <c r="O47" i="11"/>
  <c r="K47" i="11"/>
  <c r="M51" i="11"/>
  <c r="O51" i="11"/>
  <c r="K51" i="11"/>
  <c r="M55" i="11"/>
  <c r="O55" i="11"/>
  <c r="K55" i="11"/>
  <c r="M59" i="11"/>
  <c r="O59" i="11"/>
  <c r="K59" i="11"/>
  <c r="M40" i="11"/>
  <c r="O40" i="11"/>
  <c r="K40" i="11"/>
  <c r="M44" i="11"/>
  <c r="O44" i="11"/>
  <c r="K44" i="11"/>
  <c r="M48" i="11"/>
  <c r="O48" i="11"/>
  <c r="K48" i="11"/>
  <c r="M52" i="11"/>
  <c r="O52" i="11"/>
  <c r="K52" i="11"/>
  <c r="M56" i="11"/>
  <c r="O56" i="11"/>
  <c r="K56" i="11"/>
  <c r="M60" i="11"/>
  <c r="O60" i="11"/>
  <c r="K60" i="11"/>
  <c r="K3" i="11"/>
  <c r="P3" i="11"/>
  <c r="K7" i="11"/>
  <c r="P7" i="11"/>
  <c r="K11" i="11"/>
  <c r="P11" i="11"/>
  <c r="K15" i="11"/>
  <c r="P15" i="11"/>
  <c r="K19" i="11"/>
  <c r="P19" i="11"/>
  <c r="K23" i="11"/>
  <c r="P23" i="11"/>
  <c r="P24" i="11"/>
  <c r="M24" i="11"/>
  <c r="M37" i="11"/>
  <c r="O37" i="11"/>
  <c r="K37" i="11"/>
  <c r="M41" i="11"/>
  <c r="O41" i="11"/>
  <c r="K41" i="11"/>
  <c r="M45" i="11"/>
  <c r="O45" i="11"/>
  <c r="K45" i="11"/>
  <c r="M49" i="11"/>
  <c r="O49" i="11"/>
  <c r="K49" i="11"/>
  <c r="M53" i="11"/>
  <c r="O53" i="11"/>
  <c r="K53" i="11"/>
  <c r="M57" i="11"/>
  <c r="O57" i="11"/>
  <c r="K57" i="11"/>
  <c r="M61" i="11"/>
  <c r="O61" i="11"/>
  <c r="K61" i="11"/>
  <c r="M25" i="11"/>
  <c r="M26" i="11"/>
  <c r="M27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M93" i="11"/>
  <c r="M94" i="11"/>
  <c r="M95" i="11"/>
  <c r="M104" i="11"/>
  <c r="M105" i="11"/>
  <c r="M106" i="11"/>
  <c r="M107" i="11"/>
  <c r="M108" i="11"/>
  <c r="M109" i="11"/>
  <c r="M110" i="11"/>
  <c r="M111" i="11"/>
  <c r="M112" i="11"/>
  <c r="M113" i="11"/>
  <c r="M114" i="11"/>
  <c r="M115" i="11"/>
  <c r="M116" i="11"/>
  <c r="M117" i="11"/>
  <c r="M118" i="11"/>
  <c r="M119" i="11"/>
  <c r="M120" i="11"/>
  <c r="M121" i="11"/>
  <c r="M122" i="11"/>
  <c r="M123" i="11"/>
  <c r="M124" i="11"/>
  <c r="M125" i="11"/>
  <c r="M126" i="11"/>
  <c r="M127" i="11"/>
  <c r="M128" i="11"/>
  <c r="P78" i="10"/>
  <c r="P84" i="10"/>
  <c r="P88" i="10"/>
  <c r="P74" i="10"/>
  <c r="P80" i="10"/>
  <c r="P94" i="10"/>
  <c r="P76" i="10"/>
  <c r="P86" i="10"/>
  <c r="P90" i="10"/>
  <c r="P41" i="10"/>
  <c r="P51" i="10"/>
  <c r="P57" i="10"/>
  <c r="P118" i="10"/>
  <c r="O110" i="10"/>
  <c r="O112" i="10"/>
  <c r="O119" i="10"/>
  <c r="O124" i="10"/>
  <c r="P106" i="10"/>
  <c r="P122" i="10"/>
  <c r="P128" i="10"/>
  <c r="O108" i="10"/>
  <c r="O115" i="10"/>
  <c r="O127" i="10"/>
  <c r="P105" i="10"/>
  <c r="P109" i="10"/>
  <c r="P117" i="10"/>
  <c r="P121" i="10"/>
  <c r="P125" i="10"/>
  <c r="O113" i="10"/>
  <c r="O117" i="10"/>
  <c r="H132" i="10"/>
  <c r="O132" i="10" s="1"/>
  <c r="P132" i="10" s="1"/>
  <c r="P112" i="10"/>
  <c r="P116" i="10"/>
  <c r="P124" i="10"/>
  <c r="P113" i="10"/>
  <c r="O78" i="10"/>
  <c r="H99" i="10"/>
  <c r="O99" i="10" s="1"/>
  <c r="P99" i="10" s="1"/>
  <c r="O91" i="10"/>
  <c r="O82" i="10"/>
  <c r="P91" i="10"/>
  <c r="O94" i="10"/>
  <c r="O71" i="10"/>
  <c r="O75" i="10"/>
  <c r="O85" i="10"/>
  <c r="O89" i="10"/>
  <c r="P75" i="10"/>
  <c r="P95" i="10"/>
  <c r="O77" i="10"/>
  <c r="O79" i="10"/>
  <c r="O86" i="10"/>
  <c r="O93" i="10"/>
  <c r="O95" i="10"/>
  <c r="P71" i="10"/>
  <c r="P87" i="10"/>
  <c r="P79" i="10"/>
  <c r="O74" i="10"/>
  <c r="O81" i="10"/>
  <c r="O83" i="10"/>
  <c r="O90" i="10"/>
  <c r="P83" i="10"/>
  <c r="O72" i="10"/>
  <c r="O76" i="10"/>
  <c r="O80" i="10"/>
  <c r="O84" i="10"/>
  <c r="O88" i="10"/>
  <c r="O92" i="10"/>
  <c r="H65" i="10"/>
  <c r="O65" i="10" s="1"/>
  <c r="P65" i="10" s="1"/>
  <c r="H31" i="10"/>
  <c r="O31" i="10" s="1"/>
  <c r="P31" i="10" s="1"/>
  <c r="O24" i="10"/>
  <c r="O21" i="10"/>
  <c r="O13" i="10"/>
  <c r="O17" i="10"/>
  <c r="O10" i="10"/>
  <c r="O20" i="10"/>
  <c r="O25" i="10"/>
  <c r="O9" i="10"/>
  <c r="O16" i="10"/>
  <c r="O18" i="10"/>
  <c r="O22" i="10"/>
  <c r="O14" i="10"/>
  <c r="O26" i="10"/>
  <c r="O15" i="10"/>
  <c r="O19" i="10"/>
  <c r="O23" i="10"/>
  <c r="O27" i="10"/>
  <c r="O39" i="10"/>
  <c r="O43" i="10"/>
  <c r="O47" i="10"/>
  <c r="O51" i="10"/>
  <c r="O55" i="10"/>
  <c r="O59" i="10"/>
  <c r="O40" i="10"/>
  <c r="O44" i="10"/>
  <c r="O48" i="10"/>
  <c r="O52" i="10"/>
  <c r="O56" i="10"/>
  <c r="O60" i="10"/>
  <c r="O37" i="10"/>
  <c r="O41" i="10"/>
  <c r="O45" i="10"/>
  <c r="O49" i="10"/>
  <c r="O53" i="10"/>
  <c r="O57" i="10"/>
  <c r="O61" i="10"/>
  <c r="O38" i="10"/>
  <c r="O42" i="10"/>
  <c r="O46" i="10"/>
  <c r="O50" i="10"/>
  <c r="O54" i="10"/>
  <c r="O58" i="10"/>
  <c r="M5" i="1" l="1"/>
  <c r="K5" i="1"/>
  <c r="Q137" i="11"/>
  <c r="Q138" i="11" s="1"/>
  <c r="P6" i="1"/>
  <c r="O7" i="1"/>
  <c r="P13" i="1"/>
  <c r="L101" i="11"/>
  <c r="L133" i="11"/>
  <c r="L33" i="11"/>
  <c r="O73" i="10"/>
  <c r="L101" i="10" s="1"/>
  <c r="P73" i="10"/>
  <c r="P12" i="10"/>
  <c r="P7" i="1"/>
  <c r="H99" i="11"/>
  <c r="O99" i="11" s="1"/>
  <c r="P99" i="11" s="1"/>
  <c r="L67" i="11"/>
  <c r="L133" i="10"/>
  <c r="L67" i="10"/>
  <c r="K67" i="10" s="1"/>
  <c r="L132" i="9"/>
  <c r="N128" i="9"/>
  <c r="L128" i="9"/>
  <c r="M128" i="9" s="1"/>
  <c r="I128" i="9"/>
  <c r="J128" i="9" s="1"/>
  <c r="N127" i="9"/>
  <c r="L127" i="9"/>
  <c r="M127" i="9" s="1"/>
  <c r="I127" i="9"/>
  <c r="J127" i="9" s="1"/>
  <c r="O126" i="9"/>
  <c r="N126" i="9"/>
  <c r="L126" i="9"/>
  <c r="M126" i="9" s="1"/>
  <c r="K126" i="9"/>
  <c r="I126" i="9"/>
  <c r="J126" i="9" s="1"/>
  <c r="N125" i="9"/>
  <c r="L125" i="9"/>
  <c r="M125" i="9" s="1"/>
  <c r="I125" i="9"/>
  <c r="J125" i="9" s="1"/>
  <c r="N124" i="9"/>
  <c r="L124" i="9"/>
  <c r="M124" i="9" s="1"/>
  <c r="I124" i="9"/>
  <c r="J124" i="9" s="1"/>
  <c r="O123" i="9"/>
  <c r="N123" i="9"/>
  <c r="L123" i="9"/>
  <c r="M123" i="9" s="1"/>
  <c r="I123" i="9"/>
  <c r="J123" i="9" s="1"/>
  <c r="N122" i="9"/>
  <c r="L122" i="9"/>
  <c r="M122" i="9" s="1"/>
  <c r="I122" i="9"/>
  <c r="J122" i="9" s="1"/>
  <c r="N121" i="9"/>
  <c r="L121" i="9"/>
  <c r="M121" i="9" s="1"/>
  <c r="I121" i="9"/>
  <c r="J121" i="9" s="1"/>
  <c r="N120" i="9"/>
  <c r="L120" i="9"/>
  <c r="M120" i="9" s="1"/>
  <c r="I120" i="9"/>
  <c r="J120" i="9" s="1"/>
  <c r="N119" i="9"/>
  <c r="L119" i="9"/>
  <c r="M119" i="9" s="1"/>
  <c r="I119" i="9"/>
  <c r="J119" i="9" s="1"/>
  <c r="N118" i="9"/>
  <c r="L118" i="9"/>
  <c r="M118" i="9" s="1"/>
  <c r="I118" i="9"/>
  <c r="J118" i="9" s="1"/>
  <c r="N117" i="9"/>
  <c r="L117" i="9"/>
  <c r="M117" i="9" s="1"/>
  <c r="I117" i="9"/>
  <c r="J117" i="9" s="1"/>
  <c r="N116" i="9"/>
  <c r="L116" i="9"/>
  <c r="M116" i="9" s="1"/>
  <c r="I116" i="9"/>
  <c r="J116" i="9" s="1"/>
  <c r="N115" i="9"/>
  <c r="L115" i="9"/>
  <c r="M115" i="9" s="1"/>
  <c r="I115" i="9"/>
  <c r="J115" i="9" s="1"/>
  <c r="O114" i="9"/>
  <c r="N114" i="9"/>
  <c r="L114" i="9"/>
  <c r="M114" i="9" s="1"/>
  <c r="I114" i="9"/>
  <c r="J114" i="9" s="1"/>
  <c r="N113" i="9"/>
  <c r="L113" i="9"/>
  <c r="M113" i="9" s="1"/>
  <c r="I113" i="9"/>
  <c r="J113" i="9" s="1"/>
  <c r="N112" i="9"/>
  <c r="L112" i="9"/>
  <c r="M112" i="9" s="1"/>
  <c r="I112" i="9"/>
  <c r="J112" i="9" s="1"/>
  <c r="O111" i="9"/>
  <c r="N111" i="9"/>
  <c r="L111" i="9"/>
  <c r="M111" i="9" s="1"/>
  <c r="I111" i="9"/>
  <c r="J111" i="9" s="1"/>
  <c r="N110" i="9"/>
  <c r="L110" i="9"/>
  <c r="M110" i="9" s="1"/>
  <c r="I110" i="9"/>
  <c r="J110" i="9" s="1"/>
  <c r="N109" i="9"/>
  <c r="L109" i="9"/>
  <c r="M109" i="9" s="1"/>
  <c r="I109" i="9"/>
  <c r="J109" i="9" s="1"/>
  <c r="N108" i="9"/>
  <c r="L108" i="9"/>
  <c r="M108" i="9" s="1"/>
  <c r="I108" i="9"/>
  <c r="J108" i="9" s="1"/>
  <c r="N107" i="9"/>
  <c r="L107" i="9"/>
  <c r="M107" i="9" s="1"/>
  <c r="I107" i="9"/>
  <c r="J107" i="9" s="1"/>
  <c r="N106" i="9"/>
  <c r="L106" i="9"/>
  <c r="M106" i="9" s="1"/>
  <c r="I106" i="9"/>
  <c r="J106" i="9" s="1"/>
  <c r="N105" i="9"/>
  <c r="L105" i="9"/>
  <c r="M105" i="9" s="1"/>
  <c r="I105" i="9"/>
  <c r="J105" i="9" s="1"/>
  <c r="H132" i="9" s="1"/>
  <c r="O132" i="9" s="1"/>
  <c r="P132" i="9" s="1"/>
  <c r="N104" i="9"/>
  <c r="L104" i="9"/>
  <c r="M104" i="9" s="1"/>
  <c r="I104" i="9"/>
  <c r="J104" i="9" s="1"/>
  <c r="L99" i="9"/>
  <c r="K96" i="9"/>
  <c r="N95" i="9"/>
  <c r="L95" i="9"/>
  <c r="P95" i="9" s="1"/>
  <c r="N94" i="9"/>
  <c r="L94" i="9"/>
  <c r="P94" i="9" s="1"/>
  <c r="N93" i="9"/>
  <c r="L93" i="9"/>
  <c r="P93" i="9" s="1"/>
  <c r="N92" i="9"/>
  <c r="L92" i="9"/>
  <c r="P92" i="9" s="1"/>
  <c r="N91" i="9"/>
  <c r="L91" i="9"/>
  <c r="P91" i="9" s="1"/>
  <c r="N90" i="9"/>
  <c r="L90" i="9"/>
  <c r="P90" i="9" s="1"/>
  <c r="N89" i="9"/>
  <c r="L89" i="9"/>
  <c r="P89" i="9" s="1"/>
  <c r="N88" i="9"/>
  <c r="L88" i="9"/>
  <c r="P88" i="9" s="1"/>
  <c r="N87" i="9"/>
  <c r="L87" i="9"/>
  <c r="P87" i="9" s="1"/>
  <c r="N86" i="9"/>
  <c r="L86" i="9"/>
  <c r="P86" i="9" s="1"/>
  <c r="N85" i="9"/>
  <c r="L85" i="9"/>
  <c r="P85" i="9" s="1"/>
  <c r="N84" i="9"/>
  <c r="L84" i="9"/>
  <c r="P84" i="9" s="1"/>
  <c r="N83" i="9"/>
  <c r="L83" i="9"/>
  <c r="P83" i="9" s="1"/>
  <c r="N82" i="9"/>
  <c r="L82" i="9"/>
  <c r="P82" i="9" s="1"/>
  <c r="N81" i="9"/>
  <c r="L81" i="9"/>
  <c r="P81" i="9" s="1"/>
  <c r="N80" i="9"/>
  <c r="L80" i="9"/>
  <c r="P80" i="9" s="1"/>
  <c r="N79" i="9"/>
  <c r="L79" i="9"/>
  <c r="P79" i="9" s="1"/>
  <c r="N78" i="9"/>
  <c r="L78" i="9"/>
  <c r="P78" i="9" s="1"/>
  <c r="N77" i="9"/>
  <c r="L77" i="9"/>
  <c r="P77" i="9" s="1"/>
  <c r="N76" i="9"/>
  <c r="L76" i="9"/>
  <c r="P76" i="9" s="1"/>
  <c r="N75" i="9"/>
  <c r="L75" i="9"/>
  <c r="P75" i="9" s="1"/>
  <c r="N74" i="9"/>
  <c r="L74" i="9"/>
  <c r="P74" i="9" s="1"/>
  <c r="N73" i="9"/>
  <c r="L73" i="9"/>
  <c r="P73" i="9" s="1"/>
  <c r="N72" i="9"/>
  <c r="L72" i="9"/>
  <c r="P72" i="9" s="1"/>
  <c r="N71" i="9"/>
  <c r="L71" i="9"/>
  <c r="P71" i="9" s="1"/>
  <c r="H99" i="9"/>
  <c r="O99" i="9" s="1"/>
  <c r="P99" i="9" s="1"/>
  <c r="K70" i="9"/>
  <c r="K69" i="9"/>
  <c r="K68" i="9"/>
  <c r="L65" i="9"/>
  <c r="K65" i="9" s="1"/>
  <c r="K62" i="9"/>
  <c r="N61" i="9"/>
  <c r="L61" i="9"/>
  <c r="P61" i="9" s="1"/>
  <c r="I61" i="9"/>
  <c r="J61" i="9" s="1"/>
  <c r="N60" i="9"/>
  <c r="L60" i="9"/>
  <c r="P60" i="9" s="1"/>
  <c r="I60" i="9"/>
  <c r="J60" i="9" s="1"/>
  <c r="N59" i="9"/>
  <c r="L59" i="9"/>
  <c r="P59" i="9" s="1"/>
  <c r="I59" i="9"/>
  <c r="J59" i="9" s="1"/>
  <c r="N58" i="9"/>
  <c r="L58" i="9"/>
  <c r="P58" i="9" s="1"/>
  <c r="I58" i="9"/>
  <c r="J58" i="9" s="1"/>
  <c r="N57" i="9"/>
  <c r="L57" i="9"/>
  <c r="P57" i="9" s="1"/>
  <c r="I57" i="9"/>
  <c r="J57" i="9" s="1"/>
  <c r="N56" i="9"/>
  <c r="L56" i="9"/>
  <c r="I56" i="9"/>
  <c r="J56" i="9" s="1"/>
  <c r="N55" i="9"/>
  <c r="L55" i="9"/>
  <c r="P55" i="9" s="1"/>
  <c r="I55" i="9"/>
  <c r="J55" i="9" s="1"/>
  <c r="N54" i="9"/>
  <c r="L54" i="9"/>
  <c r="P54" i="9" s="1"/>
  <c r="I54" i="9"/>
  <c r="J54" i="9" s="1"/>
  <c r="N53" i="9"/>
  <c r="L53" i="9"/>
  <c r="P53" i="9" s="1"/>
  <c r="I53" i="9"/>
  <c r="J53" i="9" s="1"/>
  <c r="N52" i="9"/>
  <c r="L52" i="9"/>
  <c r="I52" i="9"/>
  <c r="J52" i="9" s="1"/>
  <c r="N51" i="9"/>
  <c r="L51" i="9"/>
  <c r="P51" i="9" s="1"/>
  <c r="I51" i="9"/>
  <c r="J51" i="9" s="1"/>
  <c r="N50" i="9"/>
  <c r="L50" i="9"/>
  <c r="P50" i="9" s="1"/>
  <c r="I50" i="9"/>
  <c r="J50" i="9" s="1"/>
  <c r="N49" i="9"/>
  <c r="L49" i="9"/>
  <c r="P49" i="9" s="1"/>
  <c r="I49" i="9"/>
  <c r="J49" i="9" s="1"/>
  <c r="N48" i="9"/>
  <c r="L48" i="9"/>
  <c r="I48" i="9"/>
  <c r="J48" i="9" s="1"/>
  <c r="N47" i="9"/>
  <c r="L47" i="9"/>
  <c r="P47" i="9" s="1"/>
  <c r="I47" i="9"/>
  <c r="J47" i="9" s="1"/>
  <c r="N46" i="9"/>
  <c r="L46" i="9"/>
  <c r="P46" i="9" s="1"/>
  <c r="I46" i="9"/>
  <c r="J46" i="9" s="1"/>
  <c r="N45" i="9"/>
  <c r="L45" i="9"/>
  <c r="P45" i="9" s="1"/>
  <c r="I45" i="9"/>
  <c r="J45" i="9" s="1"/>
  <c r="N44" i="9"/>
  <c r="L44" i="9"/>
  <c r="I44" i="9"/>
  <c r="J44" i="9" s="1"/>
  <c r="N43" i="9"/>
  <c r="L43" i="9"/>
  <c r="P43" i="9" s="1"/>
  <c r="I43" i="9"/>
  <c r="J43" i="9" s="1"/>
  <c r="N42" i="9"/>
  <c r="L42" i="9"/>
  <c r="P42" i="9" s="1"/>
  <c r="I42" i="9"/>
  <c r="J42" i="9" s="1"/>
  <c r="N41" i="9"/>
  <c r="L41" i="9"/>
  <c r="P41" i="9" s="1"/>
  <c r="I41" i="9"/>
  <c r="J41" i="9" s="1"/>
  <c r="N40" i="9"/>
  <c r="L40" i="9"/>
  <c r="I40" i="9"/>
  <c r="J40" i="9" s="1"/>
  <c r="L39" i="9"/>
  <c r="M39" i="9" s="1"/>
  <c r="I39" i="9"/>
  <c r="J39" i="9" s="1"/>
  <c r="N38" i="9"/>
  <c r="J38" i="9"/>
  <c r="N37" i="9"/>
  <c r="I37" i="9"/>
  <c r="J37" i="9" s="1"/>
  <c r="L31" i="9"/>
  <c r="N27" i="9"/>
  <c r="L27" i="9"/>
  <c r="P27" i="9" s="1"/>
  <c r="I27" i="9"/>
  <c r="J27" i="9" s="1"/>
  <c r="N26" i="9"/>
  <c r="L26" i="9"/>
  <c r="P26" i="9" s="1"/>
  <c r="I26" i="9"/>
  <c r="J26" i="9" s="1"/>
  <c r="N25" i="9"/>
  <c r="L25" i="9"/>
  <c r="P25" i="9" s="1"/>
  <c r="I25" i="9"/>
  <c r="J25" i="9" s="1"/>
  <c r="N24" i="9"/>
  <c r="L24" i="9"/>
  <c r="M24" i="9" s="1"/>
  <c r="I24" i="9"/>
  <c r="J24" i="9" s="1"/>
  <c r="N23" i="9"/>
  <c r="L23" i="9"/>
  <c r="P23" i="9" s="1"/>
  <c r="I23" i="9"/>
  <c r="J23" i="9" s="1"/>
  <c r="N22" i="9"/>
  <c r="L22" i="9"/>
  <c r="M22" i="9" s="1"/>
  <c r="I22" i="9"/>
  <c r="J22" i="9" s="1"/>
  <c r="N21" i="9"/>
  <c r="L21" i="9"/>
  <c r="M21" i="9" s="1"/>
  <c r="I21" i="9"/>
  <c r="J21" i="9" s="1"/>
  <c r="N20" i="9"/>
  <c r="L20" i="9"/>
  <c r="M20" i="9" s="1"/>
  <c r="I20" i="9"/>
  <c r="J20" i="9" s="1"/>
  <c r="N19" i="9"/>
  <c r="L19" i="9"/>
  <c r="M19" i="9" s="1"/>
  <c r="I19" i="9"/>
  <c r="J19" i="9" s="1"/>
  <c r="N18" i="9"/>
  <c r="L18" i="9"/>
  <c r="M18" i="9" s="1"/>
  <c r="I18" i="9"/>
  <c r="J18" i="9" s="1"/>
  <c r="N17" i="9"/>
  <c r="L17" i="9"/>
  <c r="M17" i="9" s="1"/>
  <c r="I17" i="9"/>
  <c r="J17" i="9" s="1"/>
  <c r="N16" i="9"/>
  <c r="L16" i="9"/>
  <c r="M16" i="9" s="1"/>
  <c r="I16" i="9"/>
  <c r="J16" i="9" s="1"/>
  <c r="N15" i="9"/>
  <c r="L15" i="9"/>
  <c r="M15" i="9" s="1"/>
  <c r="I15" i="9"/>
  <c r="J15" i="9" s="1"/>
  <c r="N14" i="9"/>
  <c r="L14" i="9"/>
  <c r="M14" i="9" s="1"/>
  <c r="I14" i="9"/>
  <c r="J14" i="9" s="1"/>
  <c r="N13" i="9"/>
  <c r="L13" i="9"/>
  <c r="M13" i="9" s="1"/>
  <c r="I13" i="9"/>
  <c r="J13" i="9" s="1"/>
  <c r="N12" i="9"/>
  <c r="L12" i="9"/>
  <c r="M12" i="9" s="1"/>
  <c r="I12" i="9"/>
  <c r="J12" i="9" s="1"/>
  <c r="N11" i="9"/>
  <c r="L11" i="9"/>
  <c r="M11" i="9" s="1"/>
  <c r="I11" i="9"/>
  <c r="J11" i="9" s="1"/>
  <c r="N10" i="9"/>
  <c r="L10" i="9"/>
  <c r="M10" i="9" s="1"/>
  <c r="I10" i="9"/>
  <c r="J10" i="9" s="1"/>
  <c r="N9" i="9"/>
  <c r="L9" i="9"/>
  <c r="M9" i="9" s="1"/>
  <c r="I9" i="9"/>
  <c r="J9" i="9" s="1"/>
  <c r="N8" i="9"/>
  <c r="L8" i="9"/>
  <c r="M8" i="9" s="1"/>
  <c r="I8" i="9"/>
  <c r="J8" i="9" s="1"/>
  <c r="N7" i="9"/>
  <c r="L7" i="9"/>
  <c r="M7" i="9" s="1"/>
  <c r="I7" i="9"/>
  <c r="J7" i="9" s="1"/>
  <c r="N6" i="9"/>
  <c r="L6" i="9"/>
  <c r="M6" i="9" s="1"/>
  <c r="I6" i="9"/>
  <c r="J6" i="9" s="1"/>
  <c r="N5" i="9"/>
  <c r="L5" i="9"/>
  <c r="M5" i="9" s="1"/>
  <c r="I5" i="9"/>
  <c r="J5" i="9" s="1"/>
  <c r="N4" i="9"/>
  <c r="J4" i="9"/>
  <c r="N3" i="9"/>
  <c r="J3" i="9"/>
  <c r="K2" i="9"/>
  <c r="L132" i="8"/>
  <c r="N128" i="8"/>
  <c r="L128" i="8"/>
  <c r="P128" i="8" s="1"/>
  <c r="I128" i="8"/>
  <c r="J128" i="8" s="1"/>
  <c r="N127" i="8"/>
  <c r="L127" i="8"/>
  <c r="P127" i="8" s="1"/>
  <c r="I127" i="8"/>
  <c r="J127" i="8" s="1"/>
  <c r="N126" i="8"/>
  <c r="L126" i="8"/>
  <c r="I126" i="8"/>
  <c r="J126" i="8" s="1"/>
  <c r="N125" i="8"/>
  <c r="L125" i="8"/>
  <c r="P125" i="8" s="1"/>
  <c r="I125" i="8"/>
  <c r="J125" i="8" s="1"/>
  <c r="N124" i="8"/>
  <c r="L124" i="8"/>
  <c r="P124" i="8" s="1"/>
  <c r="I124" i="8"/>
  <c r="J124" i="8" s="1"/>
  <c r="N123" i="8"/>
  <c r="L123" i="8"/>
  <c r="P123" i="8" s="1"/>
  <c r="I123" i="8"/>
  <c r="J123" i="8" s="1"/>
  <c r="N122" i="8"/>
  <c r="L122" i="8"/>
  <c r="I122" i="8"/>
  <c r="J122" i="8" s="1"/>
  <c r="N121" i="8"/>
  <c r="L121" i="8"/>
  <c r="P121" i="8" s="1"/>
  <c r="I121" i="8"/>
  <c r="J121" i="8" s="1"/>
  <c r="N120" i="8"/>
  <c r="L120" i="8"/>
  <c r="P120" i="8" s="1"/>
  <c r="I120" i="8"/>
  <c r="J120" i="8" s="1"/>
  <c r="N119" i="8"/>
  <c r="L119" i="8"/>
  <c r="P119" i="8" s="1"/>
  <c r="I119" i="8"/>
  <c r="J119" i="8" s="1"/>
  <c r="N118" i="8"/>
  <c r="L118" i="8"/>
  <c r="I118" i="8"/>
  <c r="J118" i="8" s="1"/>
  <c r="N117" i="8"/>
  <c r="L117" i="8"/>
  <c r="P117" i="8" s="1"/>
  <c r="I117" i="8"/>
  <c r="J117" i="8" s="1"/>
  <c r="N116" i="8"/>
  <c r="L116" i="8"/>
  <c r="P116" i="8" s="1"/>
  <c r="I116" i="8"/>
  <c r="J116" i="8" s="1"/>
  <c r="N115" i="8"/>
  <c r="L115" i="8"/>
  <c r="P115" i="8" s="1"/>
  <c r="I115" i="8"/>
  <c r="J115" i="8" s="1"/>
  <c r="N114" i="8"/>
  <c r="L114" i="8"/>
  <c r="I114" i="8"/>
  <c r="J114" i="8" s="1"/>
  <c r="N113" i="8"/>
  <c r="L113" i="8"/>
  <c r="P113" i="8" s="1"/>
  <c r="I113" i="8"/>
  <c r="J113" i="8" s="1"/>
  <c r="N112" i="8"/>
  <c r="L112" i="8"/>
  <c r="P112" i="8" s="1"/>
  <c r="I112" i="8"/>
  <c r="J112" i="8" s="1"/>
  <c r="N111" i="8"/>
  <c r="L111" i="8"/>
  <c r="P111" i="8" s="1"/>
  <c r="I111" i="8"/>
  <c r="J111" i="8" s="1"/>
  <c r="N110" i="8"/>
  <c r="L110" i="8"/>
  <c r="I110" i="8"/>
  <c r="J110" i="8" s="1"/>
  <c r="N109" i="8"/>
  <c r="L109" i="8"/>
  <c r="P109" i="8" s="1"/>
  <c r="I109" i="8"/>
  <c r="J109" i="8" s="1"/>
  <c r="N108" i="8"/>
  <c r="L108" i="8"/>
  <c r="P108" i="8" s="1"/>
  <c r="I108" i="8"/>
  <c r="J108" i="8" s="1"/>
  <c r="N107" i="8"/>
  <c r="J107" i="8"/>
  <c r="N106" i="8"/>
  <c r="I106" i="8"/>
  <c r="J106" i="8" s="1"/>
  <c r="N105" i="8"/>
  <c r="I105" i="8"/>
  <c r="J105" i="8" s="1"/>
  <c r="N104" i="8"/>
  <c r="I104" i="8"/>
  <c r="J104" i="8" s="1"/>
  <c r="L99" i="8"/>
  <c r="K96" i="8"/>
  <c r="N95" i="8"/>
  <c r="L95" i="8"/>
  <c r="P95" i="8" s="1"/>
  <c r="N94" i="8"/>
  <c r="L94" i="8"/>
  <c r="P94" i="8" s="1"/>
  <c r="N93" i="8"/>
  <c r="L93" i="8"/>
  <c r="P93" i="8" s="1"/>
  <c r="N92" i="8"/>
  <c r="L92" i="8"/>
  <c r="P92" i="8" s="1"/>
  <c r="N91" i="8"/>
  <c r="L91" i="8"/>
  <c r="P91" i="8" s="1"/>
  <c r="N90" i="8"/>
  <c r="L90" i="8"/>
  <c r="N89" i="8"/>
  <c r="L89" i="8"/>
  <c r="P89" i="8" s="1"/>
  <c r="N88" i="8"/>
  <c r="L88" i="8"/>
  <c r="P88" i="8" s="1"/>
  <c r="N87" i="8"/>
  <c r="L87" i="8"/>
  <c r="P87" i="8" s="1"/>
  <c r="N86" i="8"/>
  <c r="L86" i="8"/>
  <c r="N85" i="8"/>
  <c r="L85" i="8"/>
  <c r="P85" i="8" s="1"/>
  <c r="N84" i="8"/>
  <c r="L84" i="8"/>
  <c r="P84" i="8" s="1"/>
  <c r="N83" i="8"/>
  <c r="L83" i="8"/>
  <c r="P83" i="8" s="1"/>
  <c r="N82" i="8"/>
  <c r="L82" i="8"/>
  <c r="N81" i="8"/>
  <c r="L81" i="8"/>
  <c r="P81" i="8" s="1"/>
  <c r="N80" i="8"/>
  <c r="L80" i="8"/>
  <c r="P80" i="8" s="1"/>
  <c r="N79" i="8"/>
  <c r="L79" i="8"/>
  <c r="P79" i="8" s="1"/>
  <c r="N78" i="8"/>
  <c r="L78" i="8"/>
  <c r="N77" i="8"/>
  <c r="L77" i="8"/>
  <c r="P77" i="8" s="1"/>
  <c r="N76" i="8"/>
  <c r="L76" i="8"/>
  <c r="P76" i="8" s="1"/>
  <c r="N75" i="8"/>
  <c r="L75" i="8"/>
  <c r="P75" i="8" s="1"/>
  <c r="N74" i="8"/>
  <c r="L74" i="8"/>
  <c r="N73" i="8"/>
  <c r="L73" i="8"/>
  <c r="P73" i="8" s="1"/>
  <c r="N72" i="8"/>
  <c r="L72" i="8"/>
  <c r="P72" i="8" s="1"/>
  <c r="N71" i="8"/>
  <c r="L71" i="8"/>
  <c r="P71" i="8" s="1"/>
  <c r="H99" i="8"/>
  <c r="O99" i="8" s="1"/>
  <c r="K70" i="8"/>
  <c r="K69" i="8"/>
  <c r="K68" i="8"/>
  <c r="L65" i="8"/>
  <c r="K65" i="8" s="1"/>
  <c r="K62" i="8"/>
  <c r="O61" i="8"/>
  <c r="N61" i="8"/>
  <c r="L61" i="8"/>
  <c r="P61" i="8" s="1"/>
  <c r="K61" i="8"/>
  <c r="I61" i="8"/>
  <c r="J61" i="8" s="1"/>
  <c r="O60" i="8"/>
  <c r="N60" i="8"/>
  <c r="M60" i="8"/>
  <c r="L60" i="8"/>
  <c r="P60" i="8" s="1"/>
  <c r="K60" i="8"/>
  <c r="I60" i="8"/>
  <c r="J60" i="8" s="1"/>
  <c r="N59" i="8"/>
  <c r="L59" i="8"/>
  <c r="P59" i="8" s="1"/>
  <c r="I59" i="8"/>
  <c r="J59" i="8" s="1"/>
  <c r="N58" i="8"/>
  <c r="L58" i="8"/>
  <c r="P58" i="8" s="1"/>
  <c r="I58" i="8"/>
  <c r="J58" i="8" s="1"/>
  <c r="N57" i="8"/>
  <c r="L57" i="8"/>
  <c r="P57" i="8" s="1"/>
  <c r="K57" i="8"/>
  <c r="I57" i="8"/>
  <c r="J57" i="8" s="1"/>
  <c r="N56" i="8"/>
  <c r="L56" i="8"/>
  <c r="P56" i="8" s="1"/>
  <c r="I56" i="8"/>
  <c r="J56" i="8" s="1"/>
  <c r="N55" i="8"/>
  <c r="L55" i="8"/>
  <c r="O55" i="8" s="1"/>
  <c r="I55" i="8"/>
  <c r="J55" i="8" s="1"/>
  <c r="N54" i="8"/>
  <c r="L54" i="8"/>
  <c r="O54" i="8" s="1"/>
  <c r="I54" i="8"/>
  <c r="J54" i="8" s="1"/>
  <c r="N53" i="8"/>
  <c r="L53" i="8"/>
  <c r="O53" i="8" s="1"/>
  <c r="I53" i="8"/>
  <c r="J53" i="8" s="1"/>
  <c r="N52" i="8"/>
  <c r="L52" i="8"/>
  <c r="O52" i="8" s="1"/>
  <c r="I52" i="8"/>
  <c r="J52" i="8" s="1"/>
  <c r="N51" i="8"/>
  <c r="L51" i="8"/>
  <c r="O51" i="8" s="1"/>
  <c r="I51" i="8"/>
  <c r="J51" i="8" s="1"/>
  <c r="N50" i="8"/>
  <c r="L50" i="8"/>
  <c r="O50" i="8" s="1"/>
  <c r="I50" i="8"/>
  <c r="J50" i="8" s="1"/>
  <c r="N49" i="8"/>
  <c r="L49" i="8"/>
  <c r="O49" i="8" s="1"/>
  <c r="I49" i="8"/>
  <c r="J49" i="8" s="1"/>
  <c r="N48" i="8"/>
  <c r="L48" i="8"/>
  <c r="O48" i="8" s="1"/>
  <c r="I48" i="8"/>
  <c r="J48" i="8" s="1"/>
  <c r="N47" i="8"/>
  <c r="L47" i="8"/>
  <c r="O47" i="8" s="1"/>
  <c r="I47" i="8"/>
  <c r="J47" i="8" s="1"/>
  <c r="N46" i="8"/>
  <c r="L46" i="8"/>
  <c r="O46" i="8" s="1"/>
  <c r="I46" i="8"/>
  <c r="J46" i="8" s="1"/>
  <c r="N45" i="8"/>
  <c r="L45" i="8"/>
  <c r="O45" i="8" s="1"/>
  <c r="I45" i="8"/>
  <c r="J45" i="8" s="1"/>
  <c r="N44" i="8"/>
  <c r="L44" i="8"/>
  <c r="O44" i="8" s="1"/>
  <c r="I44" i="8"/>
  <c r="J44" i="8" s="1"/>
  <c r="N43" i="8"/>
  <c r="L43" i="8"/>
  <c r="O43" i="8" s="1"/>
  <c r="I43" i="8"/>
  <c r="J43" i="8" s="1"/>
  <c r="N42" i="8"/>
  <c r="L42" i="8"/>
  <c r="O42" i="8" s="1"/>
  <c r="I42" i="8"/>
  <c r="J42" i="8" s="1"/>
  <c r="N41" i="8"/>
  <c r="L41" i="8"/>
  <c r="O41" i="8" s="1"/>
  <c r="I41" i="8"/>
  <c r="J41" i="8" s="1"/>
  <c r="N40" i="8"/>
  <c r="L40" i="8"/>
  <c r="O40" i="8" s="1"/>
  <c r="I40" i="8"/>
  <c r="J40" i="8" s="1"/>
  <c r="P39" i="8"/>
  <c r="N39" i="8"/>
  <c r="L39" i="8"/>
  <c r="O39" i="8" s="1"/>
  <c r="I39" i="8"/>
  <c r="J39" i="8" s="1"/>
  <c r="N38" i="8"/>
  <c r="L38" i="8"/>
  <c r="O38" i="8" s="1"/>
  <c r="I38" i="8"/>
  <c r="J38" i="8" s="1"/>
  <c r="H65" i="8" s="1"/>
  <c r="O65" i="8" s="1"/>
  <c r="P65" i="8" s="1"/>
  <c r="N37" i="8"/>
  <c r="L37" i="8"/>
  <c r="O37" i="8" s="1"/>
  <c r="I37" i="8"/>
  <c r="J37" i="8" s="1"/>
  <c r="L31" i="8"/>
  <c r="N27" i="8"/>
  <c r="L27" i="8"/>
  <c r="P27" i="8" s="1"/>
  <c r="I27" i="8"/>
  <c r="J27" i="8" s="1"/>
  <c r="N26" i="8"/>
  <c r="L26" i="8"/>
  <c r="P26" i="8" s="1"/>
  <c r="I26" i="8"/>
  <c r="J26" i="8" s="1"/>
  <c r="N25" i="8"/>
  <c r="L25" i="8"/>
  <c r="P25" i="8" s="1"/>
  <c r="I25" i="8"/>
  <c r="J25" i="8" s="1"/>
  <c r="N24" i="8"/>
  <c r="L24" i="8"/>
  <c r="P24" i="8" s="1"/>
  <c r="I24" i="8"/>
  <c r="J24" i="8" s="1"/>
  <c r="N23" i="8"/>
  <c r="L23" i="8"/>
  <c r="P23" i="8" s="1"/>
  <c r="I23" i="8"/>
  <c r="J23" i="8" s="1"/>
  <c r="N22" i="8"/>
  <c r="L22" i="8"/>
  <c r="P22" i="8" s="1"/>
  <c r="I22" i="8"/>
  <c r="J22" i="8" s="1"/>
  <c r="N21" i="8"/>
  <c r="L21" i="8"/>
  <c r="P21" i="8" s="1"/>
  <c r="I21" i="8"/>
  <c r="J21" i="8" s="1"/>
  <c r="N20" i="8"/>
  <c r="L20" i="8"/>
  <c r="P20" i="8" s="1"/>
  <c r="I20" i="8"/>
  <c r="J20" i="8" s="1"/>
  <c r="N19" i="8"/>
  <c r="L19" i="8"/>
  <c r="P19" i="8" s="1"/>
  <c r="I19" i="8"/>
  <c r="J19" i="8" s="1"/>
  <c r="N18" i="8"/>
  <c r="L18" i="8"/>
  <c r="P18" i="8" s="1"/>
  <c r="I18" i="8"/>
  <c r="J18" i="8" s="1"/>
  <c r="N17" i="8"/>
  <c r="L17" i="8"/>
  <c r="P17" i="8" s="1"/>
  <c r="I17" i="8"/>
  <c r="J17" i="8" s="1"/>
  <c r="N16" i="8"/>
  <c r="M16" i="8"/>
  <c r="L16" i="8"/>
  <c r="P16" i="8" s="1"/>
  <c r="I16" i="8"/>
  <c r="J16" i="8" s="1"/>
  <c r="N15" i="8"/>
  <c r="L15" i="8"/>
  <c r="P15" i="8" s="1"/>
  <c r="I15" i="8"/>
  <c r="J15" i="8" s="1"/>
  <c r="N14" i="8"/>
  <c r="L14" i="8"/>
  <c r="P14" i="8" s="1"/>
  <c r="I14" i="8"/>
  <c r="J14" i="8" s="1"/>
  <c r="N13" i="8"/>
  <c r="L13" i="8"/>
  <c r="P13" i="8" s="1"/>
  <c r="I13" i="8"/>
  <c r="J13" i="8" s="1"/>
  <c r="N12" i="8"/>
  <c r="L12" i="8"/>
  <c r="P12" i="8" s="1"/>
  <c r="I12" i="8"/>
  <c r="J12" i="8" s="1"/>
  <c r="N11" i="8"/>
  <c r="L11" i="8"/>
  <c r="P11" i="8" s="1"/>
  <c r="I11" i="8"/>
  <c r="J11" i="8" s="1"/>
  <c r="N10" i="8"/>
  <c r="L10" i="8"/>
  <c r="P10" i="8" s="1"/>
  <c r="I10" i="8"/>
  <c r="J10" i="8" s="1"/>
  <c r="N9" i="8"/>
  <c r="L9" i="8"/>
  <c r="P9" i="8" s="1"/>
  <c r="I9" i="8"/>
  <c r="J9" i="8" s="1"/>
  <c r="N8" i="8"/>
  <c r="L8" i="8"/>
  <c r="P8" i="8" s="1"/>
  <c r="I8" i="8"/>
  <c r="J8" i="8" s="1"/>
  <c r="N7" i="8"/>
  <c r="L7" i="8"/>
  <c r="P7" i="8" s="1"/>
  <c r="I7" i="8"/>
  <c r="J7" i="8" s="1"/>
  <c r="N6" i="8"/>
  <c r="L6" i="8"/>
  <c r="P6" i="8" s="1"/>
  <c r="I6" i="8"/>
  <c r="J6" i="8" s="1"/>
  <c r="N5" i="8"/>
  <c r="L5" i="8"/>
  <c r="P5" i="8" s="1"/>
  <c r="I5" i="8"/>
  <c r="J5" i="8" s="1"/>
  <c r="N4" i="8"/>
  <c r="L4" i="8"/>
  <c r="P4" i="8" s="1"/>
  <c r="I4" i="8"/>
  <c r="J4" i="8" s="1"/>
  <c r="N3" i="8"/>
  <c r="L3" i="8"/>
  <c r="P3" i="8" s="1"/>
  <c r="I3" i="8"/>
  <c r="J3" i="8" s="1"/>
  <c r="H31" i="8" s="1"/>
  <c r="O31" i="8" s="1"/>
  <c r="P31" i="8" s="1"/>
  <c r="K2" i="8"/>
  <c r="K106" i="9" l="1"/>
  <c r="K109" i="9"/>
  <c r="K118" i="9"/>
  <c r="K121" i="9"/>
  <c r="O59" i="8"/>
  <c r="O57" i="8"/>
  <c r="P50" i="8"/>
  <c r="H65" i="9"/>
  <c r="O65" i="9" s="1"/>
  <c r="P65" i="9" s="1"/>
  <c r="L38" i="9" s="1"/>
  <c r="M38" i="9" s="1"/>
  <c r="O106" i="9"/>
  <c r="O115" i="9"/>
  <c r="O118" i="9"/>
  <c r="O127" i="9"/>
  <c r="M12" i="8"/>
  <c r="K58" i="8"/>
  <c r="K110" i="9"/>
  <c r="K113" i="9"/>
  <c r="K122" i="9"/>
  <c r="K125" i="9"/>
  <c r="M58" i="8"/>
  <c r="O110" i="9"/>
  <c r="O122" i="9"/>
  <c r="P99" i="8"/>
  <c r="O119" i="9"/>
  <c r="O58" i="8"/>
  <c r="K105" i="9"/>
  <c r="K114" i="9"/>
  <c r="K117" i="9"/>
  <c r="O107" i="9"/>
  <c r="P37" i="8"/>
  <c r="K59" i="8"/>
  <c r="O5" i="1"/>
  <c r="O4" i="10"/>
  <c r="O3" i="1"/>
  <c r="O13" i="1"/>
  <c r="O85" i="9"/>
  <c r="O87" i="9"/>
  <c r="O89" i="9"/>
  <c r="O91" i="9"/>
  <c r="O93" i="9"/>
  <c r="O95" i="9"/>
  <c r="M83" i="9"/>
  <c r="K83" i="9"/>
  <c r="K85" i="9"/>
  <c r="K87" i="9"/>
  <c r="K89" i="9"/>
  <c r="K91" i="9"/>
  <c r="K93" i="9"/>
  <c r="K95" i="9"/>
  <c r="H132" i="8"/>
  <c r="O132" i="8" s="1"/>
  <c r="P132" i="8" s="1"/>
  <c r="L105" i="8"/>
  <c r="P105" i="8" s="1"/>
  <c r="P4" i="10"/>
  <c r="O4" i="1"/>
  <c r="H31" i="9"/>
  <c r="O31" i="9" s="1"/>
  <c r="P31" i="9" s="1"/>
  <c r="O38" i="9"/>
  <c r="K38" i="9"/>
  <c r="O39" i="9"/>
  <c r="P39" i="9"/>
  <c r="L37" i="9"/>
  <c r="P37" i="9" s="1"/>
  <c r="K39" i="9"/>
  <c r="M94" i="9"/>
  <c r="M71" i="9"/>
  <c r="M72" i="9"/>
  <c r="M73" i="9"/>
  <c r="M74" i="9"/>
  <c r="M75" i="9"/>
  <c r="M76" i="9"/>
  <c r="M77" i="9"/>
  <c r="M78" i="9"/>
  <c r="M79" i="9"/>
  <c r="M80" i="9"/>
  <c r="M81" i="9"/>
  <c r="M82" i="9"/>
  <c r="K84" i="9"/>
  <c r="O84" i="9"/>
  <c r="M85" i="9"/>
  <c r="K86" i="9"/>
  <c r="O86" i="9"/>
  <c r="M87" i="9"/>
  <c r="K88" i="9"/>
  <c r="O88" i="9"/>
  <c r="M89" i="9"/>
  <c r="K90" i="9"/>
  <c r="O90" i="9"/>
  <c r="M91" i="9"/>
  <c r="K92" i="9"/>
  <c r="O92" i="9"/>
  <c r="M93" i="9"/>
  <c r="K94" i="9"/>
  <c r="O94" i="9"/>
  <c r="M95" i="9"/>
  <c r="K104" i="9"/>
  <c r="O105" i="9"/>
  <c r="K108" i="9"/>
  <c r="O109" i="9"/>
  <c r="K112" i="9"/>
  <c r="O113" i="9"/>
  <c r="K116" i="9"/>
  <c r="O117" i="9"/>
  <c r="K120" i="9"/>
  <c r="O121" i="9"/>
  <c r="K124" i="9"/>
  <c r="O125" i="9"/>
  <c r="K128" i="9"/>
  <c r="M84" i="9"/>
  <c r="M86" i="9"/>
  <c r="M88" i="9"/>
  <c r="M90" i="9"/>
  <c r="M92" i="9"/>
  <c r="O104" i="9"/>
  <c r="K107" i="9"/>
  <c r="O108" i="9"/>
  <c r="K111" i="9"/>
  <c r="O112" i="9"/>
  <c r="K115" i="9"/>
  <c r="O116" i="9"/>
  <c r="K119" i="9"/>
  <c r="O120" i="9"/>
  <c r="K123" i="9"/>
  <c r="O124" i="9"/>
  <c r="K127" i="9"/>
  <c r="O128" i="9"/>
  <c r="M23" i="9"/>
  <c r="P24" i="9"/>
  <c r="P42" i="8"/>
  <c r="P47" i="8"/>
  <c r="M57" i="8"/>
  <c r="M59" i="8"/>
  <c r="M61" i="8"/>
  <c r="P5" i="1"/>
  <c r="M4" i="8"/>
  <c r="M8" i="8"/>
  <c r="M24" i="8"/>
  <c r="M20" i="8"/>
  <c r="M5" i="8"/>
  <c r="M9" i="8"/>
  <c r="M13" i="8"/>
  <c r="M17" i="8"/>
  <c r="M21" i="8"/>
  <c r="M25" i="8"/>
  <c r="M6" i="8"/>
  <c r="M10" i="8"/>
  <c r="M14" i="8"/>
  <c r="M18" i="8"/>
  <c r="M22" i="8"/>
  <c r="M26" i="8"/>
  <c r="M3" i="8"/>
  <c r="M7" i="8"/>
  <c r="M11" i="8"/>
  <c r="M15" i="8"/>
  <c r="M19" i="8"/>
  <c r="M23" i="8"/>
  <c r="M27" i="8"/>
  <c r="O6" i="1"/>
  <c r="P4" i="1"/>
  <c r="O12" i="10"/>
  <c r="O11" i="10"/>
  <c r="P11" i="10"/>
  <c r="P3" i="1"/>
  <c r="P6" i="10"/>
  <c r="O7" i="10"/>
  <c r="O3" i="10"/>
  <c r="O5" i="10"/>
  <c r="P5" i="10"/>
  <c r="O8" i="10"/>
  <c r="P8" i="10"/>
  <c r="O6" i="10"/>
  <c r="P3" i="10"/>
  <c r="K67" i="11"/>
  <c r="L137" i="11"/>
  <c r="P7" i="10"/>
  <c r="O40" i="9"/>
  <c r="K40" i="9"/>
  <c r="M40" i="9"/>
  <c r="O48" i="9"/>
  <c r="K48" i="9"/>
  <c r="M48" i="9"/>
  <c r="O52" i="9"/>
  <c r="K52" i="9"/>
  <c r="M52" i="9"/>
  <c r="K5" i="9"/>
  <c r="O5" i="9"/>
  <c r="K6" i="9"/>
  <c r="O6" i="9"/>
  <c r="K7" i="9"/>
  <c r="O7" i="9"/>
  <c r="K8" i="9"/>
  <c r="O8" i="9"/>
  <c r="K9" i="9"/>
  <c r="O9" i="9"/>
  <c r="K10" i="9"/>
  <c r="O10" i="9"/>
  <c r="K11" i="9"/>
  <c r="O11" i="9"/>
  <c r="K12" i="9"/>
  <c r="O12" i="9"/>
  <c r="K13" i="9"/>
  <c r="O13" i="9"/>
  <c r="K14" i="9"/>
  <c r="O14" i="9"/>
  <c r="K15" i="9"/>
  <c r="O15" i="9"/>
  <c r="K16" i="9"/>
  <c r="O16" i="9"/>
  <c r="K17" i="9"/>
  <c r="O17" i="9"/>
  <c r="K18" i="9"/>
  <c r="O18" i="9"/>
  <c r="K19" i="9"/>
  <c r="O19" i="9"/>
  <c r="K20" i="9"/>
  <c r="O20" i="9"/>
  <c r="K21" i="9"/>
  <c r="O21" i="9"/>
  <c r="K22" i="9"/>
  <c r="O22" i="9"/>
  <c r="O23" i="9"/>
  <c r="K23" i="9"/>
  <c r="O25" i="9"/>
  <c r="K25" i="9"/>
  <c r="M25" i="9"/>
  <c r="O41" i="9"/>
  <c r="K41" i="9"/>
  <c r="M41" i="9"/>
  <c r="O45" i="9"/>
  <c r="K45" i="9"/>
  <c r="M45" i="9"/>
  <c r="O49" i="9"/>
  <c r="K49" i="9"/>
  <c r="M49" i="9"/>
  <c r="O53" i="9"/>
  <c r="K53" i="9"/>
  <c r="M53" i="9"/>
  <c r="O57" i="9"/>
  <c r="K57" i="9"/>
  <c r="M57" i="9"/>
  <c r="O61" i="9"/>
  <c r="K61" i="9"/>
  <c r="M61" i="9"/>
  <c r="O42" i="9"/>
  <c r="K42" i="9"/>
  <c r="M42" i="9"/>
  <c r="P48" i="9"/>
  <c r="O44" i="9"/>
  <c r="K44" i="9"/>
  <c r="M44" i="9"/>
  <c r="O56" i="9"/>
  <c r="K56" i="9"/>
  <c r="M56" i="9"/>
  <c r="O60" i="9"/>
  <c r="K60" i="9"/>
  <c r="M60" i="9"/>
  <c r="P5" i="9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O26" i="9"/>
  <c r="K26" i="9"/>
  <c r="M26" i="9"/>
  <c r="P40" i="9"/>
  <c r="P44" i="9"/>
  <c r="O46" i="9"/>
  <c r="K46" i="9"/>
  <c r="M46" i="9"/>
  <c r="O50" i="9"/>
  <c r="K50" i="9"/>
  <c r="M50" i="9"/>
  <c r="P52" i="9"/>
  <c r="O54" i="9"/>
  <c r="K54" i="9"/>
  <c r="M54" i="9"/>
  <c r="P56" i="9"/>
  <c r="O58" i="9"/>
  <c r="K58" i="9"/>
  <c r="M58" i="9"/>
  <c r="O24" i="9"/>
  <c r="K24" i="9"/>
  <c r="O27" i="9"/>
  <c r="K27" i="9"/>
  <c r="M27" i="9"/>
  <c r="O43" i="9"/>
  <c r="K43" i="9"/>
  <c r="M43" i="9"/>
  <c r="O47" i="9"/>
  <c r="K47" i="9"/>
  <c r="M47" i="9"/>
  <c r="O51" i="9"/>
  <c r="K51" i="9"/>
  <c r="M51" i="9"/>
  <c r="O55" i="9"/>
  <c r="K55" i="9"/>
  <c r="M55" i="9"/>
  <c r="O59" i="9"/>
  <c r="K59" i="9"/>
  <c r="M59" i="9"/>
  <c r="P38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K71" i="9"/>
  <c r="O71" i="9"/>
  <c r="K72" i="9"/>
  <c r="O72" i="9"/>
  <c r="K73" i="9"/>
  <c r="O73" i="9"/>
  <c r="K74" i="9"/>
  <c r="O74" i="9"/>
  <c r="K75" i="9"/>
  <c r="O75" i="9"/>
  <c r="K76" i="9"/>
  <c r="O76" i="9"/>
  <c r="K77" i="9"/>
  <c r="O77" i="9"/>
  <c r="K78" i="9"/>
  <c r="O78" i="9"/>
  <c r="K79" i="9"/>
  <c r="O79" i="9"/>
  <c r="K80" i="9"/>
  <c r="O80" i="9"/>
  <c r="K81" i="9"/>
  <c r="O81" i="9"/>
  <c r="K82" i="9"/>
  <c r="O82" i="9"/>
  <c r="O83" i="9"/>
  <c r="P40" i="8"/>
  <c r="P43" i="8"/>
  <c r="P44" i="8"/>
  <c r="P46" i="8"/>
  <c r="P49" i="8"/>
  <c r="P52" i="8"/>
  <c r="O78" i="8"/>
  <c r="K78" i="8"/>
  <c r="M78" i="8"/>
  <c r="O82" i="8"/>
  <c r="K82" i="8"/>
  <c r="M82" i="8"/>
  <c r="O90" i="8"/>
  <c r="K90" i="8"/>
  <c r="M90" i="8"/>
  <c r="M118" i="8"/>
  <c r="O118" i="8"/>
  <c r="K118" i="8"/>
  <c r="M122" i="8"/>
  <c r="O122" i="8"/>
  <c r="K122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O71" i="8"/>
  <c r="K71" i="8"/>
  <c r="M71" i="8"/>
  <c r="O75" i="8"/>
  <c r="K75" i="8"/>
  <c r="M75" i="8"/>
  <c r="O79" i="8"/>
  <c r="K79" i="8"/>
  <c r="M79" i="8"/>
  <c r="O83" i="8"/>
  <c r="K83" i="8"/>
  <c r="M83" i="8"/>
  <c r="O87" i="8"/>
  <c r="K87" i="8"/>
  <c r="M87" i="8"/>
  <c r="O91" i="8"/>
  <c r="K91" i="8"/>
  <c r="M91" i="8"/>
  <c r="M111" i="8"/>
  <c r="O111" i="8"/>
  <c r="K111" i="8"/>
  <c r="M115" i="8"/>
  <c r="O115" i="8"/>
  <c r="K115" i="8"/>
  <c r="M119" i="8"/>
  <c r="O119" i="8"/>
  <c r="K119" i="8"/>
  <c r="M123" i="8"/>
  <c r="O123" i="8"/>
  <c r="K123" i="8"/>
  <c r="M127" i="8"/>
  <c r="O127" i="8"/>
  <c r="K127" i="8"/>
  <c r="P38" i="8"/>
  <c r="P41" i="8"/>
  <c r="P45" i="8"/>
  <c r="P48" i="8"/>
  <c r="P51" i="8"/>
  <c r="P53" i="8"/>
  <c r="P54" i="8"/>
  <c r="P55" i="8"/>
  <c r="O74" i="8"/>
  <c r="K74" i="8"/>
  <c r="M74" i="8"/>
  <c r="O86" i="8"/>
  <c r="K86" i="8"/>
  <c r="M86" i="8"/>
  <c r="M110" i="8"/>
  <c r="O110" i="8"/>
  <c r="K110" i="8"/>
  <c r="M114" i="8"/>
  <c r="O114" i="8"/>
  <c r="K114" i="8"/>
  <c r="M126" i="8"/>
  <c r="O126" i="8"/>
  <c r="K126" i="8"/>
  <c r="K3" i="8"/>
  <c r="O3" i="8"/>
  <c r="K4" i="8"/>
  <c r="O4" i="8"/>
  <c r="K5" i="8"/>
  <c r="O5" i="8"/>
  <c r="K6" i="8"/>
  <c r="O6" i="8"/>
  <c r="K7" i="8"/>
  <c r="O7" i="8"/>
  <c r="K8" i="8"/>
  <c r="O8" i="8"/>
  <c r="K9" i="8"/>
  <c r="O9" i="8"/>
  <c r="K10" i="8"/>
  <c r="O10" i="8"/>
  <c r="K11" i="8"/>
  <c r="O11" i="8"/>
  <c r="K12" i="8"/>
  <c r="O12" i="8"/>
  <c r="K13" i="8"/>
  <c r="O13" i="8"/>
  <c r="K14" i="8"/>
  <c r="O14" i="8"/>
  <c r="K15" i="8"/>
  <c r="O15" i="8"/>
  <c r="K16" i="8"/>
  <c r="O16" i="8"/>
  <c r="K17" i="8"/>
  <c r="O17" i="8"/>
  <c r="K18" i="8"/>
  <c r="O18" i="8"/>
  <c r="K19" i="8"/>
  <c r="O19" i="8"/>
  <c r="K20" i="8"/>
  <c r="O20" i="8"/>
  <c r="K21" i="8"/>
  <c r="O21" i="8"/>
  <c r="K22" i="8"/>
  <c r="O22" i="8"/>
  <c r="K23" i="8"/>
  <c r="O23" i="8"/>
  <c r="K24" i="8"/>
  <c r="O24" i="8"/>
  <c r="K25" i="8"/>
  <c r="O25" i="8"/>
  <c r="K26" i="8"/>
  <c r="O26" i="8"/>
  <c r="K27" i="8"/>
  <c r="O27" i="8"/>
  <c r="O72" i="8"/>
  <c r="K72" i="8"/>
  <c r="M72" i="8"/>
  <c r="P74" i="8"/>
  <c r="O76" i="8"/>
  <c r="K76" i="8"/>
  <c r="M76" i="8"/>
  <c r="P78" i="8"/>
  <c r="O80" i="8"/>
  <c r="K80" i="8"/>
  <c r="M80" i="8"/>
  <c r="P82" i="8"/>
  <c r="O84" i="8"/>
  <c r="K84" i="8"/>
  <c r="M84" i="8"/>
  <c r="P86" i="8"/>
  <c r="O88" i="8"/>
  <c r="K88" i="8"/>
  <c r="M88" i="8"/>
  <c r="P90" i="8"/>
  <c r="M108" i="8"/>
  <c r="O108" i="8"/>
  <c r="K108" i="8"/>
  <c r="P110" i="8"/>
  <c r="M112" i="8"/>
  <c r="O112" i="8"/>
  <c r="K112" i="8"/>
  <c r="P114" i="8"/>
  <c r="M116" i="8"/>
  <c r="O116" i="8"/>
  <c r="K116" i="8"/>
  <c r="P118" i="8"/>
  <c r="M120" i="8"/>
  <c r="O120" i="8"/>
  <c r="K120" i="8"/>
  <c r="P122" i="8"/>
  <c r="M124" i="8"/>
  <c r="O124" i="8"/>
  <c r="K124" i="8"/>
  <c r="P126" i="8"/>
  <c r="M128" i="8"/>
  <c r="O128" i="8"/>
  <c r="K128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O56" i="8"/>
  <c r="L67" i="8" s="1"/>
  <c r="K67" i="8" s="1"/>
  <c r="O73" i="8"/>
  <c r="K73" i="8"/>
  <c r="M73" i="8"/>
  <c r="O77" i="8"/>
  <c r="K77" i="8"/>
  <c r="M77" i="8"/>
  <c r="O81" i="8"/>
  <c r="K81" i="8"/>
  <c r="M81" i="8"/>
  <c r="O85" i="8"/>
  <c r="K85" i="8"/>
  <c r="M85" i="8"/>
  <c r="O89" i="8"/>
  <c r="K89" i="8"/>
  <c r="M89" i="8"/>
  <c r="M109" i="8"/>
  <c r="O109" i="8"/>
  <c r="K109" i="8"/>
  <c r="M113" i="8"/>
  <c r="O113" i="8"/>
  <c r="K113" i="8"/>
  <c r="M117" i="8"/>
  <c r="O117" i="8"/>
  <c r="K117" i="8"/>
  <c r="M121" i="8"/>
  <c r="O121" i="8"/>
  <c r="K121" i="8"/>
  <c r="M125" i="8"/>
  <c r="O125" i="8"/>
  <c r="K125" i="8"/>
  <c r="M92" i="8"/>
  <c r="M93" i="8"/>
  <c r="M94" i="8"/>
  <c r="M95" i="8"/>
  <c r="K92" i="8"/>
  <c r="O92" i="8"/>
  <c r="K93" i="8"/>
  <c r="O93" i="8"/>
  <c r="K94" i="8"/>
  <c r="O94" i="8"/>
  <c r="K95" i="8"/>
  <c r="O95" i="8"/>
  <c r="L4" i="9" l="1"/>
  <c r="M4" i="9" s="1"/>
  <c r="L3" i="9"/>
  <c r="K105" i="8"/>
  <c r="L104" i="8"/>
  <c r="L107" i="8"/>
  <c r="M105" i="8"/>
  <c r="L106" i="8"/>
  <c r="O105" i="8"/>
  <c r="P4" i="9"/>
  <c r="O4" i="9"/>
  <c r="M37" i="9"/>
  <c r="O37" i="9" s="1"/>
  <c r="L67" i="9" s="1"/>
  <c r="K67" i="9" s="1"/>
  <c r="K37" i="9"/>
  <c r="L133" i="9"/>
  <c r="L33" i="1"/>
  <c r="Q139" i="11"/>
  <c r="L33" i="10"/>
  <c r="L137" i="10" s="1"/>
  <c r="Q139" i="10"/>
  <c r="L101" i="9"/>
  <c r="L33" i="8"/>
  <c r="L101" i="8"/>
  <c r="L99" i="6"/>
  <c r="L132" i="6"/>
  <c r="L65" i="6"/>
  <c r="L31" i="6"/>
  <c r="K4" i="9" l="1"/>
  <c r="M3" i="9"/>
  <c r="O3" i="9" s="1"/>
  <c r="L33" i="9" s="1"/>
  <c r="L137" i="9" s="1"/>
  <c r="K3" i="9"/>
  <c r="P3" i="9"/>
  <c r="P107" i="8"/>
  <c r="M107" i="8"/>
  <c r="O107" i="8"/>
  <c r="K107" i="8"/>
  <c r="P104" i="8"/>
  <c r="K104" i="8"/>
  <c r="Q137" i="8" s="1"/>
  <c r="Q138" i="8" s="1"/>
  <c r="M104" i="8"/>
  <c r="O104" i="8"/>
  <c r="M106" i="8"/>
  <c r="O106" i="8" s="1"/>
  <c r="P106" i="8"/>
  <c r="K106" i="8"/>
  <c r="R137" i="11"/>
  <c r="R137" i="10"/>
  <c r="Q137" i="9" l="1"/>
  <c r="Q138" i="9" s="1"/>
  <c r="Q139" i="9" s="1"/>
  <c r="Q139" i="8"/>
  <c r="L133" i="8"/>
  <c r="L137" i="8" s="1"/>
  <c r="K96" i="6"/>
  <c r="O93" i="6"/>
  <c r="O84" i="6"/>
  <c r="K70" i="6"/>
  <c r="K69" i="6"/>
  <c r="K68" i="6"/>
  <c r="K65" i="6"/>
  <c r="K62" i="6"/>
  <c r="K2" i="6"/>
  <c r="R137" i="9" l="1"/>
  <c r="R137" i="8"/>
  <c r="P40" i="6"/>
  <c r="P41" i="6"/>
  <c r="P108" i="6"/>
  <c r="P110" i="6"/>
  <c r="P111" i="6"/>
  <c r="P113" i="6"/>
  <c r="P115" i="6"/>
  <c r="P116" i="6"/>
  <c r="P118" i="6"/>
  <c r="P119" i="6"/>
  <c r="P120" i="6"/>
  <c r="P121" i="6"/>
  <c r="P122" i="6"/>
  <c r="P123" i="6"/>
  <c r="P124" i="6"/>
  <c r="P125" i="6"/>
  <c r="P126" i="6"/>
  <c r="P127" i="6"/>
  <c r="P128" i="6"/>
  <c r="P107" i="6"/>
  <c r="P109" i="6"/>
  <c r="P112" i="6"/>
  <c r="P114" i="6"/>
  <c r="P117" i="6"/>
  <c r="P76" i="6"/>
  <c r="P78" i="6"/>
  <c r="P81" i="6"/>
  <c r="P89" i="6"/>
  <c r="P10" i="6"/>
  <c r="P18" i="6"/>
  <c r="O26" i="6"/>
  <c r="P26" i="6"/>
  <c r="P43" i="6"/>
  <c r="P9" i="6"/>
  <c r="P17" i="6"/>
  <c r="P21" i="6"/>
  <c r="P71" i="6"/>
  <c r="P72" i="6"/>
  <c r="P84" i="6"/>
  <c r="O89" i="6"/>
  <c r="P90" i="6"/>
  <c r="P91" i="6"/>
  <c r="P92" i="6"/>
  <c r="P93" i="6"/>
  <c r="P11" i="6"/>
  <c r="P27" i="6"/>
  <c r="P74" i="6"/>
  <c r="P77" i="6"/>
  <c r="P80" i="6"/>
  <c r="P14" i="6"/>
  <c r="P22" i="6"/>
  <c r="P42" i="6"/>
  <c r="P8" i="6"/>
  <c r="P20" i="6"/>
  <c r="P73" i="6"/>
  <c r="P85" i="6"/>
  <c r="P86" i="6"/>
  <c r="P87" i="6"/>
  <c r="P88" i="6"/>
  <c r="P94" i="6"/>
  <c r="P95" i="6"/>
  <c r="P19" i="6"/>
  <c r="P75" i="6"/>
  <c r="P79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82" i="6"/>
  <c r="P83" i="6"/>
  <c r="O77" i="6"/>
  <c r="O92" i="6"/>
  <c r="O73" i="6"/>
  <c r="O76" i="6"/>
  <c r="O82" i="6"/>
  <c r="O86" i="6"/>
  <c r="O121" i="6"/>
  <c r="O126" i="6"/>
  <c r="O115" i="6"/>
  <c r="H132" i="6"/>
  <c r="O132" i="6" s="1"/>
  <c r="P132" i="6" s="1"/>
  <c r="O110" i="6"/>
  <c r="O113" i="6"/>
  <c r="O119" i="6"/>
  <c r="O122" i="6"/>
  <c r="H31" i="6"/>
  <c r="O31" i="6" s="1"/>
  <c r="P31" i="6" s="1"/>
  <c r="O117" i="6"/>
  <c r="O109" i="6"/>
  <c r="O111" i="6"/>
  <c r="O118" i="6"/>
  <c r="O125" i="6"/>
  <c r="O127" i="6"/>
  <c r="O107" i="6"/>
  <c r="O114" i="6"/>
  <c r="O123" i="6"/>
  <c r="O108" i="6"/>
  <c r="O112" i="6"/>
  <c r="O116" i="6"/>
  <c r="O120" i="6"/>
  <c r="O124" i="6"/>
  <c r="O128" i="6"/>
  <c r="O72" i="6"/>
  <c r="O74" i="6"/>
  <c r="O81" i="6"/>
  <c r="O88" i="6"/>
  <c r="O90" i="6"/>
  <c r="O80" i="6"/>
  <c r="O78" i="6"/>
  <c r="O85" i="6"/>
  <c r="O94" i="6"/>
  <c r="H99" i="6"/>
  <c r="O99" i="6" s="1"/>
  <c r="P99" i="6" s="1"/>
  <c r="O71" i="6"/>
  <c r="O75" i="6"/>
  <c r="O79" i="6"/>
  <c r="O83" i="6"/>
  <c r="O87" i="6"/>
  <c r="O91" i="6"/>
  <c r="O95" i="6"/>
  <c r="H65" i="6"/>
  <c r="O65" i="6" s="1"/>
  <c r="P65" i="6" s="1"/>
  <c r="O22" i="6"/>
  <c r="O8" i="6"/>
  <c r="O9" i="6"/>
  <c r="O10" i="6"/>
  <c r="O11" i="6"/>
  <c r="O17" i="6"/>
  <c r="O18" i="6"/>
  <c r="O19" i="6"/>
  <c r="O20" i="6"/>
  <c r="O21" i="6"/>
  <c r="O14" i="6"/>
  <c r="O47" i="6"/>
  <c r="O51" i="6"/>
  <c r="O59" i="6"/>
  <c r="O44" i="6"/>
  <c r="O48" i="6"/>
  <c r="O52" i="6"/>
  <c r="O56" i="6"/>
  <c r="O60" i="6"/>
  <c r="O27" i="6"/>
  <c r="O41" i="6"/>
  <c r="O45" i="6"/>
  <c r="O49" i="6"/>
  <c r="O53" i="6"/>
  <c r="O57" i="6"/>
  <c r="O61" i="6"/>
  <c r="O43" i="6"/>
  <c r="O55" i="6"/>
  <c r="O40" i="6"/>
  <c r="O42" i="6"/>
  <c r="O46" i="6"/>
  <c r="O50" i="6"/>
  <c r="O54" i="6"/>
  <c r="O58" i="6"/>
  <c r="P3" i="6" l="1"/>
  <c r="O37" i="6"/>
  <c r="P120" i="1"/>
  <c r="P85" i="1"/>
  <c r="P78" i="1"/>
  <c r="P79" i="1"/>
  <c r="P88" i="1"/>
  <c r="P121" i="1"/>
  <c r="P123" i="1"/>
  <c r="P127" i="1"/>
  <c r="P77" i="1"/>
  <c r="P75" i="1"/>
  <c r="P76" i="1"/>
  <c r="P82" i="1"/>
  <c r="P86" i="1"/>
  <c r="P87" i="1"/>
  <c r="P95" i="1"/>
  <c r="P107" i="1"/>
  <c r="P112" i="1"/>
  <c r="P118" i="1"/>
  <c r="P119" i="1"/>
  <c r="P110" i="1"/>
  <c r="P128" i="1"/>
  <c r="P74" i="1"/>
  <c r="P90" i="1"/>
  <c r="P94" i="1"/>
  <c r="P108" i="1"/>
  <c r="P109" i="1"/>
  <c r="P111" i="1"/>
  <c r="P115" i="1"/>
  <c r="P54" i="1"/>
  <c r="P60" i="1"/>
  <c r="P45" i="1"/>
  <c r="P53" i="1"/>
  <c r="P61" i="1"/>
  <c r="P48" i="1"/>
  <c r="P44" i="1"/>
  <c r="P56" i="1"/>
  <c r="P51" i="1"/>
  <c r="P52" i="1"/>
  <c r="P6" i="6"/>
  <c r="O39" i="6"/>
  <c r="O12" i="6"/>
  <c r="P12" i="6"/>
  <c r="P16" i="6"/>
  <c r="P25" i="6"/>
  <c r="P13" i="6"/>
  <c r="O24" i="6"/>
  <c r="P24" i="6"/>
  <c r="P38" i="6"/>
  <c r="O38" i="6"/>
  <c r="P15" i="6"/>
  <c r="P23" i="6"/>
  <c r="L101" i="6"/>
  <c r="O88" i="1"/>
  <c r="O16" i="6"/>
  <c r="O23" i="6"/>
  <c r="O13" i="6"/>
  <c r="O15" i="6"/>
  <c r="O25" i="6"/>
  <c r="O120" i="1"/>
  <c r="O112" i="1"/>
  <c r="O82" i="1"/>
  <c r="O128" i="1"/>
  <c r="O77" i="1"/>
  <c r="O75" i="1"/>
  <c r="O78" i="1"/>
  <c r="O86" i="1"/>
  <c r="O90" i="1"/>
  <c r="O94" i="1"/>
  <c r="O48" i="1"/>
  <c r="O54" i="1"/>
  <c r="O56" i="1"/>
  <c r="O52" i="1"/>
  <c r="O60" i="1"/>
  <c r="O74" i="1"/>
  <c r="O76" i="1"/>
  <c r="O110" i="1"/>
  <c r="O118" i="1"/>
  <c r="O45" i="1"/>
  <c r="O51" i="1"/>
  <c r="O53" i="1"/>
  <c r="O61" i="1"/>
  <c r="O79" i="1"/>
  <c r="O85" i="1"/>
  <c r="O87" i="1"/>
  <c r="O95" i="1"/>
  <c r="O108" i="1"/>
  <c r="O107" i="1"/>
  <c r="O111" i="1"/>
  <c r="O109" i="1"/>
  <c r="O115" i="1"/>
  <c r="O119" i="1"/>
  <c r="O121" i="1"/>
  <c r="O123" i="1"/>
  <c r="O127" i="1"/>
  <c r="O3" i="6" l="1"/>
  <c r="P106" i="6"/>
  <c r="P39" i="6"/>
  <c r="P37" i="6"/>
  <c r="O105" i="6"/>
  <c r="P105" i="6"/>
  <c r="O106" i="6"/>
  <c r="O104" i="6"/>
  <c r="P104" i="6"/>
  <c r="O6" i="6"/>
  <c r="O5" i="6"/>
  <c r="P5" i="6"/>
  <c r="O7" i="6"/>
  <c r="P7" i="6"/>
  <c r="O4" i="6"/>
  <c r="P4" i="6"/>
  <c r="L67" i="6"/>
  <c r="K67" i="6" s="1"/>
  <c r="L33" i="6" l="1"/>
  <c r="J33" i="6" s="1"/>
  <c r="M32" i="6" s="1"/>
  <c r="L133" i="6"/>
  <c r="Q139" i="6"/>
  <c r="K96" i="1"/>
  <c r="K70" i="1"/>
  <c r="K69" i="1"/>
  <c r="K68" i="1"/>
  <c r="K65" i="1"/>
  <c r="K62" i="1"/>
  <c r="K2" i="1"/>
  <c r="L137" i="6" l="1"/>
  <c r="R137" i="6"/>
  <c r="H99" i="1"/>
  <c r="O99" i="1" s="1"/>
  <c r="P99" i="1" s="1"/>
  <c r="H65" i="1"/>
  <c r="O65" i="1" s="1"/>
  <c r="P65" i="1" s="1"/>
  <c r="H132" i="1"/>
  <c r="O132" i="1" s="1"/>
  <c r="P132" i="1" s="1"/>
  <c r="O43" i="1" l="1"/>
  <c r="P43" i="1"/>
  <c r="O44" i="1" l="1"/>
  <c r="O42" i="1"/>
  <c r="Q137" i="1"/>
  <c r="Q138" i="1" s="1"/>
  <c r="O38" i="1"/>
  <c r="O105" i="1"/>
  <c r="P41" i="1"/>
  <c r="O41" i="1"/>
  <c r="P42" i="1"/>
  <c r="P92" i="1"/>
  <c r="P122" i="1"/>
  <c r="P106" i="1"/>
  <c r="P91" i="1"/>
  <c r="P84" i="1"/>
  <c r="P116" i="1"/>
  <c r="P126" i="1"/>
  <c r="P80" i="1"/>
  <c r="P113" i="1"/>
  <c r="P104" i="1"/>
  <c r="P72" i="1"/>
  <c r="P83" i="1"/>
  <c r="P89" i="1"/>
  <c r="P125" i="1"/>
  <c r="P124" i="1"/>
  <c r="P71" i="1"/>
  <c r="P73" i="1"/>
  <c r="P81" i="1"/>
  <c r="P93" i="1"/>
  <c r="P105" i="1"/>
  <c r="P117" i="1"/>
  <c r="P114" i="1"/>
  <c r="P46" i="1"/>
  <c r="P40" i="1"/>
  <c r="O40" i="1"/>
  <c r="P58" i="1"/>
  <c r="P50" i="1"/>
  <c r="P57" i="1"/>
  <c r="P37" i="1"/>
  <c r="O37" i="1"/>
  <c r="P55" i="1"/>
  <c r="P47" i="1"/>
  <c r="P38" i="1"/>
  <c r="P39" i="1"/>
  <c r="O39" i="1"/>
  <c r="P59" i="1"/>
  <c r="P49" i="1"/>
  <c r="O113" i="1"/>
  <c r="O126" i="1"/>
  <c r="O106" i="1"/>
  <c r="O125" i="1"/>
  <c r="O124" i="1"/>
  <c r="O122" i="1"/>
  <c r="O116" i="1"/>
  <c r="O117" i="1"/>
  <c r="O114" i="1"/>
  <c r="O91" i="1"/>
  <c r="O84" i="1"/>
  <c r="O72" i="1"/>
  <c r="O83" i="1"/>
  <c r="O89" i="1"/>
  <c r="O81" i="1"/>
  <c r="O93" i="1"/>
  <c r="O92" i="1"/>
  <c r="O80" i="1"/>
  <c r="O50" i="1"/>
  <c r="O57" i="1"/>
  <c r="O55" i="1"/>
  <c r="O47" i="1"/>
  <c r="O46" i="1"/>
  <c r="O59" i="1"/>
  <c r="O49" i="1"/>
  <c r="O58" i="1"/>
  <c r="O73" i="1"/>
  <c r="O71" i="1"/>
  <c r="O104" i="1" l="1"/>
  <c r="L133" i="1" s="1"/>
  <c r="L67" i="1"/>
  <c r="K67" i="1" s="1"/>
  <c r="L101" i="1"/>
  <c r="L137" i="1" l="1"/>
  <c r="R137" i="1" l="1"/>
  <c r="Q139" i="1"/>
</calcChain>
</file>

<file path=xl/sharedStrings.xml><?xml version="1.0" encoding="utf-8"?>
<sst xmlns="http://schemas.openxmlformats.org/spreadsheetml/2006/main" count="606" uniqueCount="36">
  <si>
    <t>Essence</t>
  </si>
  <si>
    <t>Demande</t>
  </si>
  <si>
    <t>UAM</t>
  </si>
  <si>
    <t>Type</t>
  </si>
  <si>
    <t>Op
tion</t>
  </si>
  <si>
    <t>Volume</t>
  </si>
  <si>
    <t>N éch</t>
  </si>
  <si>
    <t>Pas</t>
  </si>
  <si>
    <t>Facteur utilisé</t>
  </si>
  <si>
    <t>Masse Échantillonnée</t>
  </si>
  <si>
    <t>PAS pour plus de 5</t>
  </si>
  <si>
    <t>CVM</t>
  </si>
  <si>
    <t>N Éch Calculé</t>
  </si>
  <si>
    <t>Tot client</t>
  </si>
  <si>
    <t>Volume en FFM</t>
  </si>
  <si>
    <t>Volume Échantillonné</t>
  </si>
  <si>
    <t>Façonnage</t>
  </si>
  <si>
    <t>Échantillon</t>
  </si>
  <si>
    <t>Facteur CVM</t>
  </si>
  <si>
    <t>Prélèvement calculé</t>
  </si>
  <si>
    <t>SEPM</t>
  </si>
  <si>
    <r>
      <t xml:space="preserve">Nombre de prélèvements requis par </t>
    </r>
    <r>
      <rPr>
        <b/>
        <sz val="9"/>
        <color theme="1"/>
        <rFont val="Arial"/>
        <family val="2"/>
      </rPr>
      <t>essence désignée</t>
    </r>
  </si>
  <si>
    <t>Nombre de prélèvements minimum par projet</t>
  </si>
  <si>
    <t>Volume maximum FFM (m³/projet) (Volontaire)</t>
  </si>
  <si>
    <t xml:space="preserve">Total &gt; </t>
  </si>
  <si>
    <t xml:space="preserve">Partie de chargement 
 Facteur applicable si CVM &gt; 15 </t>
  </si>
  <si>
    <t>Échantillonné</t>
  </si>
  <si>
    <t>Nbre Éch Minimum</t>
  </si>
  <si>
    <t>PET PRU THO HEG Trituration</t>
  </si>
  <si>
    <t>Cellule Automatisée mais modifiable</t>
  </si>
  <si>
    <t>MP :PAS</t>
  </si>
  <si>
    <t>Feuillus bois d’œuvre et pins</t>
  </si>
  <si>
    <t>Oui</t>
  </si>
  <si>
    <t>Non</t>
  </si>
  <si>
    <t>PET et HEG</t>
  </si>
  <si>
    <t>PRU THO et Trituration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</si>
</sst>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 * #,##0.00_)\ _$_ ;_ * \(#,##0.00\)\ _$_ ;_ * &quot;-&quot;??_)\ _$_ ;_ @_ "/>
    <numFmt numFmtId="165" formatCode="0.000"/>
    <numFmt numFmtId="166" formatCode="_ * #,##0_)\ _$_ ;_ * \(#,##0\)\ _$_ ;_ * &quot;-&quot;??_)\ _$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2F2F2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indexed="8"/>
      <name val="Arial"/>
      <family val="2"/>
      <charset val="1"/>
    </font>
    <font>
      <b/>
      <sz val="9"/>
      <name val="Arial"/>
      <family val="2"/>
    </font>
    <font>
      <sz val="12"/>
      <color rgb="FFFF0000"/>
      <name val="Calibri"/>
      <family val="2"/>
      <scheme val="minor"/>
    </font>
    <font>
      <b/>
      <i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</font>
    <font>
      <b/>
      <i/>
      <sz val="14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gray0625">
        <bgColor auto="1"/>
      </patternFill>
    </fill>
    <fill>
      <patternFill patternType="gray0625">
        <fgColor indexed="8"/>
        <bgColor auto="1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53813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D598F0"/>
        <bgColor indexed="64"/>
      </patternFill>
    </fill>
    <fill>
      <patternFill patternType="solid">
        <fgColor rgb="FFC9A4E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59DF7"/>
        <bgColor indexed="64"/>
      </patternFill>
    </fill>
    <fill>
      <patternFill patternType="solid">
        <fgColor rgb="FFFFC0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174">
    <xf numFmtId="0" fontId="0" fillId="0" borderId="0" xfId="0"/>
    <xf numFmtId="1" fontId="0" fillId="0" borderId="6" xfId="0" applyNumberFormat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" fontId="0" fillId="0" borderId="0" xfId="0" applyNumberFormat="1" applyProtection="1">
      <protection locked="0"/>
    </xf>
    <xf numFmtId="0" fontId="0" fillId="0" borderId="7" xfId="0" applyBorder="1" applyProtection="1">
      <protection locked="0"/>
    </xf>
    <xf numFmtId="3" fontId="0" fillId="0" borderId="0" xfId="0" quotePrefix="1" applyNumberForma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5" borderId="10" xfId="0" applyFill="1" applyBorder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3" fontId="3" fillId="0" borderId="0" xfId="0" applyNumberFormat="1" applyFont="1" applyAlignment="1" applyProtection="1">
      <alignment horizontal="center"/>
      <protection locked="0"/>
    </xf>
    <xf numFmtId="3" fontId="7" fillId="0" borderId="0" xfId="0" applyNumberFormat="1" applyFont="1" applyProtection="1">
      <protection locked="0"/>
    </xf>
    <xf numFmtId="3" fontId="3" fillId="4" borderId="6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3" fontId="8" fillId="0" borderId="0" xfId="0" applyNumberFormat="1" applyFont="1" applyAlignment="1" applyProtection="1">
      <alignment horizontal="center"/>
      <protection locked="0"/>
    </xf>
    <xf numFmtId="3" fontId="8" fillId="0" borderId="0" xfId="0" applyNumberFormat="1" applyFont="1" applyProtection="1">
      <protection locked="0"/>
    </xf>
    <xf numFmtId="165" fontId="0" fillId="0" borderId="0" xfId="0" applyNumberFormat="1" applyProtection="1">
      <protection locked="0"/>
    </xf>
    <xf numFmtId="3" fontId="0" fillId="0" borderId="10" xfId="0" applyNumberFormat="1" applyBorder="1" applyProtection="1">
      <protection locked="0"/>
    </xf>
    <xf numFmtId="9" fontId="0" fillId="0" borderId="0" xfId="1" applyFont="1" applyAlignment="1" applyProtection="1">
      <alignment horizontal="left"/>
      <protection locked="0"/>
    </xf>
    <xf numFmtId="3" fontId="3" fillId="4" borderId="6" xfId="0" applyNumberFormat="1" applyFont="1" applyFill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0" fontId="0" fillId="5" borderId="11" xfId="0" applyFill="1" applyBorder="1" applyAlignment="1" applyProtection="1">
      <alignment horizontal="center" vertical="center" wrapText="1"/>
      <protection locked="0"/>
    </xf>
    <xf numFmtId="0" fontId="3" fillId="2" borderId="0" xfId="0" applyFont="1" applyFill="1"/>
    <xf numFmtId="0" fontId="6" fillId="3" borderId="6" xfId="0" applyFont="1" applyFill="1" applyBorder="1" applyAlignment="1">
      <alignment horizontal="right" vertical="top"/>
    </xf>
    <xf numFmtId="0" fontId="3" fillId="2" borderId="6" xfId="0" applyFont="1" applyFill="1" applyBorder="1"/>
    <xf numFmtId="0" fontId="0" fillId="2" borderId="0" xfId="0" applyFill="1"/>
    <xf numFmtId="0" fontId="3" fillId="2" borderId="15" xfId="0" applyFont="1" applyFill="1" applyBorder="1"/>
    <xf numFmtId="3" fontId="7" fillId="0" borderId="0" xfId="0" applyNumberFormat="1" applyFont="1"/>
    <xf numFmtId="0" fontId="3" fillId="2" borderId="6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right" vertical="top"/>
    </xf>
    <xf numFmtId="0" fontId="3" fillId="2" borderId="8" xfId="0" applyFont="1" applyFill="1" applyBorder="1"/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1" fontId="0" fillId="0" borderId="0" xfId="0" applyNumberFormat="1" applyAlignment="1" applyProtection="1">
      <alignment vertical="center"/>
      <protection locked="0"/>
    </xf>
    <xf numFmtId="0" fontId="6" fillId="3" borderId="16" xfId="0" applyFont="1" applyFill="1" applyBorder="1" applyAlignment="1">
      <alignment horizontal="right" vertical="top"/>
    </xf>
    <xf numFmtId="0" fontId="3" fillId="2" borderId="16" xfId="0" applyFont="1" applyFill="1" applyBorder="1"/>
    <xf numFmtId="1" fontId="0" fillId="0" borderId="16" xfId="0" applyNumberFormat="1" applyBorder="1" applyAlignment="1">
      <alignment horizontal="center"/>
    </xf>
    <xf numFmtId="1" fontId="0" fillId="4" borderId="16" xfId="0" applyNumberFormat="1" applyFill="1" applyBorder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1" fontId="0" fillId="4" borderId="17" xfId="0" applyNumberFormat="1" applyFill="1" applyBorder="1" applyAlignment="1">
      <alignment horizontal="center"/>
    </xf>
    <xf numFmtId="1" fontId="0" fillId="4" borderId="18" xfId="0" applyNumberFormat="1" applyFill="1" applyBorder="1" applyAlignment="1">
      <alignment horizontal="center"/>
    </xf>
    <xf numFmtId="0" fontId="3" fillId="2" borderId="26" xfId="0" applyFont="1" applyFill="1" applyBorder="1"/>
    <xf numFmtId="1" fontId="0" fillId="0" borderId="26" xfId="0" applyNumberFormat="1" applyBorder="1" applyAlignment="1">
      <alignment horizontal="center"/>
    </xf>
    <xf numFmtId="1" fontId="0" fillId="4" borderId="27" xfId="0" applyNumberFormat="1" applyFill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3" fontId="7" fillId="6" borderId="10" xfId="0" applyNumberFormat="1" applyFont="1" applyFill="1" applyBorder="1"/>
    <xf numFmtId="0" fontId="10" fillId="8" borderId="30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3" fillId="0" borderId="12" xfId="0" applyFont="1" applyBorder="1" applyProtection="1">
      <protection locked="0"/>
    </xf>
    <xf numFmtId="3" fontId="0" fillId="0" borderId="19" xfId="0" applyNumberFormat="1" applyBorder="1" applyAlignment="1">
      <alignment horizontal="center"/>
    </xf>
    <xf numFmtId="0" fontId="3" fillId="0" borderId="5" xfId="0" applyFont="1" applyBorder="1" applyProtection="1">
      <protection locked="0"/>
    </xf>
    <xf numFmtId="0" fontId="12" fillId="0" borderId="6" xfId="2" applyFont="1" applyBorder="1" applyAlignment="1" applyProtection="1">
      <alignment horizontal="center" vertical="top"/>
      <protection locked="0"/>
    </xf>
    <xf numFmtId="0" fontId="12" fillId="0" borderId="6" xfId="2" applyFont="1" applyBorder="1" applyAlignment="1" applyProtection="1">
      <alignment horizontal="left" vertical="top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3" fontId="6" fillId="0" borderId="23" xfId="2" applyNumberFormat="1" applyFont="1" applyBorder="1" applyAlignment="1" applyProtection="1">
      <alignment horizontal="center" vertical="top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12" fillId="0" borderId="33" xfId="2" applyFont="1" applyBorder="1" applyAlignment="1" applyProtection="1">
      <alignment horizontal="center" vertical="top"/>
      <protection locked="0"/>
    </xf>
    <xf numFmtId="0" fontId="12" fillId="0" borderId="33" xfId="2" applyFont="1" applyBorder="1" applyAlignment="1" applyProtection="1">
      <alignment horizontal="left" vertical="top"/>
      <protection locked="0"/>
    </xf>
    <xf numFmtId="3" fontId="12" fillId="0" borderId="34" xfId="2" applyNumberFormat="1" applyFont="1" applyBorder="1" applyAlignment="1" applyProtection="1">
      <alignment horizontal="right" vertical="top"/>
      <protection locked="0"/>
    </xf>
    <xf numFmtId="0" fontId="0" fillId="0" borderId="35" xfId="0" applyBorder="1" applyAlignment="1" applyProtection="1">
      <alignment horizontal="center"/>
      <protection locked="0"/>
    </xf>
    <xf numFmtId="3" fontId="12" fillId="0" borderId="36" xfId="2" applyNumberFormat="1" applyFont="1" applyBorder="1" applyAlignment="1" applyProtection="1">
      <alignment horizontal="right" vertical="top"/>
      <protection locked="0"/>
    </xf>
    <xf numFmtId="0" fontId="0" fillId="0" borderId="37" xfId="0" applyBorder="1" applyAlignment="1" applyProtection="1">
      <alignment horizontal="center"/>
      <protection locked="0"/>
    </xf>
    <xf numFmtId="0" fontId="3" fillId="0" borderId="38" xfId="0" applyFont="1" applyBorder="1" applyProtection="1">
      <protection locked="0"/>
    </xf>
    <xf numFmtId="0" fontId="3" fillId="0" borderId="41" xfId="0" applyFont="1" applyBorder="1" applyProtection="1">
      <protection locked="0"/>
    </xf>
    <xf numFmtId="0" fontId="3" fillId="0" borderId="37" xfId="0" applyFont="1" applyBorder="1" applyProtection="1"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3" fillId="0" borderId="49" xfId="0" applyFont="1" applyBorder="1" applyProtection="1">
      <protection locked="0"/>
    </xf>
    <xf numFmtId="0" fontId="3" fillId="0" borderId="32" xfId="0" applyFont="1" applyBorder="1" applyAlignment="1" applyProtection="1">
      <alignment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3" fillId="0" borderId="50" xfId="0" applyFont="1" applyBorder="1" applyAlignment="1" applyProtection="1">
      <alignment vertical="center"/>
      <protection locked="0"/>
    </xf>
    <xf numFmtId="3" fontId="0" fillId="4" borderId="10" xfId="0" applyNumberFormat="1" applyFill="1" applyBorder="1"/>
    <xf numFmtId="0" fontId="8" fillId="0" borderId="1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0" fillId="4" borderId="22" xfId="0" applyFill="1" applyBorder="1" applyAlignment="1" applyProtection="1">
      <alignment horizontal="center" vertical="center" wrapText="1"/>
      <protection locked="0"/>
    </xf>
    <xf numFmtId="3" fontId="6" fillId="0" borderId="51" xfId="2" applyNumberFormat="1" applyFont="1" applyBorder="1" applyAlignment="1" applyProtection="1">
      <alignment horizontal="center" vertical="top"/>
      <protection locked="0"/>
    </xf>
    <xf numFmtId="0" fontId="3" fillId="2" borderId="25" xfId="0" applyFont="1" applyFill="1" applyBorder="1" applyAlignment="1">
      <alignment vertical="center" wrapText="1"/>
    </xf>
    <xf numFmtId="3" fontId="0" fillId="0" borderId="6" xfId="0" applyNumberFormat="1" applyBorder="1" applyAlignment="1" applyProtection="1">
      <alignment horizontal="center"/>
      <protection locked="0"/>
    </xf>
    <xf numFmtId="3" fontId="0" fillId="0" borderId="8" xfId="0" applyNumberFormat="1" applyBorder="1" applyAlignment="1" applyProtection="1">
      <alignment horizontal="center"/>
      <protection locked="0"/>
    </xf>
    <xf numFmtId="0" fontId="12" fillId="0" borderId="39" xfId="2" applyFont="1" applyBorder="1" applyAlignment="1" applyProtection="1">
      <alignment horizontal="center" vertical="top"/>
      <protection locked="0"/>
    </xf>
    <xf numFmtId="0" fontId="12" fillId="0" borderId="39" xfId="2" applyFont="1" applyBorder="1" applyAlignment="1" applyProtection="1">
      <alignment horizontal="left" vertical="top"/>
      <protection locked="0"/>
    </xf>
    <xf numFmtId="3" fontId="12" fillId="0" borderId="40" xfId="2" applyNumberFormat="1" applyFont="1" applyBorder="1" applyAlignment="1" applyProtection="1">
      <alignment horizontal="right" vertical="top"/>
      <protection locked="0"/>
    </xf>
    <xf numFmtId="49" fontId="12" fillId="0" borderId="33" xfId="2" applyNumberFormat="1" applyFont="1" applyBorder="1" applyAlignment="1" applyProtection="1">
      <alignment horizontal="center" vertical="center"/>
      <protection locked="0"/>
    </xf>
    <xf numFmtId="49" fontId="12" fillId="0" borderId="6" xfId="2" applyNumberFormat="1" applyFont="1" applyBorder="1" applyAlignment="1" applyProtection="1">
      <alignment horizontal="center" vertical="center"/>
      <protection locked="0"/>
    </xf>
    <xf numFmtId="49" fontId="12" fillId="0" borderId="6" xfId="2" applyNumberFormat="1" applyFont="1" applyBorder="1" applyAlignment="1" applyProtection="1">
      <alignment horizontal="center" vertical="top"/>
      <protection locked="0"/>
    </xf>
    <xf numFmtId="49" fontId="12" fillId="0" borderId="39" xfId="2" applyNumberFormat="1" applyFont="1" applyBorder="1" applyAlignment="1" applyProtection="1">
      <alignment horizontal="center" vertical="top"/>
      <protection locked="0"/>
    </xf>
    <xf numFmtId="0" fontId="0" fillId="0" borderId="25" xfId="0" applyBorder="1" applyProtection="1">
      <protection locked="0"/>
    </xf>
    <xf numFmtId="0" fontId="3" fillId="10" borderId="5" xfId="0" applyFont="1" applyFill="1" applyBorder="1" applyAlignment="1" applyProtection="1">
      <alignment horizontal="center"/>
      <protection locked="0"/>
    </xf>
    <xf numFmtId="0" fontId="3" fillId="10" borderId="32" xfId="0" applyFont="1" applyFill="1" applyBorder="1" applyAlignment="1" applyProtection="1">
      <alignment horizontal="center"/>
      <protection locked="0"/>
    </xf>
    <xf numFmtId="0" fontId="3" fillId="10" borderId="4" xfId="0" applyFont="1" applyFill="1" applyBorder="1" applyAlignment="1" applyProtection="1">
      <alignment horizontal="center"/>
      <protection locked="0"/>
    </xf>
    <xf numFmtId="0" fontId="3" fillId="11" borderId="32" xfId="0" applyFont="1" applyFill="1" applyBorder="1" applyAlignment="1" applyProtection="1">
      <alignment horizontal="center"/>
      <protection locked="0"/>
    </xf>
    <xf numFmtId="0" fontId="3" fillId="11" borderId="5" xfId="0" applyFont="1" applyFill="1" applyBorder="1" applyAlignment="1" applyProtection="1">
      <alignment horizontal="center"/>
      <protection locked="0"/>
    </xf>
    <xf numFmtId="0" fontId="3" fillId="11" borderId="4" xfId="0" applyFont="1" applyFill="1" applyBorder="1" applyAlignment="1" applyProtection="1">
      <alignment horizontal="center"/>
      <protection locked="0"/>
    </xf>
    <xf numFmtId="3" fontId="0" fillId="0" borderId="8" xfId="0" applyNumberForma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3" fillId="12" borderId="32" xfId="0" applyFont="1" applyFill="1" applyBorder="1" applyAlignment="1" applyProtection="1">
      <alignment horizontal="center"/>
      <protection locked="0"/>
    </xf>
    <xf numFmtId="3" fontId="10" fillId="8" borderId="30" xfId="0" applyNumberFormat="1" applyFont="1" applyFill="1" applyBorder="1" applyAlignment="1">
      <alignment horizontal="center" vertical="center" wrapText="1"/>
    </xf>
    <xf numFmtId="0" fontId="0" fillId="5" borderId="28" xfId="0" applyFill="1" applyBorder="1" applyAlignment="1" applyProtection="1">
      <alignment horizontal="center" vertical="center" wrapText="1"/>
      <protection locked="0"/>
    </xf>
    <xf numFmtId="0" fontId="0" fillId="5" borderId="1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vertical="top"/>
    </xf>
    <xf numFmtId="0" fontId="0" fillId="0" borderId="52" xfId="0" applyBorder="1" applyAlignment="1">
      <alignment vertical="top"/>
    </xf>
    <xf numFmtId="0" fontId="0" fillId="0" borderId="0" xfId="0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 applyProtection="1">
      <alignment horizontal="center" vertical="center" wrapText="1"/>
      <protection locked="0"/>
    </xf>
    <xf numFmtId="0" fontId="7" fillId="6" borderId="9" xfId="0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0" fillId="5" borderId="13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166" fontId="16" fillId="0" borderId="12" xfId="3" applyNumberFormat="1" applyFont="1" applyBorder="1" applyAlignment="1" applyProtection="1">
      <alignment horizontal="center"/>
    </xf>
    <xf numFmtId="166" fontId="16" fillId="0" borderId="14" xfId="3" applyNumberFormat="1" applyFont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center"/>
      <protection locked="0"/>
    </xf>
    <xf numFmtId="0" fontId="3" fillId="4" borderId="17" xfId="0" applyFont="1" applyFill="1" applyBorder="1" applyAlignment="1" applyProtection="1">
      <alignment horizontal="center"/>
      <protection locked="0"/>
    </xf>
    <xf numFmtId="0" fontId="3" fillId="4" borderId="23" xfId="0" applyFont="1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10" fillId="8" borderId="28" xfId="0" applyFont="1" applyFill="1" applyBorder="1" applyAlignment="1">
      <alignment horizontal="left" vertical="center" wrapText="1"/>
    </xf>
    <xf numFmtId="0" fontId="10" fillId="8" borderId="11" xfId="0" applyFont="1" applyFill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8" borderId="9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 applyProtection="1">
      <alignment horizontal="center"/>
      <protection locked="0"/>
    </xf>
    <xf numFmtId="0" fontId="3" fillId="4" borderId="13" xfId="0" applyFont="1" applyFill="1" applyBorder="1" applyAlignment="1" applyProtection="1">
      <alignment horizontal="center"/>
      <protection locked="0"/>
    </xf>
    <xf numFmtId="0" fontId="3" fillId="4" borderId="14" xfId="0" applyFont="1" applyFill="1" applyBorder="1" applyAlignment="1" applyProtection="1">
      <alignment horizontal="center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10" fillId="8" borderId="28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3" fillId="9" borderId="12" xfId="0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3" fontId="18" fillId="0" borderId="0" xfId="0" applyNumberFormat="1" applyFont="1" applyAlignment="1" applyProtection="1">
      <alignment horizontal="center" vertical="center"/>
      <protection locked="0"/>
    </xf>
    <xf numFmtId="0" fontId="13" fillId="13" borderId="12" xfId="0" applyFont="1" applyFill="1" applyBorder="1" applyAlignment="1">
      <alignment horizontal="center" vertical="center" wrapText="1"/>
    </xf>
    <xf numFmtId="0" fontId="13" fillId="13" borderId="14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 applyProtection="1">
      <alignment horizontal="center" vertical="center" wrapText="1"/>
      <protection locked="0"/>
    </xf>
    <xf numFmtId="0" fontId="3" fillId="12" borderId="14" xfId="0" applyFont="1" applyFill="1" applyBorder="1" applyAlignment="1" applyProtection="1">
      <alignment horizontal="center" vertical="center" wrapText="1"/>
      <protection locked="0"/>
    </xf>
    <xf numFmtId="0" fontId="0" fillId="0" borderId="59" xfId="0" applyBorder="1" applyAlignment="1">
      <alignment vertical="top"/>
    </xf>
    <xf numFmtId="0" fontId="0" fillId="0" borderId="60" xfId="0" applyBorder="1" applyAlignment="1">
      <alignment vertical="top"/>
    </xf>
    <xf numFmtId="0" fontId="14" fillId="0" borderId="53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</cellXfs>
  <cellStyles count="4">
    <cellStyle name="Milliers" xfId="3" builtinId="3"/>
    <cellStyle name="Normal" xfId="0" builtinId="0"/>
    <cellStyle name="Normal 3" xfId="2" xr:uid="{00000000-0005-0000-0000-000002000000}"/>
    <cellStyle name="Pourcentage" xfId="1" builtinId="5"/>
  </cellStyles>
  <dxfs count="572">
    <dxf>
      <font>
        <color rgb="FFC00000"/>
      </font>
      <fill>
        <patternFill>
          <bgColor rgb="FFFFFF00"/>
        </patternFill>
      </fill>
    </dxf>
    <dxf>
      <font>
        <b/>
        <i/>
      </font>
      <fill>
        <patternFill>
          <bgColor theme="7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color rgb="FFC00000"/>
      </font>
      <fill>
        <patternFill>
          <bgColor rgb="FFFFFF00"/>
        </patternFill>
      </fill>
    </dxf>
    <dxf>
      <font>
        <b/>
        <i/>
      </font>
      <fill>
        <patternFill>
          <bgColor theme="7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color rgb="FFC00000"/>
      </font>
      <fill>
        <patternFill>
          <bgColor rgb="FFFFFF00"/>
        </patternFill>
      </fill>
    </dxf>
    <dxf>
      <font>
        <color rgb="FFFF0000"/>
      </font>
    </dxf>
    <dxf>
      <font>
        <b/>
        <i/>
      </font>
      <fill>
        <patternFill>
          <bgColor theme="7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color rgb="FFC00000"/>
      </font>
      <fill>
        <patternFill>
          <bgColor rgb="FFFFFF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/>
      </font>
      <fill>
        <patternFill>
          <bgColor theme="7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b/>
        <i val="0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b/>
        <i/>
      </font>
      <fill>
        <patternFill>
          <bgColor theme="7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color rgb="FFC00000"/>
      </font>
      <fill>
        <patternFill>
          <bgColor rgb="FFFFFF00"/>
        </patternFill>
      </fill>
    </dxf>
    <dxf>
      <font>
        <b/>
        <i/>
      </font>
      <fill>
        <patternFill>
          <bgColor theme="7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color rgb="FFC00000"/>
      </font>
      <fill>
        <patternFill>
          <bgColor rgb="FFFFFF00"/>
        </patternFill>
      </fill>
    </dxf>
    <dxf>
      <font>
        <color rgb="FFFF0000"/>
      </font>
    </dxf>
    <dxf>
      <font>
        <b/>
        <i/>
      </font>
      <fill>
        <patternFill>
          <bgColor theme="7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color rgb="FFC00000"/>
      </font>
      <fill>
        <patternFill>
          <bgColor rgb="FFFFFF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/>
      </font>
      <fill>
        <patternFill>
          <bgColor theme="7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b/>
        <i val="0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rgb="FFFFFF00"/>
        </patternFill>
      </fill>
    </dxf>
    <dxf>
      <font>
        <b/>
        <i/>
      </font>
      <fill>
        <patternFill>
          <bgColor theme="7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/>
      </font>
      <fill>
        <patternFill>
          <bgColor theme="7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/>
      </font>
      <fill>
        <patternFill>
          <bgColor theme="7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/>
      </font>
      <fill>
        <patternFill>
          <bgColor theme="7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b/>
        <i/>
      </font>
      <fill>
        <patternFill>
          <bgColor theme="7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color rgb="FFC00000"/>
      </font>
      <fill>
        <patternFill>
          <bgColor rgb="FFFFFF00"/>
        </patternFill>
      </fill>
    </dxf>
    <dxf>
      <font>
        <b/>
        <i/>
      </font>
      <fill>
        <patternFill>
          <bgColor theme="7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color rgb="FFC00000"/>
      </font>
      <fill>
        <patternFill>
          <bgColor rgb="FFFFFF00"/>
        </patternFill>
      </fill>
    </dxf>
    <dxf>
      <font>
        <b/>
        <i/>
      </font>
      <fill>
        <patternFill>
          <bgColor theme="7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color rgb="FFC00000"/>
      </font>
      <fill>
        <patternFill>
          <bgColor rgb="FFFFFF00"/>
        </patternFill>
      </fill>
    </dxf>
    <dxf>
      <font>
        <b/>
        <i/>
      </font>
      <fill>
        <patternFill>
          <bgColor theme="7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</font>
      <fill>
        <patternFill>
          <bgColor theme="5" tint="0.59996337778862885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b/>
        <i/>
      </font>
      <fill>
        <patternFill>
          <bgColor theme="7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color rgb="FFC00000"/>
      </font>
      <fill>
        <patternFill>
          <bgColor rgb="FFFFFF00"/>
        </patternFill>
      </fill>
    </dxf>
    <dxf>
      <font>
        <b/>
        <i/>
      </font>
      <fill>
        <patternFill>
          <bgColor theme="7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color rgb="FFC00000"/>
      </font>
      <fill>
        <patternFill>
          <bgColor rgb="FFFFFF00"/>
        </patternFill>
      </fill>
    </dxf>
    <dxf>
      <font>
        <b/>
        <i/>
      </font>
      <fill>
        <patternFill>
          <bgColor theme="7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color rgb="FFC00000"/>
      </font>
      <fill>
        <patternFill>
          <bgColor rgb="FFFFFF00"/>
        </patternFill>
      </fill>
    </dxf>
    <dxf>
      <font>
        <b/>
        <i/>
      </font>
      <fill>
        <patternFill>
          <bgColor theme="7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</font>
      <fill>
        <patternFill>
          <bgColor theme="5" tint="0.59996337778862885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</dxf>
    <dxf>
      <font>
        <b/>
        <i/>
      </font>
      <fill>
        <patternFill>
          <bgColor theme="7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/>
      </font>
      <fill>
        <patternFill>
          <bgColor theme="7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/>
      </font>
      <fill>
        <patternFill>
          <bgColor theme="7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/>
      </font>
      <fill>
        <patternFill>
          <bgColor theme="7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b/>
        <i/>
      </font>
      <fill>
        <patternFill>
          <bgColor theme="7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color rgb="FFC00000"/>
      </font>
      <fill>
        <patternFill>
          <bgColor rgb="FFFFFF00"/>
        </patternFill>
      </fill>
    </dxf>
    <dxf>
      <font>
        <b/>
        <i/>
      </font>
      <fill>
        <patternFill>
          <bgColor theme="7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color rgb="FFC00000"/>
      </font>
      <fill>
        <patternFill>
          <bgColor rgb="FFFFFF00"/>
        </patternFill>
      </fill>
    </dxf>
    <dxf>
      <font>
        <color rgb="FFFF0000"/>
      </font>
    </dxf>
    <dxf>
      <font>
        <b/>
        <i/>
      </font>
      <fill>
        <patternFill>
          <bgColor theme="7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color rgb="FFC00000"/>
      </font>
      <fill>
        <patternFill>
          <bgColor rgb="FFFFFF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/>
      </font>
      <fill>
        <patternFill>
          <bgColor theme="7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b/>
        <i val="0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ill>
        <patternFill>
          <bgColor theme="5" tint="0.59996337778862885"/>
        </patternFill>
      </fill>
    </dxf>
    <dxf>
      <font>
        <color rgb="FFC00000"/>
      </font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rgb="FFC00000"/>
      </font>
    </dxf>
    <dxf>
      <font>
        <b/>
        <i val="0"/>
      </font>
      <fill>
        <patternFill>
          <bgColor theme="5" tint="0.59996337778862885"/>
        </patternFill>
      </fill>
    </dxf>
  </dxfs>
  <tableStyles count="1" defaultTableStyle="TableStyleMedium2" defaultPivotStyle="PivotStyleLight16">
    <tableStyle name="Invisible" pivot="0" table="0" count="0" xr9:uid="{422E1B81-C2CE-4259-A88E-F8DA662EA93F}"/>
  </tableStyles>
  <colors>
    <mruColors>
      <color rgb="FFF59DF7"/>
      <color rgb="FFF866D2"/>
      <color rgb="FFC9A4E4"/>
      <color rgb="FFD598F0"/>
      <color rgb="FFFFC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114300</xdr:colOff>
          <xdr:row>1</xdr:row>
          <xdr:rowOff>57150</xdr:rowOff>
        </xdr:from>
        <xdr:to>
          <xdr:col>16</xdr:col>
          <xdr:colOff>1409700</xdr:colOff>
          <xdr:row>1</xdr:row>
          <xdr:rowOff>276225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CA" sz="1100" b="0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Remise à Zéro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1</xdr:row>
          <xdr:rowOff>57150</xdr:rowOff>
        </xdr:from>
        <xdr:to>
          <xdr:col>16</xdr:col>
          <xdr:colOff>1466850</xdr:colOff>
          <xdr:row>1</xdr:row>
          <xdr:rowOff>295275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CA" sz="1100" b="1" i="1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Remise à Zéro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1</xdr:row>
          <xdr:rowOff>57150</xdr:rowOff>
        </xdr:from>
        <xdr:to>
          <xdr:col>16</xdr:col>
          <xdr:colOff>1466850</xdr:colOff>
          <xdr:row>1</xdr:row>
          <xdr:rowOff>295275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CA" sz="1100" b="1" i="1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Remise à Zéro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142875</xdr:colOff>
          <xdr:row>1</xdr:row>
          <xdr:rowOff>28575</xdr:rowOff>
        </xdr:from>
        <xdr:to>
          <xdr:col>16</xdr:col>
          <xdr:colOff>1419225</xdr:colOff>
          <xdr:row>1</xdr:row>
          <xdr:rowOff>333375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CA" sz="1100" b="0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Remise à ZÉRO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5</xdr:row>
      <xdr:rowOff>161926</xdr:rowOff>
    </xdr:from>
    <xdr:to>
      <xdr:col>11</xdr:col>
      <xdr:colOff>628650</xdr:colOff>
      <xdr:row>19</xdr:row>
      <xdr:rowOff>24998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1171576"/>
          <a:ext cx="8039100" cy="2530072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19</xdr:row>
      <xdr:rowOff>9524</xdr:rowOff>
    </xdr:from>
    <xdr:to>
      <xdr:col>10</xdr:col>
      <xdr:colOff>115314</xdr:colOff>
      <xdr:row>25</xdr:row>
      <xdr:rowOff>19049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8775" y="3686174"/>
          <a:ext cx="5468364" cy="1152525"/>
        </a:xfrm>
        <a:prstGeom prst="rect">
          <a:avLst/>
        </a:prstGeom>
      </xdr:spPr>
    </xdr:pic>
    <xdr:clientData/>
  </xdr:twoCellAnchor>
  <xdr:twoCellAnchor>
    <xdr:from>
      <xdr:col>1</xdr:col>
      <xdr:colOff>114299</xdr:colOff>
      <xdr:row>1</xdr:row>
      <xdr:rowOff>133350</xdr:rowOff>
    </xdr:from>
    <xdr:to>
      <xdr:col>7</xdr:col>
      <xdr:colOff>304800</xdr:colOff>
      <xdr:row>22</xdr:row>
      <xdr:rowOff>161925</xdr:rowOff>
    </xdr:to>
    <xdr:grpSp>
      <xdr:nvGrpSpPr>
        <xdr:cNvPr id="42" name="Groupe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GrpSpPr/>
      </xdr:nvGrpSpPr>
      <xdr:grpSpPr>
        <a:xfrm>
          <a:off x="361949" y="352425"/>
          <a:ext cx="4762501" cy="4057650"/>
          <a:chOff x="171449" y="295275"/>
          <a:chExt cx="4762501" cy="4057650"/>
        </a:xfrm>
      </xdr:grpSpPr>
      <xdr:sp macro="" textlink="">
        <xdr:nvSpPr>
          <xdr:cNvPr id="16" name="Accolade fermante 15">
            <a:extLst>
              <a:ext uri="{FF2B5EF4-FFF2-40B4-BE49-F238E27FC236}">
                <a16:creationId xmlns:a16="http://schemas.microsoft.com/office/drawing/2014/main" id="{00000000-0008-0000-0600-000010000000}"/>
              </a:ext>
            </a:extLst>
          </xdr:cNvPr>
          <xdr:cNvSpPr/>
        </xdr:nvSpPr>
        <xdr:spPr>
          <a:xfrm rot="16200000">
            <a:off x="1431130" y="-607220"/>
            <a:ext cx="442914" cy="2962275"/>
          </a:xfrm>
          <a:prstGeom prst="rightBrace">
            <a:avLst>
              <a:gd name="adj1" fmla="val 8333"/>
              <a:gd name="adj2" fmla="val 50448"/>
            </a:avLst>
          </a:prstGeom>
          <a:ln w="25400">
            <a:solidFill>
              <a:srgbClr val="C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fr-CA" sz="1100"/>
          </a:p>
        </xdr:txBody>
      </xdr:sp>
      <xdr:sp macro="" textlink="">
        <xdr:nvSpPr>
          <xdr:cNvPr id="15" name="Rectangle avec flèche vers le bas 14">
            <a:extLst>
              <a:ext uri="{FF2B5EF4-FFF2-40B4-BE49-F238E27FC236}">
                <a16:creationId xmlns:a16="http://schemas.microsoft.com/office/drawing/2014/main" id="{00000000-0008-0000-0600-00000F000000}"/>
              </a:ext>
            </a:extLst>
          </xdr:cNvPr>
          <xdr:cNvSpPr/>
        </xdr:nvSpPr>
        <xdr:spPr>
          <a:xfrm>
            <a:off x="647701" y="295275"/>
            <a:ext cx="2038350" cy="419098"/>
          </a:xfrm>
          <a:prstGeom prst="downArrowCallout">
            <a:avLst/>
          </a:prstGeom>
          <a:solidFill>
            <a:schemeClr val="bg1"/>
          </a:solidFill>
          <a:ln w="28575">
            <a:solidFill>
              <a:srgbClr val="C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fr-CA" sz="1400">
                <a:solidFill>
                  <a:srgbClr val="FF0000"/>
                </a:solidFill>
              </a:rPr>
              <a:t>À Saisir</a:t>
            </a:r>
          </a:p>
        </xdr:txBody>
      </xdr:sp>
      <xdr:cxnSp macro="">
        <xdr:nvCxnSpPr>
          <xdr:cNvPr id="18" name="Connecteur droit avec flèche 17">
            <a:extLst>
              <a:ext uri="{FF2B5EF4-FFF2-40B4-BE49-F238E27FC236}">
                <a16:creationId xmlns:a16="http://schemas.microsoft.com/office/drawing/2014/main" id="{00000000-0008-0000-0600-000012000000}"/>
              </a:ext>
            </a:extLst>
          </xdr:cNvPr>
          <xdr:cNvCxnSpPr/>
        </xdr:nvCxnSpPr>
        <xdr:spPr>
          <a:xfrm flipH="1">
            <a:off x="3429000" y="628650"/>
            <a:ext cx="466725" cy="495300"/>
          </a:xfrm>
          <a:prstGeom prst="straightConnector1">
            <a:avLst/>
          </a:prstGeom>
          <a:ln w="44450">
            <a:solidFill>
              <a:srgbClr val="C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Connecteur droit avec flèche 19">
            <a:extLst>
              <a:ext uri="{FF2B5EF4-FFF2-40B4-BE49-F238E27FC236}">
                <a16:creationId xmlns:a16="http://schemas.microsoft.com/office/drawing/2014/main" id="{00000000-0008-0000-0600-000014000000}"/>
              </a:ext>
            </a:extLst>
          </xdr:cNvPr>
          <xdr:cNvCxnSpPr/>
        </xdr:nvCxnSpPr>
        <xdr:spPr>
          <a:xfrm>
            <a:off x="4438650" y="638175"/>
            <a:ext cx="495300" cy="504825"/>
          </a:xfrm>
          <a:prstGeom prst="straightConnector1">
            <a:avLst/>
          </a:prstGeom>
          <a:ln w="44450">
            <a:solidFill>
              <a:srgbClr val="C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00000000-0008-0000-0600-000018000000}"/>
              </a:ext>
            </a:extLst>
          </xdr:cNvPr>
          <xdr:cNvSpPr/>
        </xdr:nvSpPr>
        <xdr:spPr>
          <a:xfrm>
            <a:off x="3552825" y="3952875"/>
            <a:ext cx="533400" cy="200024"/>
          </a:xfrm>
          <a:prstGeom prst="rect">
            <a:avLst/>
          </a:prstGeom>
          <a:noFill/>
          <a:ln w="254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CA" sz="1100"/>
          </a:p>
        </xdr:txBody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00000000-0008-0000-0600-000019000000}"/>
              </a:ext>
            </a:extLst>
          </xdr:cNvPr>
          <xdr:cNvSpPr/>
        </xdr:nvSpPr>
        <xdr:spPr>
          <a:xfrm>
            <a:off x="4124325" y="4143375"/>
            <a:ext cx="552450" cy="209550"/>
          </a:xfrm>
          <a:prstGeom prst="rect">
            <a:avLst/>
          </a:prstGeom>
          <a:noFill/>
          <a:ln w="254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CA" sz="1100"/>
          </a:p>
        </xdr:txBody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00000000-0008-0000-0600-00001A000000}"/>
              </a:ext>
            </a:extLst>
          </xdr:cNvPr>
          <xdr:cNvSpPr/>
        </xdr:nvSpPr>
        <xdr:spPr>
          <a:xfrm>
            <a:off x="3733800" y="3352800"/>
            <a:ext cx="685800" cy="257174"/>
          </a:xfrm>
          <a:prstGeom prst="rect">
            <a:avLst/>
          </a:prstGeom>
          <a:solidFill>
            <a:schemeClr val="bg1"/>
          </a:solidFill>
          <a:ln w="254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r-CA" sz="1100" b="1">
                <a:solidFill>
                  <a:srgbClr val="FF0000"/>
                </a:solidFill>
              </a:rPr>
              <a:t>À Saisir</a:t>
            </a:r>
          </a:p>
        </xdr:txBody>
      </xdr:sp>
      <xdr:cxnSp macro="">
        <xdr:nvCxnSpPr>
          <xdr:cNvPr id="28" name="Connecteur droit avec flèche 27">
            <a:extLst>
              <a:ext uri="{FF2B5EF4-FFF2-40B4-BE49-F238E27FC236}">
                <a16:creationId xmlns:a16="http://schemas.microsoft.com/office/drawing/2014/main" id="{00000000-0008-0000-0600-00001C000000}"/>
              </a:ext>
            </a:extLst>
          </xdr:cNvPr>
          <xdr:cNvCxnSpPr/>
        </xdr:nvCxnSpPr>
        <xdr:spPr>
          <a:xfrm>
            <a:off x="3886200" y="3638550"/>
            <a:ext cx="0" cy="323850"/>
          </a:xfrm>
          <a:prstGeom prst="straightConnector1">
            <a:avLst/>
          </a:prstGeom>
          <a:ln w="34925">
            <a:solidFill>
              <a:srgbClr val="C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Connecteur droit avec flèche 29">
            <a:extLst>
              <a:ext uri="{FF2B5EF4-FFF2-40B4-BE49-F238E27FC236}">
                <a16:creationId xmlns:a16="http://schemas.microsoft.com/office/drawing/2014/main" id="{00000000-0008-0000-0600-00001E000000}"/>
              </a:ext>
            </a:extLst>
          </xdr:cNvPr>
          <xdr:cNvCxnSpPr>
            <a:stCxn id="26" idx="2"/>
          </xdr:cNvCxnSpPr>
        </xdr:nvCxnSpPr>
        <xdr:spPr>
          <a:xfrm>
            <a:off x="4076700" y="3609974"/>
            <a:ext cx="304801" cy="495301"/>
          </a:xfrm>
          <a:prstGeom prst="straightConnector1">
            <a:avLst/>
          </a:prstGeom>
          <a:ln w="34925">
            <a:solidFill>
              <a:srgbClr val="C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9" tint="0.39997558519241921"/>
  </sheetPr>
  <dimension ref="A1:T197"/>
  <sheetViews>
    <sheetView tabSelected="1" zoomScaleNormal="100" workbookViewId="0">
      <selection activeCell="D3" sqref="D3"/>
    </sheetView>
  </sheetViews>
  <sheetFormatPr baseColWidth="10" defaultColWidth="11.42578125" defaultRowHeight="15" x14ac:dyDescent="0.25"/>
  <cols>
    <col min="1" max="1" width="7.28515625" style="2" bestFit="1" customWidth="1"/>
    <col min="2" max="2" width="9.5703125" style="3" bestFit="1" customWidth="1"/>
    <col min="3" max="3" width="8.28515625" style="2" customWidth="1"/>
    <col min="4" max="4" width="6.85546875" style="3" customWidth="1"/>
    <col min="5" max="5" width="8.5703125" style="2" customWidth="1"/>
    <col min="6" max="6" width="5.28515625" style="2" bestFit="1" customWidth="1"/>
    <col min="7" max="7" width="4.5703125" style="3" bestFit="1" customWidth="1"/>
    <col min="8" max="8" width="9.140625" style="2" bestFit="1" customWidth="1"/>
    <col min="9" max="9" width="7.5703125" style="3" customWidth="1"/>
    <col min="10" max="11" width="8" hidden="1" customWidth="1"/>
    <col min="12" max="12" width="8.5703125" style="3" customWidth="1"/>
    <col min="13" max="13" width="11.42578125" style="3"/>
    <col min="14" max="14" width="7.42578125" style="3" customWidth="1"/>
    <col min="15" max="15" width="14.7109375" style="2" customWidth="1"/>
    <col min="16" max="16" width="10.7109375" style="2" customWidth="1"/>
    <col min="17" max="17" width="25.28515625" style="2" customWidth="1"/>
    <col min="18" max="18" width="11.42578125" style="2"/>
    <col min="19" max="19" width="26.5703125" style="2" customWidth="1"/>
    <col min="20" max="16384" width="11.42578125" style="2"/>
  </cols>
  <sheetData>
    <row r="1" spans="1:20" ht="15.75" thickBot="1" x14ac:dyDescent="0.3">
      <c r="H1" s="4"/>
      <c r="I1" s="12"/>
      <c r="J1" s="27"/>
      <c r="K1" s="27"/>
      <c r="L1" s="135"/>
      <c r="M1" s="135"/>
      <c r="N1" s="5"/>
    </row>
    <row r="2" spans="1:20" ht="30.75" thickBot="1" x14ac:dyDescent="0.3">
      <c r="A2" s="3"/>
      <c r="B2" s="64" t="s">
        <v>1</v>
      </c>
      <c r="C2" s="6" t="s">
        <v>0</v>
      </c>
      <c r="D2" s="7" t="s">
        <v>2</v>
      </c>
      <c r="E2" s="7" t="s">
        <v>16</v>
      </c>
      <c r="F2" s="7" t="s">
        <v>3</v>
      </c>
      <c r="G2" s="7" t="s">
        <v>4</v>
      </c>
      <c r="H2" s="8" t="s">
        <v>5</v>
      </c>
      <c r="I2" s="62" t="s">
        <v>26</v>
      </c>
      <c r="J2" s="43"/>
      <c r="K2" s="92">
        <f>IF(L2="FFM",H2,0)</f>
        <v>0</v>
      </c>
      <c r="L2" s="44" t="s">
        <v>6</v>
      </c>
      <c r="M2" s="89" t="s">
        <v>7</v>
      </c>
      <c r="N2" s="89" t="s">
        <v>18</v>
      </c>
      <c r="O2" s="90" t="s">
        <v>19</v>
      </c>
      <c r="P2" s="10"/>
      <c r="Q2" s="102"/>
      <c r="S2" s="151" t="s">
        <v>20</v>
      </c>
      <c r="T2" s="152"/>
    </row>
    <row r="3" spans="1:20" ht="16.5" customHeight="1" thickTop="1" x14ac:dyDescent="0.25">
      <c r="B3" s="65">
        <v>1</v>
      </c>
      <c r="C3" s="106">
        <v>10</v>
      </c>
      <c r="D3" s="66"/>
      <c r="E3" s="98"/>
      <c r="F3" s="67"/>
      <c r="G3" s="67"/>
      <c r="H3" s="68"/>
      <c r="I3" s="63" t="str">
        <f>IF(H3&gt;0,IF(H3&gt;$F$31,"Oui","Non"),"")</f>
        <v/>
      </c>
      <c r="J3" s="39">
        <f>IF(I3="Oui",H3,0)</f>
        <v>0</v>
      </c>
      <c r="K3" s="40">
        <f t="shared" ref="K3:K27" si="0">IF(L3="FFM",H3,0)</f>
        <v>0</v>
      </c>
      <c r="L3" s="41" t="str">
        <f t="shared" ref="L3:L27" si="1">IF(H3&gt;0,IF(I3="Oui",ROUND(+H3*M$31/P$31,0),"FFM"),"")</f>
        <v/>
      </c>
      <c r="M3" s="58" t="str">
        <f>IF(AND(H3&gt;0,L3&lt;&gt;"FFM"),IF(L3&lt;5,ROUNDDOWN(+H3*M$31/5/N3,-3),P$31/N3),"")</f>
        <v/>
      </c>
      <c r="N3" s="93">
        <f t="shared" ref="N3:N27" si="2">IF($L$30&lt;16,1,2)</f>
        <v>1</v>
      </c>
      <c r="O3" s="42" t="str">
        <f t="shared" ref="O3:O27" si="3">IF(L3="FFM",0,IF(H3&gt;0,+H3*M$31/M3,""))</f>
        <v/>
      </c>
      <c r="P3" s="115" t="str">
        <f t="shared" ref="P3:P27" si="4">IF(AND(H3&gt;0,H3&lt;=$F$132),"volume inférieur à"&amp;" "&amp;$F$132 &amp;" m³"&amp;" = FFM",IF(AND(L3&gt;0,L3&lt;5)," Calcul d'un PAS pour min 5 échantillon",""))</f>
        <v/>
      </c>
      <c r="Q3" s="116"/>
      <c r="R3" s="9"/>
      <c r="S3" s="138" t="s">
        <v>21</v>
      </c>
      <c r="T3" s="153">
        <v>36</v>
      </c>
    </row>
    <row r="4" spans="1:20" ht="15.75" customHeight="1" thickBot="1" x14ac:dyDescent="0.3">
      <c r="B4" s="69">
        <v>2</v>
      </c>
      <c r="C4" s="59"/>
      <c r="D4" s="60"/>
      <c r="E4" s="99"/>
      <c r="F4" s="61"/>
      <c r="G4" s="61"/>
      <c r="H4" s="70"/>
      <c r="I4" s="63" t="str">
        <f t="shared" ref="I4:I27" si="5">IF(H4&gt;0,IF(H4&gt;$F$31,"Oui","Non"),"")</f>
        <v/>
      </c>
      <c r="J4" s="39">
        <f t="shared" ref="J4:J27" si="6">IF(I4="Oui",H4,0)</f>
        <v>0</v>
      </c>
      <c r="K4" s="29">
        <f t="shared" si="0"/>
        <v>0</v>
      </c>
      <c r="L4" s="1" t="str">
        <f t="shared" si="1"/>
        <v/>
      </c>
      <c r="M4" s="58" t="str">
        <f t="shared" ref="M4:M27" si="7">IF(AND(H4&gt;0,L4&lt;&gt;"FFM"),IF(L4&lt;5,ROUNDDOWN(+H4*M$31/5/N4,-3),P$31/N4),"")</f>
        <v/>
      </c>
      <c r="N4" s="93">
        <f t="shared" si="2"/>
        <v>1</v>
      </c>
      <c r="O4" s="47" t="str">
        <f t="shared" si="3"/>
        <v/>
      </c>
      <c r="P4" s="115" t="str">
        <f t="shared" si="4"/>
        <v/>
      </c>
      <c r="Q4" s="116"/>
      <c r="R4" s="9"/>
      <c r="S4" s="139"/>
      <c r="T4" s="154"/>
    </row>
    <row r="5" spans="1:20" x14ac:dyDescent="0.25">
      <c r="B5" s="69">
        <v>3</v>
      </c>
      <c r="C5" s="59"/>
      <c r="D5" s="60"/>
      <c r="E5" s="99"/>
      <c r="F5" s="61"/>
      <c r="G5" s="61"/>
      <c r="H5" s="70"/>
      <c r="I5" s="63" t="str">
        <f t="shared" si="5"/>
        <v/>
      </c>
      <c r="J5" s="39">
        <f t="shared" si="6"/>
        <v>0</v>
      </c>
      <c r="K5" s="29">
        <f t="shared" si="0"/>
        <v>0</v>
      </c>
      <c r="L5" s="1" t="str">
        <f t="shared" si="1"/>
        <v/>
      </c>
      <c r="M5" s="58" t="str">
        <f t="shared" si="7"/>
        <v/>
      </c>
      <c r="N5" s="93">
        <f t="shared" si="2"/>
        <v>1</v>
      </c>
      <c r="O5" s="47" t="str">
        <f t="shared" si="3"/>
        <v/>
      </c>
      <c r="P5" s="115" t="str">
        <f t="shared" si="4"/>
        <v/>
      </c>
      <c r="Q5" s="116"/>
      <c r="R5" s="9"/>
      <c r="S5" s="140" t="s">
        <v>22</v>
      </c>
      <c r="T5" s="55"/>
    </row>
    <row r="6" spans="1:20" ht="15" customHeight="1" x14ac:dyDescent="0.25">
      <c r="B6" s="69">
        <v>4</v>
      </c>
      <c r="C6" s="59"/>
      <c r="D6" s="60"/>
      <c r="E6" s="99"/>
      <c r="F6" s="61"/>
      <c r="G6" s="61"/>
      <c r="H6" s="70"/>
      <c r="I6" s="63" t="str">
        <f t="shared" si="5"/>
        <v/>
      </c>
      <c r="J6" s="39">
        <f t="shared" si="6"/>
        <v>0</v>
      </c>
      <c r="K6" s="29">
        <f t="shared" si="0"/>
        <v>0</v>
      </c>
      <c r="L6" s="1" t="str">
        <f t="shared" si="1"/>
        <v/>
      </c>
      <c r="M6" s="58" t="str">
        <f t="shared" si="7"/>
        <v/>
      </c>
      <c r="N6" s="93">
        <f t="shared" si="2"/>
        <v>1</v>
      </c>
      <c r="O6" s="47" t="str">
        <f t="shared" si="3"/>
        <v/>
      </c>
      <c r="P6" s="115" t="str">
        <f t="shared" si="4"/>
        <v/>
      </c>
      <c r="Q6" s="116"/>
      <c r="R6" s="9"/>
      <c r="S6" s="141"/>
      <c r="T6" s="55">
        <v>5</v>
      </c>
    </row>
    <row r="7" spans="1:20" ht="15.75" thickBot="1" x14ac:dyDescent="0.3">
      <c r="B7" s="69">
        <v>5</v>
      </c>
      <c r="C7" s="59"/>
      <c r="D7" s="60"/>
      <c r="E7" s="99"/>
      <c r="F7" s="61"/>
      <c r="G7" s="61"/>
      <c r="H7" s="70"/>
      <c r="I7" s="63" t="str">
        <f t="shared" si="5"/>
        <v/>
      </c>
      <c r="J7" s="39">
        <f t="shared" si="6"/>
        <v>0</v>
      </c>
      <c r="K7" s="29">
        <f t="shared" si="0"/>
        <v>0</v>
      </c>
      <c r="L7" s="1" t="str">
        <f t="shared" si="1"/>
        <v/>
      </c>
      <c r="M7" s="58" t="str">
        <f t="shared" si="7"/>
        <v/>
      </c>
      <c r="N7" s="93">
        <f t="shared" si="2"/>
        <v>1</v>
      </c>
      <c r="O7" s="47" t="str">
        <f t="shared" si="3"/>
        <v/>
      </c>
      <c r="P7" s="115" t="str">
        <f t="shared" si="4"/>
        <v/>
      </c>
      <c r="Q7" s="116"/>
      <c r="R7" s="9"/>
      <c r="S7" s="142"/>
      <c r="T7" s="56"/>
    </row>
    <row r="8" spans="1:20" x14ac:dyDescent="0.25">
      <c r="B8" s="69">
        <v>6</v>
      </c>
      <c r="C8" s="59"/>
      <c r="D8" s="60"/>
      <c r="E8" s="99"/>
      <c r="F8" s="61"/>
      <c r="G8" s="61"/>
      <c r="H8" s="70"/>
      <c r="I8" s="63" t="str">
        <f t="shared" si="5"/>
        <v/>
      </c>
      <c r="J8" s="39">
        <f t="shared" si="6"/>
        <v>0</v>
      </c>
      <c r="K8" s="29">
        <f t="shared" si="0"/>
        <v>0</v>
      </c>
      <c r="L8" s="1" t="str">
        <f t="shared" si="1"/>
        <v/>
      </c>
      <c r="M8" s="58" t="str">
        <f t="shared" si="7"/>
        <v/>
      </c>
      <c r="N8" s="93">
        <f t="shared" si="2"/>
        <v>1</v>
      </c>
      <c r="O8" s="47" t="str">
        <f t="shared" si="3"/>
        <v/>
      </c>
      <c r="P8" s="115" t="str">
        <f t="shared" si="4"/>
        <v/>
      </c>
      <c r="Q8" s="116"/>
      <c r="R8" s="9"/>
      <c r="S8" s="138" t="s">
        <v>23</v>
      </c>
      <c r="T8" s="54"/>
    </row>
    <row r="9" spans="1:20" ht="15.75" customHeight="1" thickBot="1" x14ac:dyDescent="0.3">
      <c r="B9" s="69">
        <v>7</v>
      </c>
      <c r="C9" s="59"/>
      <c r="D9" s="60"/>
      <c r="E9" s="100"/>
      <c r="F9" s="61"/>
      <c r="G9" s="61"/>
      <c r="H9" s="70"/>
      <c r="I9" s="63" t="str">
        <f t="shared" si="5"/>
        <v/>
      </c>
      <c r="J9" s="39">
        <f t="shared" si="6"/>
        <v>0</v>
      </c>
      <c r="K9" s="29">
        <f t="shared" si="0"/>
        <v>0</v>
      </c>
      <c r="L9" s="1" t="str">
        <f t="shared" si="1"/>
        <v/>
      </c>
      <c r="M9" s="58" t="str">
        <f t="shared" si="7"/>
        <v/>
      </c>
      <c r="N9" s="93">
        <f t="shared" si="2"/>
        <v>1</v>
      </c>
      <c r="O9" s="47" t="str">
        <f t="shared" si="3"/>
        <v/>
      </c>
      <c r="P9" s="115" t="str">
        <f t="shared" si="4"/>
        <v/>
      </c>
      <c r="Q9" s="116"/>
      <c r="R9" s="9"/>
      <c r="S9" s="143"/>
      <c r="T9" s="112">
        <v>15000</v>
      </c>
    </row>
    <row r="10" spans="1:20" x14ac:dyDescent="0.25">
      <c r="B10" s="69">
        <v>8</v>
      </c>
      <c r="C10" s="59"/>
      <c r="D10" s="60"/>
      <c r="E10" s="100"/>
      <c r="F10" s="61"/>
      <c r="G10" s="61"/>
      <c r="H10" s="70"/>
      <c r="I10" s="63" t="str">
        <f t="shared" si="5"/>
        <v/>
      </c>
      <c r="J10" s="39">
        <f t="shared" si="6"/>
        <v>0</v>
      </c>
      <c r="K10" s="29">
        <f t="shared" si="0"/>
        <v>0</v>
      </c>
      <c r="L10" s="1" t="str">
        <f t="shared" si="1"/>
        <v/>
      </c>
      <c r="M10" s="58" t="str">
        <f t="shared" si="7"/>
        <v/>
      </c>
      <c r="N10" s="93">
        <f t="shared" si="2"/>
        <v>1</v>
      </c>
      <c r="O10" s="47" t="str">
        <f t="shared" si="3"/>
        <v/>
      </c>
      <c r="P10" s="115" t="str">
        <f t="shared" si="4"/>
        <v/>
      </c>
      <c r="Q10" s="116"/>
      <c r="R10" s="9"/>
      <c r="S10" s="147" t="s">
        <v>25</v>
      </c>
      <c r="T10" s="149">
        <v>2</v>
      </c>
    </row>
    <row r="11" spans="1:20" ht="15.75" customHeight="1" thickBot="1" x14ac:dyDescent="0.3">
      <c r="B11" s="69">
        <v>9</v>
      </c>
      <c r="C11" s="59"/>
      <c r="D11" s="60"/>
      <c r="E11" s="100"/>
      <c r="F11" s="61"/>
      <c r="G11" s="61"/>
      <c r="H11" s="70"/>
      <c r="I11" s="63" t="str">
        <f t="shared" si="5"/>
        <v/>
      </c>
      <c r="J11" s="39">
        <f t="shared" si="6"/>
        <v>0</v>
      </c>
      <c r="K11" s="29">
        <f t="shared" si="0"/>
        <v>0</v>
      </c>
      <c r="L11" s="1" t="str">
        <f t="shared" si="1"/>
        <v/>
      </c>
      <c r="M11" s="58" t="str">
        <f t="shared" si="7"/>
        <v/>
      </c>
      <c r="N11" s="93">
        <f t="shared" si="2"/>
        <v>1</v>
      </c>
      <c r="O11" s="47" t="str">
        <f t="shared" si="3"/>
        <v/>
      </c>
      <c r="P11" s="115" t="str">
        <f t="shared" si="4"/>
        <v/>
      </c>
      <c r="Q11" s="116"/>
      <c r="R11" s="9"/>
      <c r="S11" s="148"/>
      <c r="T11" s="150"/>
    </row>
    <row r="12" spans="1:20" x14ac:dyDescent="0.25">
      <c r="B12" s="69">
        <v>10</v>
      </c>
      <c r="C12" s="59"/>
      <c r="D12" s="60"/>
      <c r="E12" s="100"/>
      <c r="F12" s="61"/>
      <c r="G12" s="61"/>
      <c r="H12" s="70"/>
      <c r="I12" s="63" t="str">
        <f t="shared" si="5"/>
        <v/>
      </c>
      <c r="J12" s="39">
        <f t="shared" si="6"/>
        <v>0</v>
      </c>
      <c r="K12" s="29">
        <f t="shared" si="0"/>
        <v>0</v>
      </c>
      <c r="L12" s="1" t="str">
        <f t="shared" si="1"/>
        <v/>
      </c>
      <c r="M12" s="58" t="str">
        <f t="shared" si="7"/>
        <v/>
      </c>
      <c r="N12" s="93">
        <f t="shared" si="2"/>
        <v>1</v>
      </c>
      <c r="O12" s="47" t="str">
        <f t="shared" si="3"/>
        <v/>
      </c>
      <c r="P12" s="115" t="str">
        <f t="shared" si="4"/>
        <v/>
      </c>
      <c r="Q12" s="116"/>
      <c r="R12" s="9"/>
    </row>
    <row r="13" spans="1:20" x14ac:dyDescent="0.25">
      <c r="B13" s="69">
        <v>11</v>
      </c>
      <c r="C13" s="59"/>
      <c r="D13" s="60"/>
      <c r="E13" s="100"/>
      <c r="F13" s="61"/>
      <c r="G13" s="61"/>
      <c r="H13" s="70"/>
      <c r="I13" s="63" t="str">
        <f t="shared" si="5"/>
        <v/>
      </c>
      <c r="J13" s="39">
        <f t="shared" si="6"/>
        <v>0</v>
      </c>
      <c r="K13" s="29">
        <f t="shared" si="0"/>
        <v>0</v>
      </c>
      <c r="L13" s="1" t="str">
        <f t="shared" si="1"/>
        <v/>
      </c>
      <c r="M13" s="58" t="str">
        <f t="shared" si="7"/>
        <v/>
      </c>
      <c r="N13" s="93">
        <f t="shared" si="2"/>
        <v>1</v>
      </c>
      <c r="O13" s="47" t="str">
        <f t="shared" si="3"/>
        <v/>
      </c>
      <c r="P13" s="115" t="str">
        <f t="shared" si="4"/>
        <v/>
      </c>
      <c r="Q13" s="116"/>
      <c r="R13" s="9"/>
    </row>
    <row r="14" spans="1:20" x14ac:dyDescent="0.25">
      <c r="B14" s="69">
        <v>12</v>
      </c>
      <c r="C14" s="59"/>
      <c r="D14" s="60"/>
      <c r="E14" s="100"/>
      <c r="F14" s="61"/>
      <c r="G14" s="61"/>
      <c r="H14" s="70"/>
      <c r="I14" s="63" t="str">
        <f t="shared" si="5"/>
        <v/>
      </c>
      <c r="J14" s="39">
        <f t="shared" si="6"/>
        <v>0</v>
      </c>
      <c r="K14" s="29">
        <f t="shared" si="0"/>
        <v>0</v>
      </c>
      <c r="L14" s="1" t="str">
        <f t="shared" si="1"/>
        <v/>
      </c>
      <c r="M14" s="58" t="str">
        <f t="shared" si="7"/>
        <v/>
      </c>
      <c r="N14" s="93">
        <f t="shared" si="2"/>
        <v>1</v>
      </c>
      <c r="O14" s="47" t="str">
        <f t="shared" si="3"/>
        <v/>
      </c>
      <c r="P14" s="115" t="str">
        <f t="shared" si="4"/>
        <v/>
      </c>
      <c r="Q14" s="116"/>
      <c r="R14" s="9"/>
    </row>
    <row r="15" spans="1:20" x14ac:dyDescent="0.25">
      <c r="B15" s="69">
        <v>13</v>
      </c>
      <c r="C15" s="59"/>
      <c r="D15" s="60"/>
      <c r="E15" s="100"/>
      <c r="F15" s="61"/>
      <c r="G15" s="61"/>
      <c r="H15" s="70"/>
      <c r="I15" s="63" t="str">
        <f t="shared" si="5"/>
        <v/>
      </c>
      <c r="J15" s="39">
        <f t="shared" si="6"/>
        <v>0</v>
      </c>
      <c r="K15" s="29">
        <f t="shared" si="0"/>
        <v>0</v>
      </c>
      <c r="L15" s="1" t="str">
        <f t="shared" si="1"/>
        <v/>
      </c>
      <c r="M15" s="58" t="str">
        <f t="shared" si="7"/>
        <v/>
      </c>
      <c r="N15" s="93">
        <f t="shared" si="2"/>
        <v>1</v>
      </c>
      <c r="O15" s="47" t="str">
        <f t="shared" si="3"/>
        <v/>
      </c>
      <c r="P15" s="115" t="str">
        <f t="shared" si="4"/>
        <v/>
      </c>
      <c r="Q15" s="116"/>
      <c r="R15" s="9"/>
    </row>
    <row r="16" spans="1:20" x14ac:dyDescent="0.25">
      <c r="B16" s="69">
        <v>14</v>
      </c>
      <c r="C16" s="59"/>
      <c r="D16" s="60"/>
      <c r="E16" s="100"/>
      <c r="F16" s="61"/>
      <c r="G16" s="61"/>
      <c r="H16" s="70"/>
      <c r="I16" s="63" t="str">
        <f t="shared" si="5"/>
        <v/>
      </c>
      <c r="J16" s="39">
        <f t="shared" si="6"/>
        <v>0</v>
      </c>
      <c r="K16" s="29">
        <f t="shared" si="0"/>
        <v>0</v>
      </c>
      <c r="L16" s="1" t="str">
        <f t="shared" si="1"/>
        <v/>
      </c>
      <c r="M16" s="58" t="str">
        <f t="shared" si="7"/>
        <v/>
      </c>
      <c r="N16" s="93">
        <f t="shared" si="2"/>
        <v>1</v>
      </c>
      <c r="O16" s="47" t="str">
        <f t="shared" si="3"/>
        <v/>
      </c>
      <c r="P16" s="115" t="str">
        <f t="shared" si="4"/>
        <v/>
      </c>
      <c r="Q16" s="116"/>
      <c r="R16" s="9"/>
    </row>
    <row r="17" spans="1:18" x14ac:dyDescent="0.25">
      <c r="B17" s="69">
        <v>15</v>
      </c>
      <c r="C17" s="59"/>
      <c r="D17" s="60"/>
      <c r="E17" s="100"/>
      <c r="F17" s="61"/>
      <c r="G17" s="61"/>
      <c r="H17" s="70"/>
      <c r="I17" s="63" t="str">
        <f t="shared" si="5"/>
        <v/>
      </c>
      <c r="J17" s="39">
        <f t="shared" si="6"/>
        <v>0</v>
      </c>
      <c r="K17" s="29">
        <f t="shared" si="0"/>
        <v>0</v>
      </c>
      <c r="L17" s="1" t="str">
        <f t="shared" si="1"/>
        <v/>
      </c>
      <c r="M17" s="58" t="str">
        <f t="shared" si="7"/>
        <v/>
      </c>
      <c r="N17" s="93">
        <f t="shared" si="2"/>
        <v>1</v>
      </c>
      <c r="O17" s="47" t="str">
        <f t="shared" si="3"/>
        <v/>
      </c>
      <c r="P17" s="115" t="str">
        <f t="shared" si="4"/>
        <v/>
      </c>
      <c r="Q17" s="116"/>
      <c r="R17" s="9"/>
    </row>
    <row r="18" spans="1:18" x14ac:dyDescent="0.25">
      <c r="B18" s="69">
        <v>16</v>
      </c>
      <c r="C18" s="59"/>
      <c r="D18" s="60"/>
      <c r="E18" s="100"/>
      <c r="F18" s="61"/>
      <c r="G18" s="61"/>
      <c r="H18" s="70"/>
      <c r="I18" s="63" t="str">
        <f t="shared" si="5"/>
        <v/>
      </c>
      <c r="J18" s="39">
        <f t="shared" si="6"/>
        <v>0</v>
      </c>
      <c r="K18" s="29">
        <f t="shared" si="0"/>
        <v>0</v>
      </c>
      <c r="L18" s="1" t="str">
        <f t="shared" si="1"/>
        <v/>
      </c>
      <c r="M18" s="58" t="str">
        <f t="shared" si="7"/>
        <v/>
      </c>
      <c r="N18" s="93">
        <f t="shared" si="2"/>
        <v>1</v>
      </c>
      <c r="O18" s="47" t="str">
        <f t="shared" si="3"/>
        <v/>
      </c>
      <c r="P18" s="115" t="str">
        <f t="shared" si="4"/>
        <v/>
      </c>
      <c r="Q18" s="116"/>
      <c r="R18" s="9"/>
    </row>
    <row r="19" spans="1:18" x14ac:dyDescent="0.25">
      <c r="B19" s="69">
        <v>17</v>
      </c>
      <c r="C19" s="59"/>
      <c r="D19" s="60"/>
      <c r="E19" s="100"/>
      <c r="F19" s="61"/>
      <c r="G19" s="61"/>
      <c r="H19" s="70"/>
      <c r="I19" s="63" t="str">
        <f t="shared" si="5"/>
        <v/>
      </c>
      <c r="J19" s="39">
        <f t="shared" si="6"/>
        <v>0</v>
      </c>
      <c r="K19" s="29">
        <f t="shared" si="0"/>
        <v>0</v>
      </c>
      <c r="L19" s="1" t="str">
        <f t="shared" si="1"/>
        <v/>
      </c>
      <c r="M19" s="58" t="str">
        <f>IF(AND(H19&gt;0,L19&lt;&gt;"FFM"),IF(L19&lt;5,ROUNDDOWN(+H19*M$31/5/N19,-3),P$31/N19),"")</f>
        <v/>
      </c>
      <c r="N19" s="93">
        <f t="shared" si="2"/>
        <v>1</v>
      </c>
      <c r="O19" s="47" t="str">
        <f t="shared" si="3"/>
        <v/>
      </c>
      <c r="P19" s="115" t="str">
        <f t="shared" si="4"/>
        <v/>
      </c>
      <c r="Q19" s="116"/>
      <c r="R19" s="9"/>
    </row>
    <row r="20" spans="1:18" x14ac:dyDescent="0.25">
      <c r="B20" s="69">
        <v>18</v>
      </c>
      <c r="C20" s="59"/>
      <c r="D20" s="60"/>
      <c r="E20" s="100"/>
      <c r="F20" s="61"/>
      <c r="G20" s="61"/>
      <c r="H20" s="70"/>
      <c r="I20" s="63" t="str">
        <f t="shared" si="5"/>
        <v/>
      </c>
      <c r="J20" s="39">
        <f t="shared" si="6"/>
        <v>0</v>
      </c>
      <c r="K20" s="29">
        <f t="shared" si="0"/>
        <v>0</v>
      </c>
      <c r="L20" s="1" t="str">
        <f t="shared" si="1"/>
        <v/>
      </c>
      <c r="M20" s="58" t="str">
        <f t="shared" si="7"/>
        <v/>
      </c>
      <c r="N20" s="93">
        <f t="shared" si="2"/>
        <v>1</v>
      </c>
      <c r="O20" s="47" t="str">
        <f t="shared" si="3"/>
        <v/>
      </c>
      <c r="P20" s="115" t="str">
        <f t="shared" si="4"/>
        <v/>
      </c>
      <c r="Q20" s="116"/>
      <c r="R20" s="9"/>
    </row>
    <row r="21" spans="1:18" x14ac:dyDescent="0.25">
      <c r="B21" s="69">
        <v>19</v>
      </c>
      <c r="C21" s="59"/>
      <c r="D21" s="60"/>
      <c r="E21" s="100"/>
      <c r="F21" s="61"/>
      <c r="G21" s="61"/>
      <c r="H21" s="70"/>
      <c r="I21" s="63" t="str">
        <f t="shared" si="5"/>
        <v/>
      </c>
      <c r="J21" s="39">
        <f t="shared" si="6"/>
        <v>0</v>
      </c>
      <c r="K21" s="29">
        <f t="shared" si="0"/>
        <v>0</v>
      </c>
      <c r="L21" s="1" t="str">
        <f t="shared" si="1"/>
        <v/>
      </c>
      <c r="M21" s="58" t="str">
        <f t="shared" si="7"/>
        <v/>
      </c>
      <c r="N21" s="93">
        <f t="shared" si="2"/>
        <v>1</v>
      </c>
      <c r="O21" s="47" t="str">
        <f t="shared" si="3"/>
        <v/>
      </c>
      <c r="P21" s="115" t="str">
        <f t="shared" si="4"/>
        <v/>
      </c>
      <c r="Q21" s="116"/>
      <c r="R21" s="9"/>
    </row>
    <row r="22" spans="1:18" x14ac:dyDescent="0.25">
      <c r="B22" s="69">
        <v>20</v>
      </c>
      <c r="C22" s="59"/>
      <c r="D22" s="60"/>
      <c r="E22" s="100"/>
      <c r="F22" s="61"/>
      <c r="G22" s="61"/>
      <c r="H22" s="70"/>
      <c r="I22" s="63" t="str">
        <f t="shared" si="5"/>
        <v/>
      </c>
      <c r="J22" s="39">
        <f t="shared" si="6"/>
        <v>0</v>
      </c>
      <c r="K22" s="29">
        <f t="shared" si="0"/>
        <v>0</v>
      </c>
      <c r="L22" s="1" t="str">
        <f t="shared" si="1"/>
        <v/>
      </c>
      <c r="M22" s="58" t="str">
        <f t="shared" si="7"/>
        <v/>
      </c>
      <c r="N22" s="93">
        <f t="shared" si="2"/>
        <v>1</v>
      </c>
      <c r="O22" s="47" t="str">
        <f t="shared" si="3"/>
        <v/>
      </c>
      <c r="P22" s="115" t="str">
        <f t="shared" si="4"/>
        <v/>
      </c>
      <c r="Q22" s="116"/>
      <c r="R22" s="9"/>
    </row>
    <row r="23" spans="1:18" x14ac:dyDescent="0.25">
      <c r="B23" s="69">
        <v>21</v>
      </c>
      <c r="C23" s="59"/>
      <c r="D23" s="60"/>
      <c r="E23" s="100"/>
      <c r="F23" s="61"/>
      <c r="G23" s="61"/>
      <c r="H23" s="70"/>
      <c r="I23" s="63" t="str">
        <f t="shared" si="5"/>
        <v/>
      </c>
      <c r="J23" s="39">
        <f t="shared" si="6"/>
        <v>0</v>
      </c>
      <c r="K23" s="29">
        <f t="shared" si="0"/>
        <v>0</v>
      </c>
      <c r="L23" s="1" t="str">
        <f t="shared" si="1"/>
        <v/>
      </c>
      <c r="M23" s="58" t="str">
        <f t="shared" si="7"/>
        <v/>
      </c>
      <c r="N23" s="93">
        <f t="shared" si="2"/>
        <v>1</v>
      </c>
      <c r="O23" s="47" t="str">
        <f t="shared" si="3"/>
        <v/>
      </c>
      <c r="P23" s="115" t="str">
        <f t="shared" si="4"/>
        <v/>
      </c>
      <c r="Q23" s="116"/>
      <c r="R23" s="9"/>
    </row>
    <row r="24" spans="1:18" x14ac:dyDescent="0.25">
      <c r="B24" s="69">
        <v>22</v>
      </c>
      <c r="C24" s="59"/>
      <c r="D24" s="60"/>
      <c r="E24" s="100"/>
      <c r="F24" s="61"/>
      <c r="G24" s="61"/>
      <c r="H24" s="70"/>
      <c r="I24" s="63" t="str">
        <f t="shared" si="5"/>
        <v/>
      </c>
      <c r="J24" s="39">
        <f t="shared" si="6"/>
        <v>0</v>
      </c>
      <c r="K24" s="29">
        <f t="shared" si="0"/>
        <v>0</v>
      </c>
      <c r="L24" s="1" t="str">
        <f t="shared" si="1"/>
        <v/>
      </c>
      <c r="M24" s="58" t="str">
        <f t="shared" si="7"/>
        <v/>
      </c>
      <c r="N24" s="93">
        <f t="shared" si="2"/>
        <v>1</v>
      </c>
      <c r="O24" s="47" t="str">
        <f t="shared" si="3"/>
        <v/>
      </c>
      <c r="P24" s="115" t="str">
        <f t="shared" si="4"/>
        <v/>
      </c>
      <c r="Q24" s="116"/>
      <c r="R24" s="9"/>
    </row>
    <row r="25" spans="1:18" x14ac:dyDescent="0.25">
      <c r="B25" s="69">
        <v>23</v>
      </c>
      <c r="C25" s="59"/>
      <c r="D25" s="60"/>
      <c r="E25" s="100"/>
      <c r="F25" s="61"/>
      <c r="G25" s="61"/>
      <c r="H25" s="70"/>
      <c r="I25" s="63" t="str">
        <f t="shared" si="5"/>
        <v/>
      </c>
      <c r="J25" s="39">
        <f t="shared" si="6"/>
        <v>0</v>
      </c>
      <c r="K25" s="29">
        <f t="shared" si="0"/>
        <v>0</v>
      </c>
      <c r="L25" s="1" t="str">
        <f t="shared" si="1"/>
        <v/>
      </c>
      <c r="M25" s="58" t="str">
        <f t="shared" si="7"/>
        <v/>
      </c>
      <c r="N25" s="93">
        <f t="shared" si="2"/>
        <v>1</v>
      </c>
      <c r="O25" s="47" t="str">
        <f t="shared" si="3"/>
        <v/>
      </c>
      <c r="P25" s="115" t="str">
        <f t="shared" si="4"/>
        <v/>
      </c>
      <c r="Q25" s="116"/>
      <c r="R25" s="9"/>
    </row>
    <row r="26" spans="1:18" x14ac:dyDescent="0.25">
      <c r="B26" s="69">
        <v>24</v>
      </c>
      <c r="C26" s="59"/>
      <c r="D26" s="60"/>
      <c r="E26" s="100"/>
      <c r="F26" s="61"/>
      <c r="G26" s="61"/>
      <c r="H26" s="70"/>
      <c r="I26" s="63" t="str">
        <f t="shared" si="5"/>
        <v/>
      </c>
      <c r="J26" s="39">
        <f t="shared" si="6"/>
        <v>0</v>
      </c>
      <c r="K26" s="49">
        <f t="shared" si="0"/>
        <v>0</v>
      </c>
      <c r="L26" s="50" t="str">
        <f t="shared" si="1"/>
        <v/>
      </c>
      <c r="M26" s="58" t="str">
        <f t="shared" si="7"/>
        <v/>
      </c>
      <c r="N26" s="93">
        <f t="shared" si="2"/>
        <v>1</v>
      </c>
      <c r="O26" s="51" t="str">
        <f t="shared" si="3"/>
        <v/>
      </c>
      <c r="P26" s="115" t="str">
        <f t="shared" si="4"/>
        <v/>
      </c>
      <c r="Q26" s="116"/>
      <c r="R26" s="9"/>
    </row>
    <row r="27" spans="1:18" ht="15.75" thickBot="1" x14ac:dyDescent="0.3">
      <c r="B27" s="71">
        <v>25</v>
      </c>
      <c r="C27" s="72"/>
      <c r="D27" s="95"/>
      <c r="E27" s="101"/>
      <c r="F27" s="96"/>
      <c r="G27" s="96"/>
      <c r="H27" s="97"/>
      <c r="I27" s="91" t="str">
        <f t="shared" si="5"/>
        <v/>
      </c>
      <c r="J27" s="39">
        <f t="shared" si="6"/>
        <v>0</v>
      </c>
      <c r="K27" s="35">
        <f t="shared" si="0"/>
        <v>0</v>
      </c>
      <c r="L27" s="52" t="str">
        <f t="shared" si="1"/>
        <v/>
      </c>
      <c r="M27" s="109" t="str">
        <f t="shared" si="7"/>
        <v/>
      </c>
      <c r="N27" s="93">
        <f t="shared" si="2"/>
        <v>1</v>
      </c>
      <c r="O27" s="48" t="str">
        <f t="shared" si="3"/>
        <v/>
      </c>
      <c r="P27" s="115" t="str">
        <f t="shared" si="4"/>
        <v/>
      </c>
      <c r="Q27" s="116"/>
      <c r="R27" s="9"/>
    </row>
    <row r="28" spans="1:18" ht="15.75" customHeight="1" thickTop="1" thickBot="1" x14ac:dyDescent="0.3">
      <c r="E28" s="11"/>
      <c r="J28" s="30"/>
      <c r="K28" s="27"/>
      <c r="N28" s="16"/>
      <c r="O28" s="118" t="s">
        <v>9</v>
      </c>
      <c r="P28" s="120" t="s">
        <v>10</v>
      </c>
    </row>
    <row r="29" spans="1:18" ht="15.75" customHeight="1" thickBot="1" x14ac:dyDescent="0.3">
      <c r="E29" s="11"/>
      <c r="G29" s="122" t="s">
        <v>27</v>
      </c>
      <c r="H29" s="123"/>
      <c r="I29" s="124"/>
      <c r="J29" s="30" t="s">
        <v>32</v>
      </c>
      <c r="L29" s="110">
        <f>+T3</f>
        <v>36</v>
      </c>
      <c r="M29" s="113" t="s">
        <v>8</v>
      </c>
      <c r="N29" s="16"/>
      <c r="O29" s="118"/>
      <c r="P29" s="120"/>
    </row>
    <row r="30" spans="1:18" ht="15.75" thickBot="1" x14ac:dyDescent="0.3">
      <c r="E30" s="11"/>
      <c r="G30" s="125" t="s">
        <v>11</v>
      </c>
      <c r="H30" s="126"/>
      <c r="I30" s="127"/>
      <c r="J30" s="30" t="s">
        <v>33</v>
      </c>
      <c r="K30" s="27">
        <v>1</v>
      </c>
      <c r="L30" s="26">
        <v>15</v>
      </c>
      <c r="M30" s="114"/>
      <c r="N30" s="16"/>
      <c r="O30" s="119"/>
      <c r="P30" s="121"/>
    </row>
    <row r="31" spans="1:18" ht="19.5" thickBot="1" x14ac:dyDescent="0.35">
      <c r="A31" s="4"/>
      <c r="D31" s="12"/>
      <c r="E31" s="57" t="s">
        <v>24</v>
      </c>
      <c r="F31" s="155">
        <f>+T9</f>
        <v>15000</v>
      </c>
      <c r="G31" s="156"/>
      <c r="H31" s="128">
        <f>SUM(J3:J27)</f>
        <v>0</v>
      </c>
      <c r="I31" s="129"/>
      <c r="J31" s="31"/>
      <c r="K31" s="27">
        <v>2</v>
      </c>
      <c r="L31" s="25">
        <f>+L29</f>
        <v>36</v>
      </c>
      <c r="M31" s="13">
        <v>900</v>
      </c>
      <c r="N31" s="16"/>
      <c r="O31" s="87">
        <f>+M31*H31</f>
        <v>0</v>
      </c>
      <c r="P31" s="53">
        <f>ROUNDDOWN(+O31/L31,-3)</f>
        <v>0</v>
      </c>
    </row>
    <row r="32" spans="1:18" ht="15.75" thickBot="1" x14ac:dyDescent="0.3">
      <c r="A32" s="4"/>
      <c r="D32" s="12"/>
      <c r="E32" s="14"/>
      <c r="F32" s="12"/>
      <c r="G32" s="12"/>
      <c r="H32" s="4"/>
      <c r="I32" s="12"/>
      <c r="J32" s="27"/>
      <c r="K32" s="27"/>
      <c r="L32" s="15"/>
      <c r="M32" s="16"/>
      <c r="N32" s="16"/>
      <c r="O32" s="16"/>
      <c r="P32" s="16"/>
    </row>
    <row r="33" spans="2:18" ht="15.75" thickBot="1" x14ac:dyDescent="0.3">
      <c r="E33" s="14"/>
      <c r="G33" s="144" t="s">
        <v>12</v>
      </c>
      <c r="H33" s="145"/>
      <c r="I33" s="146"/>
      <c r="J33" s="46"/>
      <c r="K33" s="27"/>
      <c r="L33" s="24">
        <f>SUM(O3:O27)</f>
        <v>0</v>
      </c>
      <c r="M33" s="18"/>
      <c r="N33" s="18"/>
      <c r="R33" s="9"/>
    </row>
    <row r="34" spans="2:18" x14ac:dyDescent="0.25">
      <c r="E34" s="14"/>
      <c r="J34" s="30"/>
      <c r="K34" s="27"/>
      <c r="L34" s="18"/>
      <c r="M34" s="18"/>
      <c r="N34" s="18"/>
      <c r="R34" s="9"/>
    </row>
    <row r="35" spans="2:18" ht="15.75" thickBot="1" x14ac:dyDescent="0.3">
      <c r="E35" s="14"/>
      <c r="J35" s="30"/>
      <c r="K35" s="27"/>
      <c r="L35" s="18"/>
      <c r="M35" s="18"/>
      <c r="N35" s="18"/>
      <c r="R35" s="9"/>
    </row>
    <row r="36" spans="2:18" ht="31.5" thickTop="1" thickBot="1" x14ac:dyDescent="0.3">
      <c r="B36" s="75" t="s">
        <v>1</v>
      </c>
      <c r="C36" s="6" t="s">
        <v>0</v>
      </c>
      <c r="D36" s="7" t="s">
        <v>2</v>
      </c>
      <c r="E36" s="7" t="s">
        <v>16</v>
      </c>
      <c r="F36" s="7" t="s">
        <v>3</v>
      </c>
      <c r="G36" s="7" t="s">
        <v>4</v>
      </c>
      <c r="H36" s="8" t="s">
        <v>5</v>
      </c>
      <c r="I36" s="62" t="s">
        <v>17</v>
      </c>
      <c r="J36" s="43"/>
      <c r="K36" s="92"/>
      <c r="L36" s="44" t="s">
        <v>6</v>
      </c>
      <c r="M36" s="89" t="s">
        <v>7</v>
      </c>
      <c r="N36" s="89" t="s">
        <v>11</v>
      </c>
      <c r="O36" s="90" t="s">
        <v>19</v>
      </c>
      <c r="P36" s="10"/>
      <c r="Q36" s="102"/>
      <c r="R36" s="9"/>
    </row>
    <row r="37" spans="2:18" ht="15.75" thickTop="1" x14ac:dyDescent="0.25">
      <c r="B37" s="36"/>
      <c r="C37" s="106">
        <v>43</v>
      </c>
      <c r="D37" s="66"/>
      <c r="E37" s="98"/>
      <c r="F37" s="67"/>
      <c r="G37" s="67"/>
      <c r="H37" s="68"/>
      <c r="I37" s="63" t="str">
        <f t="shared" ref="I37:I61" si="8">IF(H37&gt;0,IF(H37&gt;$F$65,"Oui","Non"),"")</f>
        <v/>
      </c>
      <c r="J37" s="39">
        <f t="shared" ref="J37:J61" si="9">IF(I37="Oui",H37,0)</f>
        <v>0</v>
      </c>
      <c r="K37" s="40">
        <f t="shared" ref="K37:K61" si="10">IF(L37="FFM",H37,0)</f>
        <v>0</v>
      </c>
      <c r="L37" s="41" t="str">
        <f>IF(H37&gt;0,IF(I37="Oui",ROUND(+H37*M$65/P$65,0),"FFM"),"")</f>
        <v/>
      </c>
      <c r="M37" s="58" t="str">
        <f>IF(AND(H37&gt;0,L37&lt;&gt;"FFM"),IF(L37&lt;5,ROUNDDOWN(+H37*M$65/5/N37,-3),P$65/N37),"")</f>
        <v/>
      </c>
      <c r="N37" s="93">
        <f t="shared" ref="N37:N61" si="11">IF($L$64&lt;16,1,2)</f>
        <v>1</v>
      </c>
      <c r="O37" s="42" t="str">
        <f t="shared" ref="O37:O61" si="12">IF(L37="FFM",0,IF(H37&gt;0,+H37*M$65/M37,""))</f>
        <v/>
      </c>
      <c r="P37" s="115" t="str">
        <f t="shared" ref="P37:P61" si="13">IF(AND(H37&gt;0,H37&lt;=$F$132),"volume inférieur à"&amp;" "&amp;$F$132 &amp;" m³"&amp;" = FFM",IF(AND(L37&gt;0,L37&lt;5)," Calcul d'un PAS pour min 5 échantillon",""))</f>
        <v/>
      </c>
      <c r="Q37" s="116"/>
      <c r="R37" s="9"/>
    </row>
    <row r="38" spans="2:18" x14ac:dyDescent="0.25">
      <c r="B38" s="36"/>
      <c r="C38" s="59"/>
      <c r="D38" s="60"/>
      <c r="E38" s="99"/>
      <c r="F38" s="61"/>
      <c r="G38" s="61"/>
      <c r="H38" s="70"/>
      <c r="I38" s="63" t="str">
        <f t="shared" si="8"/>
        <v/>
      </c>
      <c r="J38" s="28">
        <f t="shared" si="9"/>
        <v>0</v>
      </c>
      <c r="K38" s="29">
        <f t="shared" si="10"/>
        <v>0</v>
      </c>
      <c r="L38" s="1" t="str">
        <f>IF(H38&gt;0,IF(I38="Oui",ROUND(+H38*M$65/P$65,0),"FFM"),"")</f>
        <v/>
      </c>
      <c r="M38" s="58" t="str">
        <f t="shared" ref="M38:M61" si="14">IF(AND(H38&gt;0,L38&lt;&gt;"FFM"),IF(L38&lt;5,ROUNDDOWN(+H38*M$65/5/N38,-3),P$65/N38),"")</f>
        <v/>
      </c>
      <c r="N38" s="93">
        <f t="shared" si="11"/>
        <v>1</v>
      </c>
      <c r="O38" s="47" t="str">
        <f t="shared" si="12"/>
        <v/>
      </c>
      <c r="P38" s="115" t="str">
        <f t="shared" si="13"/>
        <v/>
      </c>
      <c r="Q38" s="116"/>
      <c r="R38" s="9"/>
    </row>
    <row r="39" spans="2:18" x14ac:dyDescent="0.25">
      <c r="B39" s="36"/>
      <c r="C39" s="59"/>
      <c r="D39" s="60"/>
      <c r="E39" s="99"/>
      <c r="F39" s="61"/>
      <c r="G39" s="61"/>
      <c r="H39" s="70"/>
      <c r="I39" s="63" t="str">
        <f t="shared" si="8"/>
        <v/>
      </c>
      <c r="J39" s="28">
        <f t="shared" si="9"/>
        <v>0</v>
      </c>
      <c r="K39" s="29">
        <f t="shared" si="10"/>
        <v>0</v>
      </c>
      <c r="L39" s="1" t="str">
        <f t="shared" ref="L39:L61" si="15">IF(H39&gt;0,IF(I39="Oui",ROUND(+H39*M$65/P$65,0),"FFM"),"")</f>
        <v/>
      </c>
      <c r="M39" s="58" t="str">
        <f t="shared" si="14"/>
        <v/>
      </c>
      <c r="N39" s="93">
        <f t="shared" si="11"/>
        <v>1</v>
      </c>
      <c r="O39" s="47" t="str">
        <f t="shared" si="12"/>
        <v/>
      </c>
      <c r="P39" s="115" t="str">
        <f t="shared" si="13"/>
        <v/>
      </c>
      <c r="Q39" s="116"/>
      <c r="R39" s="9"/>
    </row>
    <row r="40" spans="2:18" x14ac:dyDescent="0.25">
      <c r="B40" s="36"/>
      <c r="C40" s="59"/>
      <c r="D40" s="60"/>
      <c r="E40" s="99"/>
      <c r="F40" s="61"/>
      <c r="G40" s="61"/>
      <c r="H40" s="70"/>
      <c r="I40" s="63" t="str">
        <f t="shared" si="8"/>
        <v/>
      </c>
      <c r="J40" s="28">
        <f t="shared" si="9"/>
        <v>0</v>
      </c>
      <c r="K40" s="29">
        <f t="shared" si="10"/>
        <v>0</v>
      </c>
      <c r="L40" s="1" t="str">
        <f t="shared" si="15"/>
        <v/>
      </c>
      <c r="M40" s="58" t="str">
        <f t="shared" si="14"/>
        <v/>
      </c>
      <c r="N40" s="93">
        <f t="shared" si="11"/>
        <v>1</v>
      </c>
      <c r="O40" s="47" t="str">
        <f t="shared" si="12"/>
        <v/>
      </c>
      <c r="P40" s="115" t="str">
        <f t="shared" si="13"/>
        <v/>
      </c>
      <c r="Q40" s="116"/>
      <c r="R40" s="9"/>
    </row>
    <row r="41" spans="2:18" x14ac:dyDescent="0.25">
      <c r="B41" s="36"/>
      <c r="C41" s="59"/>
      <c r="D41" s="60"/>
      <c r="E41" s="99"/>
      <c r="F41" s="61"/>
      <c r="G41" s="61"/>
      <c r="H41" s="70"/>
      <c r="I41" s="63" t="str">
        <f t="shared" si="8"/>
        <v/>
      </c>
      <c r="J41" s="28">
        <f t="shared" si="9"/>
        <v>0</v>
      </c>
      <c r="K41" s="29">
        <f t="shared" si="10"/>
        <v>0</v>
      </c>
      <c r="L41" s="1" t="str">
        <f t="shared" si="15"/>
        <v/>
      </c>
      <c r="M41" s="58" t="str">
        <f t="shared" si="14"/>
        <v/>
      </c>
      <c r="N41" s="93">
        <f t="shared" si="11"/>
        <v>1</v>
      </c>
      <c r="O41" s="47" t="str">
        <f t="shared" si="12"/>
        <v/>
      </c>
      <c r="P41" s="115" t="str">
        <f t="shared" si="13"/>
        <v/>
      </c>
      <c r="Q41" s="116"/>
      <c r="R41" s="9"/>
    </row>
    <row r="42" spans="2:18" x14ac:dyDescent="0.25">
      <c r="B42" s="36"/>
      <c r="C42" s="73"/>
      <c r="D42" s="60"/>
      <c r="E42" s="99"/>
      <c r="F42" s="61"/>
      <c r="G42" s="61"/>
      <c r="H42" s="70"/>
      <c r="I42" s="63" t="str">
        <f t="shared" si="8"/>
        <v/>
      </c>
      <c r="J42" s="28">
        <f t="shared" si="9"/>
        <v>0</v>
      </c>
      <c r="K42" s="29">
        <f t="shared" si="10"/>
        <v>0</v>
      </c>
      <c r="L42" s="1" t="str">
        <f t="shared" si="15"/>
        <v/>
      </c>
      <c r="M42" s="58" t="str">
        <f t="shared" si="14"/>
        <v/>
      </c>
      <c r="N42" s="93">
        <f t="shared" si="11"/>
        <v>1</v>
      </c>
      <c r="O42" s="47" t="str">
        <f t="shared" si="12"/>
        <v/>
      </c>
      <c r="P42" s="115" t="str">
        <f t="shared" si="13"/>
        <v/>
      </c>
      <c r="Q42" s="116"/>
      <c r="R42" s="9"/>
    </row>
    <row r="43" spans="2:18" x14ac:dyDescent="0.25">
      <c r="B43" s="36"/>
      <c r="C43" s="73"/>
      <c r="D43" s="60"/>
      <c r="E43" s="100"/>
      <c r="F43" s="61"/>
      <c r="G43" s="61"/>
      <c r="H43" s="70"/>
      <c r="I43" s="63" t="str">
        <f t="shared" si="8"/>
        <v/>
      </c>
      <c r="J43" s="28">
        <f t="shared" si="9"/>
        <v>0</v>
      </c>
      <c r="K43" s="29">
        <f t="shared" si="10"/>
        <v>0</v>
      </c>
      <c r="L43" s="1" t="str">
        <f t="shared" si="15"/>
        <v/>
      </c>
      <c r="M43" s="58" t="str">
        <f t="shared" si="14"/>
        <v/>
      </c>
      <c r="N43" s="93">
        <f t="shared" si="11"/>
        <v>1</v>
      </c>
      <c r="O43" s="47" t="str">
        <f t="shared" si="12"/>
        <v/>
      </c>
      <c r="P43" s="115" t="str">
        <f t="shared" si="13"/>
        <v/>
      </c>
      <c r="Q43" s="116"/>
      <c r="R43" s="9"/>
    </row>
    <row r="44" spans="2:18" x14ac:dyDescent="0.25">
      <c r="B44" s="36"/>
      <c r="C44" s="73"/>
      <c r="D44" s="60"/>
      <c r="E44" s="100"/>
      <c r="F44" s="61"/>
      <c r="G44" s="61"/>
      <c r="H44" s="70"/>
      <c r="I44" s="63" t="str">
        <f t="shared" si="8"/>
        <v/>
      </c>
      <c r="J44" s="28">
        <f t="shared" si="9"/>
        <v>0</v>
      </c>
      <c r="K44" s="29">
        <f t="shared" si="10"/>
        <v>0</v>
      </c>
      <c r="L44" s="1" t="str">
        <f t="shared" si="15"/>
        <v/>
      </c>
      <c r="M44" s="58" t="str">
        <f t="shared" si="14"/>
        <v/>
      </c>
      <c r="N44" s="93">
        <f t="shared" si="11"/>
        <v>1</v>
      </c>
      <c r="O44" s="47" t="str">
        <f t="shared" si="12"/>
        <v/>
      </c>
      <c r="P44" s="115" t="str">
        <f t="shared" si="13"/>
        <v/>
      </c>
      <c r="Q44" s="116"/>
      <c r="R44" s="9"/>
    </row>
    <row r="45" spans="2:18" x14ac:dyDescent="0.25">
      <c r="B45" s="36"/>
      <c r="C45" s="73"/>
      <c r="D45" s="60"/>
      <c r="E45" s="100"/>
      <c r="F45" s="61"/>
      <c r="G45" s="61"/>
      <c r="H45" s="70"/>
      <c r="I45" s="63" t="str">
        <f t="shared" si="8"/>
        <v/>
      </c>
      <c r="J45" s="28">
        <f t="shared" si="9"/>
        <v>0</v>
      </c>
      <c r="K45" s="29">
        <f t="shared" si="10"/>
        <v>0</v>
      </c>
      <c r="L45" s="1" t="str">
        <f t="shared" si="15"/>
        <v/>
      </c>
      <c r="M45" s="58" t="str">
        <f t="shared" si="14"/>
        <v/>
      </c>
      <c r="N45" s="93">
        <f t="shared" si="11"/>
        <v>1</v>
      </c>
      <c r="O45" s="47" t="str">
        <f t="shared" si="12"/>
        <v/>
      </c>
      <c r="P45" s="115" t="str">
        <f t="shared" si="13"/>
        <v/>
      </c>
      <c r="Q45" s="116"/>
      <c r="R45" s="9"/>
    </row>
    <row r="46" spans="2:18" x14ac:dyDescent="0.25">
      <c r="B46" s="36"/>
      <c r="C46" s="73"/>
      <c r="D46" s="60"/>
      <c r="E46" s="100"/>
      <c r="F46" s="61"/>
      <c r="G46" s="61"/>
      <c r="H46" s="70"/>
      <c r="I46" s="63" t="str">
        <f t="shared" si="8"/>
        <v/>
      </c>
      <c r="J46" s="28">
        <f t="shared" si="9"/>
        <v>0</v>
      </c>
      <c r="K46" s="29">
        <f t="shared" si="10"/>
        <v>0</v>
      </c>
      <c r="L46" s="1" t="str">
        <f t="shared" si="15"/>
        <v/>
      </c>
      <c r="M46" s="58" t="str">
        <f t="shared" si="14"/>
        <v/>
      </c>
      <c r="N46" s="93">
        <f t="shared" si="11"/>
        <v>1</v>
      </c>
      <c r="O46" s="47" t="str">
        <f t="shared" si="12"/>
        <v/>
      </c>
      <c r="P46" s="115" t="str">
        <f t="shared" si="13"/>
        <v/>
      </c>
      <c r="Q46" s="116"/>
      <c r="R46" s="9"/>
    </row>
    <row r="47" spans="2:18" x14ac:dyDescent="0.25">
      <c r="B47" s="36"/>
      <c r="C47" s="73"/>
      <c r="D47" s="60"/>
      <c r="E47" s="100"/>
      <c r="F47" s="61"/>
      <c r="G47" s="61"/>
      <c r="H47" s="70"/>
      <c r="I47" s="63" t="str">
        <f t="shared" si="8"/>
        <v/>
      </c>
      <c r="J47" s="28">
        <f t="shared" si="9"/>
        <v>0</v>
      </c>
      <c r="K47" s="29">
        <f t="shared" si="10"/>
        <v>0</v>
      </c>
      <c r="L47" s="1" t="str">
        <f t="shared" si="15"/>
        <v/>
      </c>
      <c r="M47" s="58" t="str">
        <f t="shared" si="14"/>
        <v/>
      </c>
      <c r="N47" s="93">
        <f t="shared" si="11"/>
        <v>1</v>
      </c>
      <c r="O47" s="47" t="str">
        <f t="shared" si="12"/>
        <v/>
      </c>
      <c r="P47" s="115" t="str">
        <f t="shared" si="13"/>
        <v/>
      </c>
      <c r="Q47" s="116"/>
      <c r="R47" s="9"/>
    </row>
    <row r="48" spans="2:18" x14ac:dyDescent="0.25">
      <c r="B48" s="36"/>
      <c r="C48" s="73"/>
      <c r="D48" s="60"/>
      <c r="E48" s="100"/>
      <c r="F48" s="61"/>
      <c r="G48" s="61"/>
      <c r="H48" s="70"/>
      <c r="I48" s="63" t="str">
        <f t="shared" si="8"/>
        <v/>
      </c>
      <c r="J48" s="28">
        <f t="shared" si="9"/>
        <v>0</v>
      </c>
      <c r="K48" s="29">
        <f t="shared" si="10"/>
        <v>0</v>
      </c>
      <c r="L48" s="1" t="str">
        <f t="shared" si="15"/>
        <v/>
      </c>
      <c r="M48" s="58" t="str">
        <f t="shared" si="14"/>
        <v/>
      </c>
      <c r="N48" s="93">
        <f t="shared" si="11"/>
        <v>1</v>
      </c>
      <c r="O48" s="47" t="str">
        <f t="shared" si="12"/>
        <v/>
      </c>
      <c r="P48" s="115" t="str">
        <f t="shared" si="13"/>
        <v/>
      </c>
      <c r="Q48" s="116"/>
      <c r="R48" s="9"/>
    </row>
    <row r="49" spans="2:18" x14ac:dyDescent="0.25">
      <c r="B49" s="36"/>
      <c r="C49" s="73"/>
      <c r="D49" s="60"/>
      <c r="E49" s="100"/>
      <c r="F49" s="61"/>
      <c r="G49" s="61"/>
      <c r="H49" s="70"/>
      <c r="I49" s="63" t="str">
        <f t="shared" si="8"/>
        <v/>
      </c>
      <c r="J49" s="28">
        <f t="shared" si="9"/>
        <v>0</v>
      </c>
      <c r="K49" s="29">
        <f t="shared" si="10"/>
        <v>0</v>
      </c>
      <c r="L49" s="1" t="str">
        <f t="shared" si="15"/>
        <v/>
      </c>
      <c r="M49" s="58" t="str">
        <f t="shared" si="14"/>
        <v/>
      </c>
      <c r="N49" s="93">
        <f t="shared" si="11"/>
        <v>1</v>
      </c>
      <c r="O49" s="47" t="str">
        <f t="shared" si="12"/>
        <v/>
      </c>
      <c r="P49" s="115" t="str">
        <f t="shared" si="13"/>
        <v/>
      </c>
      <c r="Q49" s="116"/>
      <c r="R49" s="9"/>
    </row>
    <row r="50" spans="2:18" x14ac:dyDescent="0.25">
      <c r="B50" s="36"/>
      <c r="C50" s="73"/>
      <c r="D50" s="60"/>
      <c r="E50" s="100"/>
      <c r="F50" s="61"/>
      <c r="G50" s="61"/>
      <c r="H50" s="70"/>
      <c r="I50" s="63" t="str">
        <f t="shared" si="8"/>
        <v/>
      </c>
      <c r="J50" s="28">
        <f t="shared" si="9"/>
        <v>0</v>
      </c>
      <c r="K50" s="29">
        <f t="shared" si="10"/>
        <v>0</v>
      </c>
      <c r="L50" s="1" t="str">
        <f t="shared" si="15"/>
        <v/>
      </c>
      <c r="M50" s="58" t="str">
        <f t="shared" si="14"/>
        <v/>
      </c>
      <c r="N50" s="93">
        <f t="shared" si="11"/>
        <v>1</v>
      </c>
      <c r="O50" s="47" t="str">
        <f t="shared" si="12"/>
        <v/>
      </c>
      <c r="P50" s="115" t="str">
        <f t="shared" si="13"/>
        <v/>
      </c>
      <c r="Q50" s="116"/>
      <c r="R50" s="9"/>
    </row>
    <row r="51" spans="2:18" x14ac:dyDescent="0.25">
      <c r="B51" s="36"/>
      <c r="C51" s="73"/>
      <c r="D51" s="60"/>
      <c r="E51" s="100"/>
      <c r="F51" s="61"/>
      <c r="G51" s="61"/>
      <c r="H51" s="70"/>
      <c r="I51" s="63" t="str">
        <f t="shared" si="8"/>
        <v/>
      </c>
      <c r="J51" s="28">
        <f t="shared" si="9"/>
        <v>0</v>
      </c>
      <c r="K51" s="29">
        <f t="shared" si="10"/>
        <v>0</v>
      </c>
      <c r="L51" s="1" t="str">
        <f t="shared" si="15"/>
        <v/>
      </c>
      <c r="M51" s="58" t="str">
        <f t="shared" si="14"/>
        <v/>
      </c>
      <c r="N51" s="93">
        <f t="shared" si="11"/>
        <v>1</v>
      </c>
      <c r="O51" s="47" t="str">
        <f t="shared" si="12"/>
        <v/>
      </c>
      <c r="P51" s="115" t="str">
        <f t="shared" si="13"/>
        <v/>
      </c>
      <c r="Q51" s="116"/>
      <c r="R51" s="9"/>
    </row>
    <row r="52" spans="2:18" x14ac:dyDescent="0.25">
      <c r="B52" s="36"/>
      <c r="C52" s="73"/>
      <c r="D52" s="60"/>
      <c r="E52" s="100"/>
      <c r="F52" s="61"/>
      <c r="G52" s="61"/>
      <c r="H52" s="70"/>
      <c r="I52" s="63" t="str">
        <f t="shared" si="8"/>
        <v/>
      </c>
      <c r="J52" s="28">
        <f t="shared" si="9"/>
        <v>0</v>
      </c>
      <c r="K52" s="29">
        <f t="shared" si="10"/>
        <v>0</v>
      </c>
      <c r="L52" s="1" t="str">
        <f t="shared" si="15"/>
        <v/>
      </c>
      <c r="M52" s="58" t="str">
        <f t="shared" si="14"/>
        <v/>
      </c>
      <c r="N52" s="93">
        <f t="shared" si="11"/>
        <v>1</v>
      </c>
      <c r="O52" s="47" t="str">
        <f t="shared" si="12"/>
        <v/>
      </c>
      <c r="P52" s="115" t="str">
        <f t="shared" si="13"/>
        <v/>
      </c>
      <c r="Q52" s="116"/>
      <c r="R52" s="9"/>
    </row>
    <row r="53" spans="2:18" x14ac:dyDescent="0.25">
      <c r="B53" s="36"/>
      <c r="C53" s="73"/>
      <c r="D53" s="60"/>
      <c r="E53" s="100"/>
      <c r="F53" s="61"/>
      <c r="G53" s="61"/>
      <c r="H53" s="70"/>
      <c r="I53" s="63" t="str">
        <f t="shared" si="8"/>
        <v/>
      </c>
      <c r="J53" s="28">
        <f t="shared" si="9"/>
        <v>0</v>
      </c>
      <c r="K53" s="29">
        <f t="shared" si="10"/>
        <v>0</v>
      </c>
      <c r="L53" s="1" t="str">
        <f t="shared" si="15"/>
        <v/>
      </c>
      <c r="M53" s="58" t="str">
        <f t="shared" si="14"/>
        <v/>
      </c>
      <c r="N53" s="93">
        <f t="shared" si="11"/>
        <v>1</v>
      </c>
      <c r="O53" s="47" t="str">
        <f t="shared" si="12"/>
        <v/>
      </c>
      <c r="P53" s="115" t="str">
        <f t="shared" si="13"/>
        <v/>
      </c>
      <c r="Q53" s="116"/>
      <c r="R53" s="9"/>
    </row>
    <row r="54" spans="2:18" x14ac:dyDescent="0.25">
      <c r="B54" s="36"/>
      <c r="C54" s="73"/>
      <c r="D54" s="60"/>
      <c r="E54" s="100"/>
      <c r="F54" s="61"/>
      <c r="G54" s="61"/>
      <c r="H54" s="70"/>
      <c r="I54" s="63" t="str">
        <f t="shared" si="8"/>
        <v/>
      </c>
      <c r="J54" s="28">
        <f t="shared" si="9"/>
        <v>0</v>
      </c>
      <c r="K54" s="29">
        <f t="shared" si="10"/>
        <v>0</v>
      </c>
      <c r="L54" s="1" t="str">
        <f t="shared" si="15"/>
        <v/>
      </c>
      <c r="M54" s="58" t="str">
        <f t="shared" si="14"/>
        <v/>
      </c>
      <c r="N54" s="93">
        <f t="shared" si="11"/>
        <v>1</v>
      </c>
      <c r="O54" s="47" t="str">
        <f t="shared" si="12"/>
        <v/>
      </c>
      <c r="P54" s="115" t="str">
        <f t="shared" si="13"/>
        <v/>
      </c>
      <c r="Q54" s="116"/>
      <c r="R54" s="9"/>
    </row>
    <row r="55" spans="2:18" x14ac:dyDescent="0.25">
      <c r="B55" s="36"/>
      <c r="C55" s="73"/>
      <c r="D55" s="60"/>
      <c r="E55" s="100"/>
      <c r="F55" s="61"/>
      <c r="G55" s="61"/>
      <c r="H55" s="70"/>
      <c r="I55" s="63" t="str">
        <f t="shared" si="8"/>
        <v/>
      </c>
      <c r="J55" s="28">
        <f t="shared" si="9"/>
        <v>0</v>
      </c>
      <c r="K55" s="29">
        <f t="shared" si="10"/>
        <v>0</v>
      </c>
      <c r="L55" s="1" t="str">
        <f t="shared" si="15"/>
        <v/>
      </c>
      <c r="M55" s="58" t="str">
        <f t="shared" si="14"/>
        <v/>
      </c>
      <c r="N55" s="93">
        <f t="shared" si="11"/>
        <v>1</v>
      </c>
      <c r="O55" s="47" t="str">
        <f t="shared" si="12"/>
        <v/>
      </c>
      <c r="P55" s="115" t="str">
        <f t="shared" si="13"/>
        <v/>
      </c>
      <c r="Q55" s="116"/>
      <c r="R55" s="9"/>
    </row>
    <row r="56" spans="2:18" x14ac:dyDescent="0.25">
      <c r="B56" s="36"/>
      <c r="C56" s="73"/>
      <c r="D56" s="60"/>
      <c r="E56" s="100"/>
      <c r="F56" s="61"/>
      <c r="G56" s="61"/>
      <c r="H56" s="70"/>
      <c r="I56" s="63" t="str">
        <f t="shared" si="8"/>
        <v/>
      </c>
      <c r="J56" s="28">
        <f t="shared" si="9"/>
        <v>0</v>
      </c>
      <c r="K56" s="29">
        <f t="shared" si="10"/>
        <v>0</v>
      </c>
      <c r="L56" s="1" t="str">
        <f t="shared" si="15"/>
        <v/>
      </c>
      <c r="M56" s="58" t="str">
        <f t="shared" si="14"/>
        <v/>
      </c>
      <c r="N56" s="93">
        <f t="shared" si="11"/>
        <v>1</v>
      </c>
      <c r="O56" s="47" t="str">
        <f t="shared" si="12"/>
        <v/>
      </c>
      <c r="P56" s="115" t="str">
        <f t="shared" si="13"/>
        <v/>
      </c>
      <c r="Q56" s="116"/>
      <c r="R56" s="9"/>
    </row>
    <row r="57" spans="2:18" x14ac:dyDescent="0.25">
      <c r="B57" s="36"/>
      <c r="C57" s="73"/>
      <c r="D57" s="60"/>
      <c r="E57" s="100"/>
      <c r="F57" s="61"/>
      <c r="G57" s="61"/>
      <c r="H57" s="70"/>
      <c r="I57" s="63" t="str">
        <f t="shared" si="8"/>
        <v/>
      </c>
      <c r="J57" s="28">
        <f t="shared" si="9"/>
        <v>0</v>
      </c>
      <c r="K57" s="29">
        <f t="shared" si="10"/>
        <v>0</v>
      </c>
      <c r="L57" s="1" t="str">
        <f t="shared" si="15"/>
        <v/>
      </c>
      <c r="M57" s="58" t="str">
        <f t="shared" si="14"/>
        <v/>
      </c>
      <c r="N57" s="93">
        <f t="shared" si="11"/>
        <v>1</v>
      </c>
      <c r="O57" s="47" t="str">
        <f t="shared" si="12"/>
        <v/>
      </c>
      <c r="P57" s="115" t="str">
        <f t="shared" si="13"/>
        <v/>
      </c>
      <c r="Q57" s="116"/>
      <c r="R57" s="9"/>
    </row>
    <row r="58" spans="2:18" x14ac:dyDescent="0.25">
      <c r="B58" s="36"/>
      <c r="C58" s="73"/>
      <c r="D58" s="60"/>
      <c r="E58" s="100"/>
      <c r="F58" s="61"/>
      <c r="G58" s="61"/>
      <c r="H58" s="70"/>
      <c r="I58" s="63" t="str">
        <f t="shared" si="8"/>
        <v/>
      </c>
      <c r="J58" s="28">
        <f t="shared" si="9"/>
        <v>0</v>
      </c>
      <c r="K58" s="29">
        <f t="shared" si="10"/>
        <v>0</v>
      </c>
      <c r="L58" s="1" t="str">
        <f t="shared" si="15"/>
        <v/>
      </c>
      <c r="M58" s="58" t="str">
        <f t="shared" si="14"/>
        <v/>
      </c>
      <c r="N58" s="93">
        <f t="shared" si="11"/>
        <v>1</v>
      </c>
      <c r="O58" s="47" t="str">
        <f t="shared" si="12"/>
        <v/>
      </c>
      <c r="P58" s="115" t="str">
        <f t="shared" si="13"/>
        <v/>
      </c>
      <c r="Q58" s="116"/>
      <c r="R58" s="9"/>
    </row>
    <row r="59" spans="2:18" x14ac:dyDescent="0.25">
      <c r="B59" s="36"/>
      <c r="C59" s="73"/>
      <c r="D59" s="60"/>
      <c r="E59" s="100"/>
      <c r="F59" s="61"/>
      <c r="G59" s="61"/>
      <c r="H59" s="70"/>
      <c r="I59" s="63" t="str">
        <f t="shared" si="8"/>
        <v/>
      </c>
      <c r="J59" s="28">
        <f t="shared" si="9"/>
        <v>0</v>
      </c>
      <c r="K59" s="29">
        <f t="shared" si="10"/>
        <v>0</v>
      </c>
      <c r="L59" s="1" t="str">
        <f t="shared" si="15"/>
        <v/>
      </c>
      <c r="M59" s="58" t="str">
        <f t="shared" si="14"/>
        <v/>
      </c>
      <c r="N59" s="93">
        <f t="shared" si="11"/>
        <v>1</v>
      </c>
      <c r="O59" s="47" t="str">
        <f t="shared" si="12"/>
        <v/>
      </c>
      <c r="P59" s="115" t="str">
        <f t="shared" si="13"/>
        <v/>
      </c>
      <c r="Q59" s="116"/>
      <c r="R59" s="9"/>
    </row>
    <row r="60" spans="2:18" x14ac:dyDescent="0.25">
      <c r="B60" s="36"/>
      <c r="C60" s="73"/>
      <c r="D60" s="60"/>
      <c r="E60" s="100"/>
      <c r="F60" s="61"/>
      <c r="G60" s="61"/>
      <c r="H60" s="70"/>
      <c r="I60" s="63" t="str">
        <f t="shared" si="8"/>
        <v/>
      </c>
      <c r="J60" s="28">
        <f t="shared" si="9"/>
        <v>0</v>
      </c>
      <c r="K60" s="49">
        <f t="shared" si="10"/>
        <v>0</v>
      </c>
      <c r="L60" s="50" t="str">
        <f t="shared" si="15"/>
        <v/>
      </c>
      <c r="M60" s="58" t="str">
        <f t="shared" si="14"/>
        <v/>
      </c>
      <c r="N60" s="93">
        <f t="shared" si="11"/>
        <v>1</v>
      </c>
      <c r="O60" s="51" t="str">
        <f t="shared" si="12"/>
        <v/>
      </c>
      <c r="P60" s="115" t="str">
        <f t="shared" si="13"/>
        <v/>
      </c>
      <c r="Q60" s="116"/>
      <c r="R60" s="9"/>
    </row>
    <row r="61" spans="2:18" ht="15.75" thickBot="1" x14ac:dyDescent="0.3">
      <c r="B61" s="36"/>
      <c r="C61" s="74"/>
      <c r="D61" s="95"/>
      <c r="E61" s="101"/>
      <c r="F61" s="96"/>
      <c r="G61" s="96"/>
      <c r="H61" s="97"/>
      <c r="I61" s="91" t="str">
        <f t="shared" si="8"/>
        <v/>
      </c>
      <c r="J61" s="34">
        <f t="shared" si="9"/>
        <v>0</v>
      </c>
      <c r="K61" s="35">
        <f t="shared" si="10"/>
        <v>0</v>
      </c>
      <c r="L61" s="52" t="str">
        <f t="shared" si="15"/>
        <v/>
      </c>
      <c r="M61" s="109" t="str">
        <f t="shared" si="14"/>
        <v/>
      </c>
      <c r="N61" s="93">
        <f t="shared" si="11"/>
        <v>1</v>
      </c>
      <c r="O61" s="48" t="str">
        <f t="shared" si="12"/>
        <v/>
      </c>
      <c r="P61" s="115" t="str">
        <f t="shared" si="13"/>
        <v/>
      </c>
      <c r="Q61" s="116"/>
      <c r="R61" s="9"/>
    </row>
    <row r="62" spans="2:18" ht="15.75" customHeight="1" thickTop="1" thickBot="1" x14ac:dyDescent="0.3">
      <c r="E62" s="11"/>
      <c r="J62" s="30"/>
      <c r="K62" s="27">
        <f>IF(L62="FFM",H62,0)</f>
        <v>0</v>
      </c>
      <c r="N62" s="16"/>
      <c r="O62" s="118" t="s">
        <v>9</v>
      </c>
      <c r="P62" s="120" t="s">
        <v>10</v>
      </c>
      <c r="R62" s="9"/>
    </row>
    <row r="63" spans="2:18" ht="15.75" customHeight="1" thickBot="1" x14ac:dyDescent="0.3">
      <c r="E63" s="11"/>
      <c r="G63" s="122" t="s">
        <v>27</v>
      </c>
      <c r="H63" s="123"/>
      <c r="I63" s="124"/>
      <c r="J63" s="30"/>
      <c r="K63" s="27"/>
      <c r="L63" s="88">
        <f>+T3</f>
        <v>36</v>
      </c>
      <c r="M63" s="113" t="s">
        <v>8</v>
      </c>
      <c r="N63" s="16"/>
      <c r="O63" s="118"/>
      <c r="P63" s="120"/>
      <c r="R63" s="9"/>
    </row>
    <row r="64" spans="2:18" ht="15.75" thickBot="1" x14ac:dyDescent="0.3">
      <c r="E64" s="11"/>
      <c r="G64" s="125" t="s">
        <v>11</v>
      </c>
      <c r="H64" s="126"/>
      <c r="I64" s="127"/>
      <c r="J64" s="30"/>
      <c r="K64" s="27"/>
      <c r="L64" s="26">
        <v>15</v>
      </c>
      <c r="M64" s="114"/>
      <c r="N64" s="16"/>
      <c r="O64" s="119"/>
      <c r="P64" s="121"/>
      <c r="R64" s="9"/>
    </row>
    <row r="65" spans="2:18" ht="19.5" thickBot="1" x14ac:dyDescent="0.35">
      <c r="D65" s="12"/>
      <c r="E65" s="57" t="s">
        <v>24</v>
      </c>
      <c r="F65" s="136">
        <f>+T9</f>
        <v>15000</v>
      </c>
      <c r="G65" s="137"/>
      <c r="H65" s="128">
        <f>SUM(J37:J61)</f>
        <v>0</v>
      </c>
      <c r="I65" s="129"/>
      <c r="J65" s="27"/>
      <c r="K65" s="27">
        <f>IF(L65="FFM",H65,0)</f>
        <v>0</v>
      </c>
      <c r="L65" s="25">
        <f>L63</f>
        <v>36</v>
      </c>
      <c r="M65" s="13">
        <v>900</v>
      </c>
      <c r="N65" s="16"/>
      <c r="O65" s="87">
        <f>+M65*H65</f>
        <v>0</v>
      </c>
      <c r="P65" s="53">
        <f>ROUNDDOWN(+O65/L65,-3)</f>
        <v>0</v>
      </c>
      <c r="R65" s="9"/>
    </row>
    <row r="66" spans="2:18" ht="15.75" thickBot="1" x14ac:dyDescent="0.3">
      <c r="D66" s="12"/>
      <c r="E66" s="14"/>
      <c r="F66" s="12"/>
      <c r="G66" s="12"/>
      <c r="H66" s="4"/>
      <c r="I66" s="12"/>
      <c r="J66" s="32"/>
      <c r="K66" s="32"/>
      <c r="L66" s="16"/>
      <c r="M66" s="16"/>
      <c r="N66" s="16"/>
      <c r="O66" s="16"/>
      <c r="P66" s="16"/>
      <c r="R66" s="9"/>
    </row>
    <row r="67" spans="2:18" ht="15.75" thickBot="1" x14ac:dyDescent="0.3">
      <c r="E67" s="14"/>
      <c r="G67" s="144" t="s">
        <v>12</v>
      </c>
      <c r="H67" s="145"/>
      <c r="I67" s="146"/>
      <c r="J67" s="33"/>
      <c r="K67" s="27">
        <f>IF(L67="FFM",H67,0)</f>
        <v>0</v>
      </c>
      <c r="L67" s="24">
        <f>SUM(O37:O61)</f>
        <v>0</v>
      </c>
      <c r="M67" s="18"/>
      <c r="N67" s="18"/>
    </row>
    <row r="68" spans="2:18" x14ac:dyDescent="0.25">
      <c r="E68" s="14"/>
      <c r="J68" s="30"/>
      <c r="K68" s="27">
        <f>IF(L68="FFM",H68,0)</f>
        <v>0</v>
      </c>
      <c r="L68" s="19"/>
      <c r="O68" s="20"/>
    </row>
    <row r="69" spans="2:18" ht="15.75" thickBot="1" x14ac:dyDescent="0.3">
      <c r="J69" s="30"/>
      <c r="K69" s="27">
        <f>IF(L69="FFM",H69,0)</f>
        <v>0</v>
      </c>
      <c r="L69" s="18"/>
      <c r="O69" s="14"/>
    </row>
    <row r="70" spans="2:18" s="37" customFormat="1" ht="46.5" customHeight="1" thickTop="1" thickBot="1" x14ac:dyDescent="0.3">
      <c r="B70" s="75" t="s">
        <v>1</v>
      </c>
      <c r="C70" s="76" t="s">
        <v>0</v>
      </c>
      <c r="D70" s="77" t="s">
        <v>2</v>
      </c>
      <c r="E70" s="7" t="s">
        <v>16</v>
      </c>
      <c r="F70" s="78" t="s">
        <v>3</v>
      </c>
      <c r="G70" s="78" t="s">
        <v>4</v>
      </c>
      <c r="H70" s="79" t="s">
        <v>5</v>
      </c>
      <c r="I70" s="62" t="s">
        <v>17</v>
      </c>
      <c r="J70" s="43"/>
      <c r="K70" s="92">
        <f>IF(L70="FFM",H70,0)</f>
        <v>0</v>
      </c>
      <c r="L70" s="44" t="s">
        <v>6</v>
      </c>
      <c r="M70" s="89" t="s">
        <v>7</v>
      </c>
      <c r="N70" s="89" t="s">
        <v>11</v>
      </c>
      <c r="O70" s="90" t="s">
        <v>19</v>
      </c>
      <c r="P70" s="10"/>
      <c r="Q70" s="102"/>
      <c r="R70" s="38"/>
    </row>
    <row r="71" spans="2:18" ht="15.75" thickTop="1" x14ac:dyDescent="0.25">
      <c r="B71" s="80">
        <v>1</v>
      </c>
      <c r="C71" s="107">
        <v>60</v>
      </c>
      <c r="D71" s="66"/>
      <c r="E71" s="98"/>
      <c r="F71" s="67"/>
      <c r="G71" s="67"/>
      <c r="H71" s="68"/>
      <c r="I71" s="63" t="str">
        <f>IF(H71&gt;0,IF(H71&gt;$F$99,"Oui","Non"),"")</f>
        <v/>
      </c>
      <c r="J71" s="39">
        <f t="shared" ref="J71:J95" si="16">IF(I71="Oui",H71,0)</f>
        <v>0</v>
      </c>
      <c r="K71" s="40">
        <f t="shared" ref="K71:K95" si="17">IF(L71="FFM",H71,0)</f>
        <v>0</v>
      </c>
      <c r="L71" s="41" t="str">
        <f>IF(H71&gt;0,IF(I71="Oui",ROUND(+H71*M$99/P$99,0),"FFM"),"")</f>
        <v/>
      </c>
      <c r="M71" s="58" t="str">
        <f>IF(AND(H71&gt;0,L71&lt;&gt;"FFM"),IF(L71&lt;5,ROUNDDOWN(+H71*M$99/5/N71,-3),P$99/N71),"")</f>
        <v/>
      </c>
      <c r="N71" s="93">
        <f t="shared" ref="N71:N95" si="18">IF($L$98&lt;16,1,2)</f>
        <v>1</v>
      </c>
      <c r="O71" s="42" t="str">
        <f t="shared" ref="O71:O95" si="19">IF(L71="FFM",0,IF(H71&gt;0,+H71*M$99/M71,""))</f>
        <v/>
      </c>
      <c r="P71" s="115" t="str">
        <f t="shared" ref="P71:P95" si="20">IF(AND(H71&gt;0,H71&lt;=$F$132),"volume inférieur à"&amp;" "&amp;$F$132 &amp;" m³"&amp;" = FFM",IF(AND(L71&gt;0,L71&lt;5)," Calcul d'un PAS pour min 5 échantillon",""))</f>
        <v/>
      </c>
      <c r="Q71" s="116"/>
      <c r="R71" s="9"/>
    </row>
    <row r="72" spans="2:18" x14ac:dyDescent="0.25">
      <c r="B72" s="69">
        <v>2</v>
      </c>
      <c r="C72" s="59"/>
      <c r="D72" s="60"/>
      <c r="E72" s="99"/>
      <c r="F72" s="61"/>
      <c r="G72" s="61"/>
      <c r="H72" s="70"/>
      <c r="I72" s="63" t="str">
        <f t="shared" ref="I72:I95" si="21">IF(H72&gt;0,IF(H72&gt;$F$99,"Oui","Non"),"")</f>
        <v/>
      </c>
      <c r="J72" s="28">
        <f t="shared" si="16"/>
        <v>0</v>
      </c>
      <c r="K72" s="29">
        <f t="shared" si="17"/>
        <v>0</v>
      </c>
      <c r="L72" s="1" t="str">
        <f>IF(H72&gt;0,IF(I72="Oui",ROUND(+H72*M$99/P$99,0),"FFM"),"")</f>
        <v/>
      </c>
      <c r="M72" s="58" t="str">
        <f t="shared" ref="M72:M94" si="22">IF(AND(H72&gt;0,L72&lt;&gt;"FFM"),IF(L72&lt;5,ROUNDDOWN(+H72*M$99/5/N72,-3),P$99/N72),"")</f>
        <v/>
      </c>
      <c r="N72" s="93">
        <f t="shared" si="18"/>
        <v>1</v>
      </c>
      <c r="O72" s="47" t="str">
        <f t="shared" si="19"/>
        <v/>
      </c>
      <c r="P72" s="115" t="str">
        <f t="shared" si="20"/>
        <v/>
      </c>
      <c r="Q72" s="116"/>
      <c r="R72" s="9"/>
    </row>
    <row r="73" spans="2:18" x14ac:dyDescent="0.25">
      <c r="B73" s="80">
        <v>3</v>
      </c>
      <c r="C73" s="59"/>
      <c r="D73" s="60"/>
      <c r="E73" s="99"/>
      <c r="F73" s="61"/>
      <c r="G73" s="61"/>
      <c r="H73" s="70"/>
      <c r="I73" s="63" t="str">
        <f t="shared" si="21"/>
        <v/>
      </c>
      <c r="J73" s="28">
        <f t="shared" si="16"/>
        <v>0</v>
      </c>
      <c r="K73" s="29">
        <f t="shared" si="17"/>
        <v>0</v>
      </c>
      <c r="L73" s="1" t="str">
        <f t="shared" ref="L73:L95" si="23">IF(H73&gt;0,IF(I73="Oui",ROUND(+H73*M$99/P$99,0),"FFM"),"")</f>
        <v/>
      </c>
      <c r="M73" s="58" t="str">
        <f t="shared" si="22"/>
        <v/>
      </c>
      <c r="N73" s="93">
        <f t="shared" si="18"/>
        <v>1</v>
      </c>
      <c r="O73" s="47" t="str">
        <f t="shared" si="19"/>
        <v/>
      </c>
      <c r="P73" s="115" t="str">
        <f t="shared" si="20"/>
        <v/>
      </c>
      <c r="Q73" s="116"/>
      <c r="R73" s="9"/>
    </row>
    <row r="74" spans="2:18" x14ac:dyDescent="0.25">
      <c r="B74" s="69">
        <v>4</v>
      </c>
      <c r="C74" s="59"/>
      <c r="D74" s="60"/>
      <c r="E74" s="99"/>
      <c r="F74" s="61"/>
      <c r="G74" s="61"/>
      <c r="H74" s="70"/>
      <c r="I74" s="63" t="str">
        <f t="shared" si="21"/>
        <v/>
      </c>
      <c r="J74" s="28">
        <f t="shared" si="16"/>
        <v>0</v>
      </c>
      <c r="K74" s="29">
        <f t="shared" si="17"/>
        <v>0</v>
      </c>
      <c r="L74" s="1" t="str">
        <f t="shared" si="23"/>
        <v/>
      </c>
      <c r="M74" s="58" t="str">
        <f t="shared" si="22"/>
        <v/>
      </c>
      <c r="N74" s="93">
        <f t="shared" si="18"/>
        <v>1</v>
      </c>
      <c r="O74" s="47" t="str">
        <f t="shared" si="19"/>
        <v/>
      </c>
      <c r="P74" s="115" t="str">
        <f t="shared" si="20"/>
        <v/>
      </c>
      <c r="Q74" s="116"/>
      <c r="R74" s="9"/>
    </row>
    <row r="75" spans="2:18" x14ac:dyDescent="0.25">
      <c r="B75" s="80">
        <v>5</v>
      </c>
      <c r="C75" s="59"/>
      <c r="D75" s="60"/>
      <c r="E75" s="99"/>
      <c r="F75" s="61"/>
      <c r="G75" s="61"/>
      <c r="H75" s="70"/>
      <c r="I75" s="63" t="str">
        <f t="shared" si="21"/>
        <v/>
      </c>
      <c r="J75" s="28">
        <f t="shared" si="16"/>
        <v>0</v>
      </c>
      <c r="K75" s="29">
        <f t="shared" si="17"/>
        <v>0</v>
      </c>
      <c r="L75" s="1" t="str">
        <f t="shared" si="23"/>
        <v/>
      </c>
      <c r="M75" s="58" t="str">
        <f t="shared" si="22"/>
        <v/>
      </c>
      <c r="N75" s="93">
        <f t="shared" si="18"/>
        <v>1</v>
      </c>
      <c r="O75" s="47" t="str">
        <f t="shared" si="19"/>
        <v/>
      </c>
      <c r="P75" s="115" t="str">
        <f t="shared" si="20"/>
        <v/>
      </c>
      <c r="Q75" s="116"/>
      <c r="R75" s="9"/>
    </row>
    <row r="76" spans="2:18" x14ac:dyDescent="0.25">
      <c r="B76" s="69">
        <v>6</v>
      </c>
      <c r="C76" s="59"/>
      <c r="D76" s="60"/>
      <c r="E76" s="99"/>
      <c r="F76" s="61"/>
      <c r="G76" s="61"/>
      <c r="H76" s="70"/>
      <c r="I76" s="63" t="str">
        <f t="shared" si="21"/>
        <v/>
      </c>
      <c r="J76" s="28">
        <f t="shared" si="16"/>
        <v>0</v>
      </c>
      <c r="K76" s="29">
        <f t="shared" si="17"/>
        <v>0</v>
      </c>
      <c r="L76" s="1" t="str">
        <f t="shared" si="23"/>
        <v/>
      </c>
      <c r="M76" s="58" t="str">
        <f t="shared" si="22"/>
        <v/>
      </c>
      <c r="N76" s="93">
        <f t="shared" si="18"/>
        <v>1</v>
      </c>
      <c r="O76" s="47" t="str">
        <f t="shared" si="19"/>
        <v/>
      </c>
      <c r="P76" s="115" t="str">
        <f t="shared" si="20"/>
        <v/>
      </c>
      <c r="Q76" s="116"/>
      <c r="R76" s="9"/>
    </row>
    <row r="77" spans="2:18" x14ac:dyDescent="0.25">
      <c r="B77" s="80">
        <v>7</v>
      </c>
      <c r="C77" s="59"/>
      <c r="D77" s="60"/>
      <c r="E77" s="100"/>
      <c r="F77" s="61"/>
      <c r="G77" s="61"/>
      <c r="H77" s="70"/>
      <c r="I77" s="63" t="str">
        <f t="shared" si="21"/>
        <v/>
      </c>
      <c r="J77" s="28">
        <f t="shared" si="16"/>
        <v>0</v>
      </c>
      <c r="K77" s="29">
        <f t="shared" si="17"/>
        <v>0</v>
      </c>
      <c r="L77" s="1" t="str">
        <f t="shared" si="23"/>
        <v/>
      </c>
      <c r="M77" s="58" t="str">
        <f t="shared" si="22"/>
        <v/>
      </c>
      <c r="N77" s="93">
        <f t="shared" si="18"/>
        <v>1</v>
      </c>
      <c r="O77" s="47" t="str">
        <f t="shared" si="19"/>
        <v/>
      </c>
      <c r="P77" s="115" t="str">
        <f t="shared" si="20"/>
        <v/>
      </c>
      <c r="Q77" s="116"/>
      <c r="R77" s="9"/>
    </row>
    <row r="78" spans="2:18" x14ac:dyDescent="0.25">
      <c r="B78" s="69">
        <v>8</v>
      </c>
      <c r="C78" s="59"/>
      <c r="D78" s="60"/>
      <c r="E78" s="100"/>
      <c r="F78" s="61"/>
      <c r="G78" s="61"/>
      <c r="H78" s="70"/>
      <c r="I78" s="63" t="str">
        <f t="shared" si="21"/>
        <v/>
      </c>
      <c r="J78" s="28">
        <f t="shared" si="16"/>
        <v>0</v>
      </c>
      <c r="K78" s="29">
        <f t="shared" si="17"/>
        <v>0</v>
      </c>
      <c r="L78" s="1" t="str">
        <f t="shared" si="23"/>
        <v/>
      </c>
      <c r="M78" s="58" t="str">
        <f t="shared" si="22"/>
        <v/>
      </c>
      <c r="N78" s="93">
        <f t="shared" si="18"/>
        <v>1</v>
      </c>
      <c r="O78" s="47" t="str">
        <f t="shared" si="19"/>
        <v/>
      </c>
      <c r="P78" s="115" t="str">
        <f t="shared" si="20"/>
        <v/>
      </c>
      <c r="Q78" s="116"/>
      <c r="R78" s="9"/>
    </row>
    <row r="79" spans="2:18" x14ac:dyDescent="0.25">
      <c r="B79" s="80">
        <v>9</v>
      </c>
      <c r="C79" s="59"/>
      <c r="D79" s="60"/>
      <c r="E79" s="100"/>
      <c r="F79" s="61"/>
      <c r="G79" s="61"/>
      <c r="H79" s="70"/>
      <c r="I79" s="63" t="str">
        <f t="shared" si="21"/>
        <v/>
      </c>
      <c r="J79" s="28">
        <f t="shared" si="16"/>
        <v>0</v>
      </c>
      <c r="K79" s="29">
        <f t="shared" si="17"/>
        <v>0</v>
      </c>
      <c r="L79" s="1" t="str">
        <f t="shared" si="23"/>
        <v/>
      </c>
      <c r="M79" s="58" t="str">
        <f t="shared" si="22"/>
        <v/>
      </c>
      <c r="N79" s="93">
        <f t="shared" si="18"/>
        <v>1</v>
      </c>
      <c r="O79" s="47" t="str">
        <f t="shared" si="19"/>
        <v/>
      </c>
      <c r="P79" s="115" t="str">
        <f t="shared" si="20"/>
        <v/>
      </c>
      <c r="Q79" s="116"/>
      <c r="R79" s="9"/>
    </row>
    <row r="80" spans="2:18" x14ac:dyDescent="0.25">
      <c r="B80" s="69">
        <v>10</v>
      </c>
      <c r="C80" s="59"/>
      <c r="D80" s="60"/>
      <c r="E80" s="100"/>
      <c r="F80" s="61"/>
      <c r="G80" s="61"/>
      <c r="H80" s="70"/>
      <c r="I80" s="63" t="str">
        <f t="shared" si="21"/>
        <v/>
      </c>
      <c r="J80" s="28">
        <f t="shared" si="16"/>
        <v>0</v>
      </c>
      <c r="K80" s="29">
        <f t="shared" si="17"/>
        <v>0</v>
      </c>
      <c r="L80" s="1" t="str">
        <f t="shared" si="23"/>
        <v/>
      </c>
      <c r="M80" s="58" t="str">
        <f t="shared" si="22"/>
        <v/>
      </c>
      <c r="N80" s="93">
        <f t="shared" si="18"/>
        <v>1</v>
      </c>
      <c r="O80" s="47" t="str">
        <f t="shared" si="19"/>
        <v/>
      </c>
      <c r="P80" s="115" t="str">
        <f t="shared" si="20"/>
        <v/>
      </c>
      <c r="Q80" s="116"/>
      <c r="R80" s="9"/>
    </row>
    <row r="81" spans="2:18" x14ac:dyDescent="0.25">
      <c r="B81" s="80">
        <v>11</v>
      </c>
      <c r="C81" s="59"/>
      <c r="D81" s="60"/>
      <c r="E81" s="100"/>
      <c r="F81" s="61"/>
      <c r="G81" s="61"/>
      <c r="H81" s="70"/>
      <c r="I81" s="63" t="str">
        <f t="shared" si="21"/>
        <v/>
      </c>
      <c r="J81" s="28">
        <f t="shared" si="16"/>
        <v>0</v>
      </c>
      <c r="K81" s="29">
        <f t="shared" si="17"/>
        <v>0</v>
      </c>
      <c r="L81" s="1" t="str">
        <f t="shared" si="23"/>
        <v/>
      </c>
      <c r="M81" s="58" t="str">
        <f t="shared" si="22"/>
        <v/>
      </c>
      <c r="N81" s="93">
        <f t="shared" si="18"/>
        <v>1</v>
      </c>
      <c r="O81" s="47" t="str">
        <f t="shared" si="19"/>
        <v/>
      </c>
      <c r="P81" s="115" t="str">
        <f t="shared" si="20"/>
        <v/>
      </c>
      <c r="Q81" s="116"/>
      <c r="R81" s="9"/>
    </row>
    <row r="82" spans="2:18" x14ac:dyDescent="0.25">
      <c r="B82" s="69">
        <v>12</v>
      </c>
      <c r="C82" s="59"/>
      <c r="D82" s="60"/>
      <c r="E82" s="100"/>
      <c r="F82" s="61"/>
      <c r="G82" s="61"/>
      <c r="H82" s="70"/>
      <c r="I82" s="63" t="str">
        <f t="shared" si="21"/>
        <v/>
      </c>
      <c r="J82" s="28">
        <f t="shared" si="16"/>
        <v>0</v>
      </c>
      <c r="K82" s="29">
        <f t="shared" si="17"/>
        <v>0</v>
      </c>
      <c r="L82" s="1" t="str">
        <f t="shared" si="23"/>
        <v/>
      </c>
      <c r="M82" s="58" t="str">
        <f t="shared" si="22"/>
        <v/>
      </c>
      <c r="N82" s="93">
        <f t="shared" si="18"/>
        <v>1</v>
      </c>
      <c r="O82" s="47" t="str">
        <f t="shared" si="19"/>
        <v/>
      </c>
      <c r="P82" s="115" t="str">
        <f t="shared" si="20"/>
        <v/>
      </c>
      <c r="Q82" s="116"/>
      <c r="R82" s="9"/>
    </row>
    <row r="83" spans="2:18" x14ac:dyDescent="0.25">
      <c r="B83" s="80">
        <v>13</v>
      </c>
      <c r="C83" s="59"/>
      <c r="D83" s="60"/>
      <c r="E83" s="100"/>
      <c r="F83" s="61"/>
      <c r="G83" s="61"/>
      <c r="H83" s="70"/>
      <c r="I83" s="63" t="str">
        <f t="shared" si="21"/>
        <v/>
      </c>
      <c r="J83" s="28">
        <f t="shared" si="16"/>
        <v>0</v>
      </c>
      <c r="K83" s="29">
        <f t="shared" si="17"/>
        <v>0</v>
      </c>
      <c r="L83" s="1" t="str">
        <f t="shared" si="23"/>
        <v/>
      </c>
      <c r="M83" s="58" t="str">
        <f t="shared" si="22"/>
        <v/>
      </c>
      <c r="N83" s="93">
        <f t="shared" si="18"/>
        <v>1</v>
      </c>
      <c r="O83" s="47" t="str">
        <f t="shared" si="19"/>
        <v/>
      </c>
      <c r="P83" s="115" t="str">
        <f t="shared" si="20"/>
        <v/>
      </c>
      <c r="Q83" s="116"/>
      <c r="R83" s="9"/>
    </row>
    <row r="84" spans="2:18" x14ac:dyDescent="0.25">
      <c r="B84" s="69">
        <v>14</v>
      </c>
      <c r="C84" s="59"/>
      <c r="D84" s="60"/>
      <c r="E84" s="100"/>
      <c r="F84" s="61"/>
      <c r="G84" s="61"/>
      <c r="H84" s="70"/>
      <c r="I84" s="63" t="str">
        <f t="shared" si="21"/>
        <v/>
      </c>
      <c r="J84" s="28">
        <f t="shared" si="16"/>
        <v>0</v>
      </c>
      <c r="K84" s="29">
        <f t="shared" si="17"/>
        <v>0</v>
      </c>
      <c r="L84" s="1" t="str">
        <f t="shared" si="23"/>
        <v/>
      </c>
      <c r="M84" s="58" t="str">
        <f t="shared" si="22"/>
        <v/>
      </c>
      <c r="N84" s="93">
        <f t="shared" si="18"/>
        <v>1</v>
      </c>
      <c r="O84" s="47" t="str">
        <f t="shared" si="19"/>
        <v/>
      </c>
      <c r="P84" s="115" t="str">
        <f t="shared" si="20"/>
        <v/>
      </c>
      <c r="Q84" s="116"/>
      <c r="R84" s="9"/>
    </row>
    <row r="85" spans="2:18" x14ac:dyDescent="0.25">
      <c r="B85" s="80">
        <v>15</v>
      </c>
      <c r="C85" s="59"/>
      <c r="D85" s="60"/>
      <c r="E85" s="100"/>
      <c r="F85" s="61"/>
      <c r="G85" s="61"/>
      <c r="H85" s="70"/>
      <c r="I85" s="63" t="str">
        <f t="shared" si="21"/>
        <v/>
      </c>
      <c r="J85" s="28">
        <f t="shared" si="16"/>
        <v>0</v>
      </c>
      <c r="K85" s="29">
        <f t="shared" si="17"/>
        <v>0</v>
      </c>
      <c r="L85" s="1" t="str">
        <f t="shared" si="23"/>
        <v/>
      </c>
      <c r="M85" s="58" t="str">
        <f t="shared" si="22"/>
        <v/>
      </c>
      <c r="N85" s="93">
        <f t="shared" si="18"/>
        <v>1</v>
      </c>
      <c r="O85" s="47" t="str">
        <f t="shared" si="19"/>
        <v/>
      </c>
      <c r="P85" s="115" t="str">
        <f t="shared" si="20"/>
        <v/>
      </c>
      <c r="Q85" s="116"/>
      <c r="R85" s="9"/>
    </row>
    <row r="86" spans="2:18" x14ac:dyDescent="0.25">
      <c r="B86" s="69">
        <v>16</v>
      </c>
      <c r="C86" s="59"/>
      <c r="D86" s="60"/>
      <c r="E86" s="100"/>
      <c r="F86" s="61"/>
      <c r="G86" s="61"/>
      <c r="H86" s="70"/>
      <c r="I86" s="63" t="str">
        <f t="shared" si="21"/>
        <v/>
      </c>
      <c r="J86" s="28">
        <f t="shared" si="16"/>
        <v>0</v>
      </c>
      <c r="K86" s="29">
        <f t="shared" si="17"/>
        <v>0</v>
      </c>
      <c r="L86" s="1" t="str">
        <f t="shared" si="23"/>
        <v/>
      </c>
      <c r="M86" s="58" t="str">
        <f t="shared" si="22"/>
        <v/>
      </c>
      <c r="N86" s="93">
        <f t="shared" si="18"/>
        <v>1</v>
      </c>
      <c r="O86" s="47" t="str">
        <f t="shared" si="19"/>
        <v/>
      </c>
      <c r="P86" s="115" t="str">
        <f t="shared" si="20"/>
        <v/>
      </c>
      <c r="Q86" s="116"/>
      <c r="R86" s="9"/>
    </row>
    <row r="87" spans="2:18" x14ac:dyDescent="0.25">
      <c r="B87" s="80">
        <v>17</v>
      </c>
      <c r="C87" s="59"/>
      <c r="D87" s="60"/>
      <c r="E87" s="100"/>
      <c r="F87" s="61"/>
      <c r="G87" s="61"/>
      <c r="H87" s="70"/>
      <c r="I87" s="63" t="str">
        <f t="shared" si="21"/>
        <v/>
      </c>
      <c r="J87" s="28">
        <f t="shared" si="16"/>
        <v>0</v>
      </c>
      <c r="K87" s="29">
        <f t="shared" si="17"/>
        <v>0</v>
      </c>
      <c r="L87" s="1" t="str">
        <f t="shared" si="23"/>
        <v/>
      </c>
      <c r="M87" s="58" t="str">
        <f t="shared" si="22"/>
        <v/>
      </c>
      <c r="N87" s="93">
        <f t="shared" si="18"/>
        <v>1</v>
      </c>
      <c r="O87" s="47" t="str">
        <f t="shared" si="19"/>
        <v/>
      </c>
      <c r="P87" s="115" t="str">
        <f t="shared" si="20"/>
        <v/>
      </c>
      <c r="Q87" s="116"/>
      <c r="R87" s="9"/>
    </row>
    <row r="88" spans="2:18" x14ac:dyDescent="0.25">
      <c r="B88" s="69">
        <v>18</v>
      </c>
      <c r="C88" s="59"/>
      <c r="D88" s="60"/>
      <c r="E88" s="100"/>
      <c r="F88" s="61"/>
      <c r="G88" s="61"/>
      <c r="H88" s="70"/>
      <c r="I88" s="63" t="str">
        <f t="shared" si="21"/>
        <v/>
      </c>
      <c r="J88" s="28">
        <f t="shared" si="16"/>
        <v>0</v>
      </c>
      <c r="K88" s="29">
        <f t="shared" si="17"/>
        <v>0</v>
      </c>
      <c r="L88" s="1" t="str">
        <f t="shared" si="23"/>
        <v/>
      </c>
      <c r="M88" s="58" t="str">
        <f t="shared" si="22"/>
        <v/>
      </c>
      <c r="N88" s="93">
        <f t="shared" si="18"/>
        <v>1</v>
      </c>
      <c r="O88" s="47" t="str">
        <f t="shared" si="19"/>
        <v/>
      </c>
      <c r="P88" s="115" t="str">
        <f t="shared" si="20"/>
        <v/>
      </c>
      <c r="Q88" s="116"/>
      <c r="R88" s="9"/>
    </row>
    <row r="89" spans="2:18" x14ac:dyDescent="0.25">
      <c r="B89" s="80">
        <v>19</v>
      </c>
      <c r="C89" s="59"/>
      <c r="D89" s="60"/>
      <c r="E89" s="100"/>
      <c r="F89" s="61"/>
      <c r="G89" s="61"/>
      <c r="H89" s="70"/>
      <c r="I89" s="63" t="str">
        <f t="shared" si="21"/>
        <v/>
      </c>
      <c r="J89" s="28">
        <f t="shared" si="16"/>
        <v>0</v>
      </c>
      <c r="K89" s="29">
        <f t="shared" si="17"/>
        <v>0</v>
      </c>
      <c r="L89" s="1" t="str">
        <f t="shared" si="23"/>
        <v/>
      </c>
      <c r="M89" s="58" t="str">
        <f t="shared" si="22"/>
        <v/>
      </c>
      <c r="N89" s="93">
        <f t="shared" si="18"/>
        <v>1</v>
      </c>
      <c r="O89" s="47" t="str">
        <f t="shared" si="19"/>
        <v/>
      </c>
      <c r="P89" s="115" t="str">
        <f t="shared" si="20"/>
        <v/>
      </c>
      <c r="Q89" s="116"/>
      <c r="R89" s="9"/>
    </row>
    <row r="90" spans="2:18" x14ac:dyDescent="0.25">
      <c r="B90" s="69">
        <v>20</v>
      </c>
      <c r="C90" s="59"/>
      <c r="D90" s="60"/>
      <c r="E90" s="100"/>
      <c r="F90" s="61"/>
      <c r="G90" s="61"/>
      <c r="H90" s="70"/>
      <c r="I90" s="63" t="str">
        <f t="shared" si="21"/>
        <v/>
      </c>
      <c r="J90" s="28">
        <f t="shared" si="16"/>
        <v>0</v>
      </c>
      <c r="K90" s="29">
        <f t="shared" si="17"/>
        <v>0</v>
      </c>
      <c r="L90" s="1" t="str">
        <f t="shared" si="23"/>
        <v/>
      </c>
      <c r="M90" s="58" t="str">
        <f t="shared" si="22"/>
        <v/>
      </c>
      <c r="N90" s="93">
        <f t="shared" si="18"/>
        <v>1</v>
      </c>
      <c r="O90" s="47" t="str">
        <f t="shared" si="19"/>
        <v/>
      </c>
      <c r="P90" s="115" t="str">
        <f t="shared" si="20"/>
        <v/>
      </c>
      <c r="Q90" s="116"/>
      <c r="R90" s="21"/>
    </row>
    <row r="91" spans="2:18" x14ac:dyDescent="0.25">
      <c r="B91" s="80">
        <v>21</v>
      </c>
      <c r="C91" s="59"/>
      <c r="D91" s="60"/>
      <c r="E91" s="100"/>
      <c r="F91" s="61"/>
      <c r="G91" s="61"/>
      <c r="H91" s="70"/>
      <c r="I91" s="63" t="str">
        <f t="shared" si="21"/>
        <v/>
      </c>
      <c r="J91" s="28">
        <f t="shared" si="16"/>
        <v>0</v>
      </c>
      <c r="K91" s="29">
        <f t="shared" si="17"/>
        <v>0</v>
      </c>
      <c r="L91" s="1" t="str">
        <f t="shared" si="23"/>
        <v/>
      </c>
      <c r="M91" s="58" t="str">
        <f t="shared" si="22"/>
        <v/>
      </c>
      <c r="N91" s="93">
        <f t="shared" si="18"/>
        <v>1</v>
      </c>
      <c r="O91" s="47" t="str">
        <f t="shared" si="19"/>
        <v/>
      </c>
      <c r="P91" s="115" t="str">
        <f t="shared" si="20"/>
        <v/>
      </c>
      <c r="Q91" s="116"/>
      <c r="R91" s="21"/>
    </row>
    <row r="92" spans="2:18" x14ac:dyDescent="0.25">
      <c r="B92" s="69">
        <v>22</v>
      </c>
      <c r="C92" s="59"/>
      <c r="D92" s="60"/>
      <c r="E92" s="100"/>
      <c r="F92" s="61"/>
      <c r="G92" s="61"/>
      <c r="H92" s="70"/>
      <c r="I92" s="63" t="str">
        <f t="shared" si="21"/>
        <v/>
      </c>
      <c r="J92" s="28">
        <f t="shared" si="16"/>
        <v>0</v>
      </c>
      <c r="K92" s="29">
        <f t="shared" si="17"/>
        <v>0</v>
      </c>
      <c r="L92" s="1" t="str">
        <f t="shared" si="23"/>
        <v/>
      </c>
      <c r="M92" s="58" t="str">
        <f t="shared" si="22"/>
        <v/>
      </c>
      <c r="N92" s="93">
        <f t="shared" si="18"/>
        <v>1</v>
      </c>
      <c r="O92" s="47" t="str">
        <f t="shared" si="19"/>
        <v/>
      </c>
      <c r="P92" s="115" t="str">
        <f t="shared" si="20"/>
        <v/>
      </c>
      <c r="Q92" s="116"/>
      <c r="R92" s="21"/>
    </row>
    <row r="93" spans="2:18" x14ac:dyDescent="0.25">
      <c r="B93" s="80">
        <v>23</v>
      </c>
      <c r="C93" s="59"/>
      <c r="D93" s="60"/>
      <c r="E93" s="100"/>
      <c r="F93" s="61"/>
      <c r="G93" s="61"/>
      <c r="H93" s="70"/>
      <c r="I93" s="63" t="str">
        <f t="shared" si="21"/>
        <v/>
      </c>
      <c r="J93" s="28">
        <f t="shared" si="16"/>
        <v>0</v>
      </c>
      <c r="K93" s="29">
        <f t="shared" si="17"/>
        <v>0</v>
      </c>
      <c r="L93" s="1" t="str">
        <f t="shared" si="23"/>
        <v/>
      </c>
      <c r="M93" s="58" t="str">
        <f t="shared" si="22"/>
        <v/>
      </c>
      <c r="N93" s="93">
        <f t="shared" si="18"/>
        <v>1</v>
      </c>
      <c r="O93" s="47" t="str">
        <f t="shared" si="19"/>
        <v/>
      </c>
      <c r="P93" s="115" t="str">
        <f t="shared" si="20"/>
        <v/>
      </c>
      <c r="Q93" s="116"/>
      <c r="R93" s="9"/>
    </row>
    <row r="94" spans="2:18" x14ac:dyDescent="0.25">
      <c r="B94" s="69">
        <v>24</v>
      </c>
      <c r="C94" s="59"/>
      <c r="D94" s="60"/>
      <c r="E94" s="100"/>
      <c r="F94" s="61"/>
      <c r="G94" s="61"/>
      <c r="H94" s="70"/>
      <c r="I94" s="63" t="str">
        <f t="shared" si="21"/>
        <v/>
      </c>
      <c r="J94" s="28">
        <f t="shared" si="16"/>
        <v>0</v>
      </c>
      <c r="K94" s="49">
        <f t="shared" si="17"/>
        <v>0</v>
      </c>
      <c r="L94" s="50" t="str">
        <f t="shared" si="23"/>
        <v/>
      </c>
      <c r="M94" s="58" t="str">
        <f t="shared" si="22"/>
        <v/>
      </c>
      <c r="N94" s="93">
        <f t="shared" si="18"/>
        <v>1</v>
      </c>
      <c r="O94" s="51" t="str">
        <f t="shared" si="19"/>
        <v/>
      </c>
      <c r="P94" s="115" t="str">
        <f t="shared" si="20"/>
        <v/>
      </c>
      <c r="Q94" s="116"/>
      <c r="R94" s="9"/>
    </row>
    <row r="95" spans="2:18" ht="15.75" thickBot="1" x14ac:dyDescent="0.3">
      <c r="B95" s="81">
        <v>25</v>
      </c>
      <c r="C95" s="82"/>
      <c r="D95" s="95"/>
      <c r="E95" s="101"/>
      <c r="F95" s="96"/>
      <c r="G95" s="96"/>
      <c r="H95" s="97"/>
      <c r="I95" s="63" t="str">
        <f t="shared" si="21"/>
        <v/>
      </c>
      <c r="J95" s="34">
        <f t="shared" si="16"/>
        <v>0</v>
      </c>
      <c r="K95" s="35">
        <f t="shared" si="17"/>
        <v>0</v>
      </c>
      <c r="L95" s="52" t="str">
        <f t="shared" si="23"/>
        <v/>
      </c>
      <c r="M95" s="109" t="str">
        <f>IF(AND(H95&gt;0,L95&lt;&gt;"FFM"),IF(L95&lt;5,ROUNDDOWN(+H95*M$99/5/N95,-3),P$99/N95),"")</f>
        <v/>
      </c>
      <c r="N95" s="93">
        <f t="shared" si="18"/>
        <v>1</v>
      </c>
      <c r="O95" s="48" t="str">
        <f t="shared" si="19"/>
        <v/>
      </c>
      <c r="P95" s="115" t="str">
        <f t="shared" si="20"/>
        <v/>
      </c>
      <c r="Q95" s="116"/>
      <c r="R95" s="9"/>
    </row>
    <row r="96" spans="2:18" ht="15.75" customHeight="1" thickTop="1" thickBot="1" x14ac:dyDescent="0.3">
      <c r="E96" s="11"/>
      <c r="J96" s="30"/>
      <c r="K96" s="27">
        <f>IF(L96="FFM",H96,0)</f>
        <v>0</v>
      </c>
      <c r="O96" s="118" t="s">
        <v>9</v>
      </c>
      <c r="P96" s="120" t="s">
        <v>10</v>
      </c>
      <c r="R96" s="9"/>
    </row>
    <row r="97" spans="2:18" ht="15.75" customHeight="1" thickBot="1" x14ac:dyDescent="0.3">
      <c r="E97" s="11"/>
      <c r="G97" s="122" t="s">
        <v>27</v>
      </c>
      <c r="H97" s="123"/>
      <c r="I97" s="124"/>
      <c r="J97" s="30"/>
      <c r="K97" s="27"/>
      <c r="L97" s="88">
        <f>+T3</f>
        <v>36</v>
      </c>
      <c r="M97" s="113" t="s">
        <v>8</v>
      </c>
      <c r="O97" s="118"/>
      <c r="P97" s="120"/>
      <c r="R97" s="9"/>
    </row>
    <row r="98" spans="2:18" ht="15.75" thickBot="1" x14ac:dyDescent="0.3">
      <c r="E98" s="11"/>
      <c r="G98" s="125" t="s">
        <v>11</v>
      </c>
      <c r="H98" s="126"/>
      <c r="I98" s="127"/>
      <c r="J98" s="30"/>
      <c r="K98" s="27"/>
      <c r="L98" s="26">
        <v>15</v>
      </c>
      <c r="M98" s="114"/>
      <c r="O98" s="119"/>
      <c r="P98" s="121"/>
      <c r="R98" s="9"/>
    </row>
    <row r="99" spans="2:18" ht="19.5" thickBot="1" x14ac:dyDescent="0.35">
      <c r="D99" s="12"/>
      <c r="E99" s="57" t="s">
        <v>24</v>
      </c>
      <c r="F99" s="136">
        <f>+T9</f>
        <v>15000</v>
      </c>
      <c r="G99" s="137"/>
      <c r="H99" s="128">
        <f>SUM(J71:J95)</f>
        <v>0</v>
      </c>
      <c r="I99" s="129"/>
      <c r="J99" s="27"/>
      <c r="K99" s="27"/>
      <c r="L99" s="25">
        <f>L97</f>
        <v>36</v>
      </c>
      <c r="M99" s="13">
        <v>900</v>
      </c>
      <c r="O99" s="87">
        <f>+M99*H99</f>
        <v>0</v>
      </c>
      <c r="P99" s="53">
        <f>ROUNDDOWN(+O99/L99,-3)</f>
        <v>0</v>
      </c>
      <c r="R99" s="9"/>
    </row>
    <row r="100" spans="2:18" ht="15.75" thickBot="1" x14ac:dyDescent="0.3">
      <c r="E100" s="14"/>
      <c r="F100" s="12"/>
      <c r="G100" s="12"/>
      <c r="H100" s="4"/>
      <c r="I100" s="12"/>
      <c r="L100" s="2"/>
      <c r="O100" s="14"/>
    </row>
    <row r="101" spans="2:18" ht="15.75" thickBot="1" x14ac:dyDescent="0.3">
      <c r="E101" s="14"/>
      <c r="G101" s="144" t="s">
        <v>12</v>
      </c>
      <c r="H101" s="145"/>
      <c r="I101" s="146"/>
      <c r="J101" s="45"/>
      <c r="K101" s="29"/>
      <c r="L101" s="24">
        <f>SUM(O71:O95)</f>
        <v>0</v>
      </c>
      <c r="O101" s="14"/>
    </row>
    <row r="102" spans="2:18" ht="15.75" thickBot="1" x14ac:dyDescent="0.3">
      <c r="J102" s="30"/>
      <c r="K102" s="27"/>
      <c r="L102" s="18"/>
      <c r="O102" s="14"/>
    </row>
    <row r="103" spans="2:18" s="37" customFormat="1" ht="46.5" customHeight="1" thickTop="1" thickBot="1" x14ac:dyDescent="0.3">
      <c r="B103" s="75" t="s">
        <v>1</v>
      </c>
      <c r="C103" s="83" t="s">
        <v>0</v>
      </c>
      <c r="D103" s="84" t="s">
        <v>2</v>
      </c>
      <c r="E103" s="7" t="s">
        <v>16</v>
      </c>
      <c r="F103" s="85" t="s">
        <v>3</v>
      </c>
      <c r="G103" s="85" t="s">
        <v>4</v>
      </c>
      <c r="H103" s="86" t="s">
        <v>5</v>
      </c>
      <c r="I103" s="62" t="s">
        <v>17</v>
      </c>
      <c r="J103" s="43"/>
      <c r="K103" s="92"/>
      <c r="L103" s="44" t="s">
        <v>6</v>
      </c>
      <c r="M103" s="89" t="s">
        <v>7</v>
      </c>
      <c r="N103" s="89" t="s">
        <v>11</v>
      </c>
      <c r="O103" s="90" t="s">
        <v>19</v>
      </c>
      <c r="P103" s="10"/>
      <c r="Q103" s="102"/>
      <c r="R103" s="38"/>
    </row>
    <row r="104" spans="2:18" ht="15.75" thickTop="1" x14ac:dyDescent="0.25">
      <c r="B104" s="80">
        <v>1</v>
      </c>
      <c r="C104" s="108">
        <v>30</v>
      </c>
      <c r="D104" s="66"/>
      <c r="E104" s="98"/>
      <c r="F104" s="67"/>
      <c r="G104" s="67"/>
      <c r="H104" s="68"/>
      <c r="I104" s="63" t="str">
        <f>IF(H104&gt;0,IF(H104&gt;$F$132,"Oui","Non"),"")</f>
        <v/>
      </c>
      <c r="J104" s="39">
        <f t="shared" ref="J104:J128" si="24">IF(I104="Oui",H104,0)</f>
        <v>0</v>
      </c>
      <c r="K104" s="40">
        <f t="shared" ref="K104:K128" si="25">IF(L104="FFM",H104,0)</f>
        <v>0</v>
      </c>
      <c r="L104" s="41" t="str">
        <f>IF(H104&gt;0,IF(I104="Oui",ROUND(+H104*M$132/P$132,0),"FFM"),"")</f>
        <v/>
      </c>
      <c r="M104" s="58" t="str">
        <f>IF(AND(H104&gt;0,L104&lt;&gt;"FFM"),IF(L104&lt;5,ROUNDDOWN(+H104*M$132/5/N104,-3),P$132/N104),"")</f>
        <v/>
      </c>
      <c r="N104" s="93">
        <f>IF($L$131&lt;16,1,2)</f>
        <v>1</v>
      </c>
      <c r="O104" s="42" t="str">
        <f t="shared" ref="O104:O128" si="26">IF(L104="FFM",0,IF(H104&gt;0,+H104*M$132/M104,""))</f>
        <v/>
      </c>
      <c r="P104" s="115" t="str">
        <f t="shared" ref="P104:P128" si="27">IF(AND(H104&gt;0,H104&lt;=$F$132),"volume inférieur à"&amp;" "&amp;$F$132 &amp;" m³"&amp;" = FFM",IF(AND(L104&gt;0,L104&lt;5)," Calcul d'un PAS pour min 5 échantillon",""))</f>
        <v/>
      </c>
      <c r="Q104" s="116"/>
      <c r="R104" s="9"/>
    </row>
    <row r="105" spans="2:18" x14ac:dyDescent="0.25">
      <c r="B105" s="69">
        <v>2</v>
      </c>
      <c r="C105" s="59"/>
      <c r="D105" s="60"/>
      <c r="E105" s="99"/>
      <c r="F105" s="61"/>
      <c r="G105" s="61"/>
      <c r="H105" s="70"/>
      <c r="I105" s="63" t="str">
        <f>IF(H105&gt;0,IF(H105&gt;$F$132,"Oui","Non"),"")</f>
        <v/>
      </c>
      <c r="J105" s="28">
        <f t="shared" si="24"/>
        <v>0</v>
      </c>
      <c r="K105" s="29">
        <f t="shared" si="25"/>
        <v>0</v>
      </c>
      <c r="L105" s="1" t="str">
        <f>IF(H105&gt;0,IF(I105="Oui",ROUND(+H105*M$132/P$132,0),"FFM"),"")</f>
        <v/>
      </c>
      <c r="M105" s="58" t="str">
        <f t="shared" ref="M105:M128" si="28">IF(AND(H105&gt;0,L105&lt;&gt;"FFM"),IF(L105&lt;5,ROUNDDOWN(+H105*M$132/5/N105,-3),P$132/N105),"")</f>
        <v/>
      </c>
      <c r="N105" s="93">
        <f t="shared" ref="N105:N128" si="29">IF($L$131&lt;16,1,2)</f>
        <v>1</v>
      </c>
      <c r="O105" s="47" t="str">
        <f t="shared" si="26"/>
        <v/>
      </c>
      <c r="P105" s="115" t="str">
        <f t="shared" si="27"/>
        <v/>
      </c>
      <c r="Q105" s="116"/>
      <c r="R105" s="9"/>
    </row>
    <row r="106" spans="2:18" x14ac:dyDescent="0.25">
      <c r="B106" s="80">
        <v>3</v>
      </c>
      <c r="C106" s="59"/>
      <c r="D106" s="60"/>
      <c r="E106" s="99"/>
      <c r="F106" s="61"/>
      <c r="G106" s="61"/>
      <c r="H106" s="70"/>
      <c r="I106" s="63" t="str">
        <f t="shared" ref="I106:I128" si="30">IF(H106&gt;0,IF(H106&gt;$F$132,"Oui","Non"),"")</f>
        <v/>
      </c>
      <c r="J106" s="28">
        <f t="shared" si="24"/>
        <v>0</v>
      </c>
      <c r="K106" s="29">
        <f t="shared" si="25"/>
        <v>0</v>
      </c>
      <c r="L106" s="1" t="str">
        <f t="shared" ref="L106:L128" si="31">IF(H106&gt;0,IF(I106="Oui",ROUND(+H106*M$132/P$132,0),"FFM"),"")</f>
        <v/>
      </c>
      <c r="M106" s="58" t="str">
        <f t="shared" si="28"/>
        <v/>
      </c>
      <c r="N106" s="93">
        <f t="shared" si="29"/>
        <v>1</v>
      </c>
      <c r="O106" s="47" t="str">
        <f t="shared" si="26"/>
        <v/>
      </c>
      <c r="P106" s="115" t="str">
        <f t="shared" si="27"/>
        <v/>
      </c>
      <c r="Q106" s="116"/>
      <c r="R106" s="9"/>
    </row>
    <row r="107" spans="2:18" x14ac:dyDescent="0.25">
      <c r="B107" s="69">
        <v>4</v>
      </c>
      <c r="C107" s="59"/>
      <c r="D107" s="60"/>
      <c r="E107" s="99"/>
      <c r="F107" s="61"/>
      <c r="G107" s="61"/>
      <c r="H107" s="70"/>
      <c r="I107" s="63" t="str">
        <f t="shared" si="30"/>
        <v/>
      </c>
      <c r="J107" s="28">
        <f t="shared" si="24"/>
        <v>0</v>
      </c>
      <c r="K107" s="29">
        <f t="shared" si="25"/>
        <v>0</v>
      </c>
      <c r="L107" s="1" t="str">
        <f t="shared" si="31"/>
        <v/>
      </c>
      <c r="M107" s="58" t="str">
        <f t="shared" si="28"/>
        <v/>
      </c>
      <c r="N107" s="93">
        <f t="shared" si="29"/>
        <v>1</v>
      </c>
      <c r="O107" s="47" t="str">
        <f t="shared" si="26"/>
        <v/>
      </c>
      <c r="P107" s="115" t="str">
        <f t="shared" si="27"/>
        <v/>
      </c>
      <c r="Q107" s="116"/>
      <c r="R107" s="9"/>
    </row>
    <row r="108" spans="2:18" x14ac:dyDescent="0.25">
      <c r="B108" s="80">
        <v>5</v>
      </c>
      <c r="C108" s="59"/>
      <c r="D108" s="60"/>
      <c r="E108" s="99"/>
      <c r="F108" s="61"/>
      <c r="G108" s="61"/>
      <c r="H108" s="70"/>
      <c r="I108" s="63" t="str">
        <f t="shared" si="30"/>
        <v/>
      </c>
      <c r="J108" s="28">
        <f t="shared" si="24"/>
        <v>0</v>
      </c>
      <c r="K108" s="29">
        <f t="shared" si="25"/>
        <v>0</v>
      </c>
      <c r="L108" s="1" t="str">
        <f t="shared" si="31"/>
        <v/>
      </c>
      <c r="M108" s="58" t="str">
        <f t="shared" si="28"/>
        <v/>
      </c>
      <c r="N108" s="93">
        <f t="shared" si="29"/>
        <v>1</v>
      </c>
      <c r="O108" s="47" t="str">
        <f t="shared" si="26"/>
        <v/>
      </c>
      <c r="P108" s="115" t="str">
        <f t="shared" si="27"/>
        <v/>
      </c>
      <c r="Q108" s="116"/>
      <c r="R108" s="9"/>
    </row>
    <row r="109" spans="2:18" x14ac:dyDescent="0.25">
      <c r="B109" s="69">
        <v>6</v>
      </c>
      <c r="C109" s="59"/>
      <c r="D109" s="60"/>
      <c r="E109" s="99"/>
      <c r="F109" s="61"/>
      <c r="G109" s="61"/>
      <c r="H109" s="70"/>
      <c r="I109" s="63" t="str">
        <f t="shared" si="30"/>
        <v/>
      </c>
      <c r="J109" s="28">
        <f t="shared" si="24"/>
        <v>0</v>
      </c>
      <c r="K109" s="29">
        <f t="shared" si="25"/>
        <v>0</v>
      </c>
      <c r="L109" s="1" t="str">
        <f t="shared" si="31"/>
        <v/>
      </c>
      <c r="M109" s="58" t="str">
        <f t="shared" si="28"/>
        <v/>
      </c>
      <c r="N109" s="93">
        <f t="shared" si="29"/>
        <v>1</v>
      </c>
      <c r="O109" s="47" t="str">
        <f t="shared" si="26"/>
        <v/>
      </c>
      <c r="P109" s="115" t="str">
        <f t="shared" si="27"/>
        <v/>
      </c>
      <c r="Q109" s="116"/>
      <c r="R109" s="9"/>
    </row>
    <row r="110" spans="2:18" x14ac:dyDescent="0.25">
      <c r="B110" s="80">
        <v>7</v>
      </c>
      <c r="C110" s="59"/>
      <c r="D110" s="60"/>
      <c r="E110" s="100"/>
      <c r="F110" s="61"/>
      <c r="G110" s="61"/>
      <c r="H110" s="70"/>
      <c r="I110" s="63" t="str">
        <f t="shared" si="30"/>
        <v/>
      </c>
      <c r="J110" s="28">
        <f t="shared" si="24"/>
        <v>0</v>
      </c>
      <c r="K110" s="29">
        <f t="shared" si="25"/>
        <v>0</v>
      </c>
      <c r="L110" s="1" t="str">
        <f t="shared" si="31"/>
        <v/>
      </c>
      <c r="M110" s="58" t="str">
        <f t="shared" si="28"/>
        <v/>
      </c>
      <c r="N110" s="93">
        <f t="shared" si="29"/>
        <v>1</v>
      </c>
      <c r="O110" s="47" t="str">
        <f t="shared" si="26"/>
        <v/>
      </c>
      <c r="P110" s="115" t="str">
        <f t="shared" si="27"/>
        <v/>
      </c>
      <c r="Q110" s="116"/>
      <c r="R110" s="9"/>
    </row>
    <row r="111" spans="2:18" x14ac:dyDescent="0.25">
      <c r="B111" s="69">
        <v>8</v>
      </c>
      <c r="C111" s="59"/>
      <c r="D111" s="60"/>
      <c r="E111" s="100"/>
      <c r="F111" s="61"/>
      <c r="G111" s="61"/>
      <c r="H111" s="70"/>
      <c r="I111" s="63" t="str">
        <f t="shared" si="30"/>
        <v/>
      </c>
      <c r="J111" s="28">
        <f t="shared" si="24"/>
        <v>0</v>
      </c>
      <c r="K111" s="29">
        <f t="shared" si="25"/>
        <v>0</v>
      </c>
      <c r="L111" s="1" t="str">
        <f t="shared" si="31"/>
        <v/>
      </c>
      <c r="M111" s="58" t="str">
        <f t="shared" si="28"/>
        <v/>
      </c>
      <c r="N111" s="93">
        <f t="shared" si="29"/>
        <v>1</v>
      </c>
      <c r="O111" s="47" t="str">
        <f t="shared" si="26"/>
        <v/>
      </c>
      <c r="P111" s="115" t="str">
        <f t="shared" si="27"/>
        <v/>
      </c>
      <c r="Q111" s="116"/>
      <c r="R111" s="9"/>
    </row>
    <row r="112" spans="2:18" x14ac:dyDescent="0.25">
      <c r="B112" s="80">
        <v>9</v>
      </c>
      <c r="C112" s="59"/>
      <c r="D112" s="60"/>
      <c r="E112" s="100"/>
      <c r="F112" s="61"/>
      <c r="G112" s="61"/>
      <c r="H112" s="70"/>
      <c r="I112" s="63" t="str">
        <f t="shared" si="30"/>
        <v/>
      </c>
      <c r="J112" s="28">
        <f t="shared" si="24"/>
        <v>0</v>
      </c>
      <c r="K112" s="29">
        <f t="shared" si="25"/>
        <v>0</v>
      </c>
      <c r="L112" s="1" t="str">
        <f t="shared" si="31"/>
        <v/>
      </c>
      <c r="M112" s="58" t="str">
        <f t="shared" si="28"/>
        <v/>
      </c>
      <c r="N112" s="93">
        <f t="shared" si="29"/>
        <v>1</v>
      </c>
      <c r="O112" s="47" t="str">
        <f t="shared" si="26"/>
        <v/>
      </c>
      <c r="P112" s="115" t="str">
        <f t="shared" si="27"/>
        <v/>
      </c>
      <c r="Q112" s="116"/>
      <c r="R112" s="9"/>
    </row>
    <row r="113" spans="2:18" x14ac:dyDescent="0.25">
      <c r="B113" s="69">
        <v>10</v>
      </c>
      <c r="C113" s="59"/>
      <c r="D113" s="60"/>
      <c r="E113" s="100"/>
      <c r="F113" s="61"/>
      <c r="G113" s="61"/>
      <c r="H113" s="70"/>
      <c r="I113" s="63" t="str">
        <f t="shared" si="30"/>
        <v/>
      </c>
      <c r="J113" s="28">
        <f t="shared" si="24"/>
        <v>0</v>
      </c>
      <c r="K113" s="29">
        <f t="shared" si="25"/>
        <v>0</v>
      </c>
      <c r="L113" s="1" t="str">
        <f t="shared" si="31"/>
        <v/>
      </c>
      <c r="M113" s="58" t="str">
        <f t="shared" si="28"/>
        <v/>
      </c>
      <c r="N113" s="93">
        <f t="shared" si="29"/>
        <v>1</v>
      </c>
      <c r="O113" s="47" t="str">
        <f t="shared" si="26"/>
        <v/>
      </c>
      <c r="P113" s="115" t="str">
        <f t="shared" si="27"/>
        <v/>
      </c>
      <c r="Q113" s="116"/>
      <c r="R113" s="9"/>
    </row>
    <row r="114" spans="2:18" x14ac:dyDescent="0.25">
      <c r="B114" s="80">
        <v>11</v>
      </c>
      <c r="C114" s="59"/>
      <c r="D114" s="60"/>
      <c r="E114" s="100"/>
      <c r="F114" s="61"/>
      <c r="G114" s="61"/>
      <c r="H114" s="70"/>
      <c r="I114" s="63" t="str">
        <f t="shared" si="30"/>
        <v/>
      </c>
      <c r="J114" s="28">
        <f t="shared" si="24"/>
        <v>0</v>
      </c>
      <c r="K114" s="29">
        <f t="shared" si="25"/>
        <v>0</v>
      </c>
      <c r="L114" s="1" t="str">
        <f t="shared" si="31"/>
        <v/>
      </c>
      <c r="M114" s="58" t="str">
        <f t="shared" si="28"/>
        <v/>
      </c>
      <c r="N114" s="93">
        <f t="shared" si="29"/>
        <v>1</v>
      </c>
      <c r="O114" s="47" t="str">
        <f t="shared" si="26"/>
        <v/>
      </c>
      <c r="P114" s="115" t="str">
        <f t="shared" si="27"/>
        <v/>
      </c>
      <c r="Q114" s="116"/>
      <c r="R114" s="9"/>
    </row>
    <row r="115" spans="2:18" x14ac:dyDescent="0.25">
      <c r="B115" s="69">
        <v>12</v>
      </c>
      <c r="C115" s="59"/>
      <c r="D115" s="60"/>
      <c r="E115" s="100"/>
      <c r="F115" s="61"/>
      <c r="G115" s="61"/>
      <c r="H115" s="70"/>
      <c r="I115" s="63" t="str">
        <f t="shared" si="30"/>
        <v/>
      </c>
      <c r="J115" s="28">
        <f t="shared" si="24"/>
        <v>0</v>
      </c>
      <c r="K115" s="29">
        <f t="shared" si="25"/>
        <v>0</v>
      </c>
      <c r="L115" s="1" t="str">
        <f t="shared" si="31"/>
        <v/>
      </c>
      <c r="M115" s="58" t="str">
        <f t="shared" si="28"/>
        <v/>
      </c>
      <c r="N115" s="93">
        <f t="shared" si="29"/>
        <v>1</v>
      </c>
      <c r="O115" s="47" t="str">
        <f t="shared" si="26"/>
        <v/>
      </c>
      <c r="P115" s="115" t="str">
        <f t="shared" si="27"/>
        <v/>
      </c>
      <c r="Q115" s="116"/>
      <c r="R115" s="9"/>
    </row>
    <row r="116" spans="2:18" x14ac:dyDescent="0.25">
      <c r="B116" s="80">
        <v>13</v>
      </c>
      <c r="C116" s="59"/>
      <c r="D116" s="60"/>
      <c r="E116" s="100"/>
      <c r="F116" s="61"/>
      <c r="G116" s="61"/>
      <c r="H116" s="70"/>
      <c r="I116" s="63" t="str">
        <f t="shared" si="30"/>
        <v/>
      </c>
      <c r="J116" s="28">
        <f t="shared" si="24"/>
        <v>0</v>
      </c>
      <c r="K116" s="29">
        <f t="shared" si="25"/>
        <v>0</v>
      </c>
      <c r="L116" s="1" t="str">
        <f t="shared" si="31"/>
        <v/>
      </c>
      <c r="M116" s="58" t="str">
        <f t="shared" si="28"/>
        <v/>
      </c>
      <c r="N116" s="93">
        <f t="shared" si="29"/>
        <v>1</v>
      </c>
      <c r="O116" s="47" t="str">
        <f t="shared" si="26"/>
        <v/>
      </c>
      <c r="P116" s="115" t="str">
        <f t="shared" si="27"/>
        <v/>
      </c>
      <c r="Q116" s="116"/>
      <c r="R116" s="9"/>
    </row>
    <row r="117" spans="2:18" x14ac:dyDescent="0.25">
      <c r="B117" s="69">
        <v>14</v>
      </c>
      <c r="C117" s="59"/>
      <c r="D117" s="60"/>
      <c r="E117" s="100"/>
      <c r="F117" s="61"/>
      <c r="G117" s="61"/>
      <c r="H117" s="70"/>
      <c r="I117" s="63" t="str">
        <f t="shared" si="30"/>
        <v/>
      </c>
      <c r="J117" s="28">
        <f t="shared" si="24"/>
        <v>0</v>
      </c>
      <c r="K117" s="29">
        <f t="shared" si="25"/>
        <v>0</v>
      </c>
      <c r="L117" s="1" t="str">
        <f t="shared" si="31"/>
        <v/>
      </c>
      <c r="M117" s="58" t="str">
        <f t="shared" si="28"/>
        <v/>
      </c>
      <c r="N117" s="93">
        <f t="shared" si="29"/>
        <v>1</v>
      </c>
      <c r="O117" s="47" t="str">
        <f t="shared" si="26"/>
        <v/>
      </c>
      <c r="P117" s="115" t="str">
        <f t="shared" si="27"/>
        <v/>
      </c>
      <c r="Q117" s="116"/>
      <c r="R117" s="9"/>
    </row>
    <row r="118" spans="2:18" x14ac:dyDescent="0.25">
      <c r="B118" s="80">
        <v>15</v>
      </c>
      <c r="C118" s="59"/>
      <c r="D118" s="60"/>
      <c r="E118" s="100"/>
      <c r="F118" s="61"/>
      <c r="G118" s="61"/>
      <c r="H118" s="70"/>
      <c r="I118" s="63" t="str">
        <f t="shared" si="30"/>
        <v/>
      </c>
      <c r="J118" s="28">
        <f t="shared" si="24"/>
        <v>0</v>
      </c>
      <c r="K118" s="29">
        <f t="shared" si="25"/>
        <v>0</v>
      </c>
      <c r="L118" s="1" t="str">
        <f t="shared" si="31"/>
        <v/>
      </c>
      <c r="M118" s="58" t="str">
        <f t="shared" si="28"/>
        <v/>
      </c>
      <c r="N118" s="93">
        <f t="shared" si="29"/>
        <v>1</v>
      </c>
      <c r="O118" s="47" t="str">
        <f t="shared" si="26"/>
        <v/>
      </c>
      <c r="P118" s="115" t="str">
        <f t="shared" si="27"/>
        <v/>
      </c>
      <c r="Q118" s="116"/>
      <c r="R118" s="9"/>
    </row>
    <row r="119" spans="2:18" x14ac:dyDescent="0.25">
      <c r="B119" s="69">
        <v>16</v>
      </c>
      <c r="C119" s="59"/>
      <c r="D119" s="60"/>
      <c r="E119" s="100"/>
      <c r="F119" s="61"/>
      <c r="G119" s="61"/>
      <c r="H119" s="70"/>
      <c r="I119" s="63" t="str">
        <f t="shared" si="30"/>
        <v/>
      </c>
      <c r="J119" s="28">
        <f t="shared" si="24"/>
        <v>0</v>
      </c>
      <c r="K119" s="29">
        <f t="shared" si="25"/>
        <v>0</v>
      </c>
      <c r="L119" s="1" t="str">
        <f t="shared" si="31"/>
        <v/>
      </c>
      <c r="M119" s="58" t="str">
        <f t="shared" si="28"/>
        <v/>
      </c>
      <c r="N119" s="93">
        <f t="shared" si="29"/>
        <v>1</v>
      </c>
      <c r="O119" s="47" t="str">
        <f t="shared" si="26"/>
        <v/>
      </c>
      <c r="P119" s="115" t="str">
        <f t="shared" si="27"/>
        <v/>
      </c>
      <c r="Q119" s="116"/>
      <c r="R119" s="9"/>
    </row>
    <row r="120" spans="2:18" x14ac:dyDescent="0.25">
      <c r="B120" s="80">
        <v>17</v>
      </c>
      <c r="C120" s="59"/>
      <c r="D120" s="60"/>
      <c r="E120" s="100"/>
      <c r="F120" s="61"/>
      <c r="G120" s="61"/>
      <c r="H120" s="70"/>
      <c r="I120" s="63" t="str">
        <f t="shared" si="30"/>
        <v/>
      </c>
      <c r="J120" s="28">
        <f t="shared" si="24"/>
        <v>0</v>
      </c>
      <c r="K120" s="29">
        <f t="shared" si="25"/>
        <v>0</v>
      </c>
      <c r="L120" s="1" t="str">
        <f t="shared" si="31"/>
        <v/>
      </c>
      <c r="M120" s="58" t="str">
        <f t="shared" si="28"/>
        <v/>
      </c>
      <c r="N120" s="93">
        <f t="shared" si="29"/>
        <v>1</v>
      </c>
      <c r="O120" s="47" t="str">
        <f t="shared" si="26"/>
        <v/>
      </c>
      <c r="P120" s="115" t="str">
        <f t="shared" si="27"/>
        <v/>
      </c>
      <c r="Q120" s="116"/>
      <c r="R120" s="9"/>
    </row>
    <row r="121" spans="2:18" x14ac:dyDescent="0.25">
      <c r="B121" s="69">
        <v>18</v>
      </c>
      <c r="C121" s="59"/>
      <c r="D121" s="60"/>
      <c r="E121" s="100"/>
      <c r="F121" s="61"/>
      <c r="G121" s="61"/>
      <c r="H121" s="70"/>
      <c r="I121" s="63" t="str">
        <f t="shared" si="30"/>
        <v/>
      </c>
      <c r="J121" s="28">
        <f t="shared" si="24"/>
        <v>0</v>
      </c>
      <c r="K121" s="29">
        <f t="shared" si="25"/>
        <v>0</v>
      </c>
      <c r="L121" s="1" t="str">
        <f t="shared" si="31"/>
        <v/>
      </c>
      <c r="M121" s="58" t="str">
        <f t="shared" si="28"/>
        <v/>
      </c>
      <c r="N121" s="93">
        <f t="shared" si="29"/>
        <v>1</v>
      </c>
      <c r="O121" s="47" t="str">
        <f t="shared" si="26"/>
        <v/>
      </c>
      <c r="P121" s="115" t="str">
        <f t="shared" si="27"/>
        <v/>
      </c>
      <c r="Q121" s="116"/>
      <c r="R121" s="9"/>
    </row>
    <row r="122" spans="2:18" x14ac:dyDescent="0.25">
      <c r="B122" s="80">
        <v>19</v>
      </c>
      <c r="C122" s="59"/>
      <c r="D122" s="60"/>
      <c r="E122" s="100"/>
      <c r="F122" s="61"/>
      <c r="G122" s="61"/>
      <c r="H122" s="70"/>
      <c r="I122" s="63" t="str">
        <f t="shared" si="30"/>
        <v/>
      </c>
      <c r="J122" s="28">
        <f t="shared" si="24"/>
        <v>0</v>
      </c>
      <c r="K122" s="29">
        <f t="shared" si="25"/>
        <v>0</v>
      </c>
      <c r="L122" s="1" t="str">
        <f t="shared" si="31"/>
        <v/>
      </c>
      <c r="M122" s="58" t="str">
        <f t="shared" si="28"/>
        <v/>
      </c>
      <c r="N122" s="93">
        <f t="shared" si="29"/>
        <v>1</v>
      </c>
      <c r="O122" s="47" t="str">
        <f t="shared" si="26"/>
        <v/>
      </c>
      <c r="P122" s="115" t="str">
        <f t="shared" si="27"/>
        <v/>
      </c>
      <c r="Q122" s="116"/>
      <c r="R122" s="9"/>
    </row>
    <row r="123" spans="2:18" x14ac:dyDescent="0.25">
      <c r="B123" s="69">
        <v>20</v>
      </c>
      <c r="C123" s="59"/>
      <c r="D123" s="60"/>
      <c r="E123" s="100"/>
      <c r="F123" s="61"/>
      <c r="G123" s="61"/>
      <c r="H123" s="70"/>
      <c r="I123" s="63" t="str">
        <f t="shared" si="30"/>
        <v/>
      </c>
      <c r="J123" s="28">
        <f t="shared" si="24"/>
        <v>0</v>
      </c>
      <c r="K123" s="29">
        <f t="shared" si="25"/>
        <v>0</v>
      </c>
      <c r="L123" s="1" t="str">
        <f t="shared" si="31"/>
        <v/>
      </c>
      <c r="M123" s="58" t="str">
        <f t="shared" si="28"/>
        <v/>
      </c>
      <c r="N123" s="93">
        <f t="shared" si="29"/>
        <v>1</v>
      </c>
      <c r="O123" s="47" t="str">
        <f t="shared" si="26"/>
        <v/>
      </c>
      <c r="P123" s="115" t="str">
        <f t="shared" si="27"/>
        <v/>
      </c>
      <c r="Q123" s="116"/>
      <c r="R123" s="21"/>
    </row>
    <row r="124" spans="2:18" x14ac:dyDescent="0.25">
      <c r="B124" s="80">
        <v>21</v>
      </c>
      <c r="C124" s="59"/>
      <c r="D124" s="60"/>
      <c r="E124" s="100"/>
      <c r="F124" s="61"/>
      <c r="G124" s="61"/>
      <c r="H124" s="70"/>
      <c r="I124" s="63" t="str">
        <f t="shared" si="30"/>
        <v/>
      </c>
      <c r="J124" s="28">
        <f t="shared" si="24"/>
        <v>0</v>
      </c>
      <c r="K124" s="29">
        <f t="shared" si="25"/>
        <v>0</v>
      </c>
      <c r="L124" s="1" t="str">
        <f t="shared" si="31"/>
        <v/>
      </c>
      <c r="M124" s="58" t="str">
        <f t="shared" si="28"/>
        <v/>
      </c>
      <c r="N124" s="93">
        <f t="shared" si="29"/>
        <v>1</v>
      </c>
      <c r="O124" s="47" t="str">
        <f t="shared" si="26"/>
        <v/>
      </c>
      <c r="P124" s="115" t="str">
        <f t="shared" si="27"/>
        <v/>
      </c>
      <c r="Q124" s="116"/>
      <c r="R124" s="21"/>
    </row>
    <row r="125" spans="2:18" x14ac:dyDescent="0.25">
      <c r="B125" s="69">
        <v>22</v>
      </c>
      <c r="C125" s="59"/>
      <c r="D125" s="60"/>
      <c r="E125" s="100"/>
      <c r="F125" s="61"/>
      <c r="G125" s="61"/>
      <c r="H125" s="70"/>
      <c r="I125" s="63" t="str">
        <f t="shared" si="30"/>
        <v/>
      </c>
      <c r="J125" s="28">
        <f t="shared" si="24"/>
        <v>0</v>
      </c>
      <c r="K125" s="29">
        <f t="shared" si="25"/>
        <v>0</v>
      </c>
      <c r="L125" s="1" t="str">
        <f t="shared" si="31"/>
        <v/>
      </c>
      <c r="M125" s="58" t="str">
        <f t="shared" si="28"/>
        <v/>
      </c>
      <c r="N125" s="93">
        <f t="shared" si="29"/>
        <v>1</v>
      </c>
      <c r="O125" s="47" t="str">
        <f t="shared" si="26"/>
        <v/>
      </c>
      <c r="P125" s="115" t="str">
        <f t="shared" si="27"/>
        <v/>
      </c>
      <c r="Q125" s="116"/>
      <c r="R125" s="21"/>
    </row>
    <row r="126" spans="2:18" x14ac:dyDescent="0.25">
      <c r="B126" s="80">
        <v>23</v>
      </c>
      <c r="C126" s="59"/>
      <c r="D126" s="60"/>
      <c r="E126" s="100"/>
      <c r="F126" s="61"/>
      <c r="G126" s="61"/>
      <c r="H126" s="70"/>
      <c r="I126" s="63" t="str">
        <f t="shared" si="30"/>
        <v/>
      </c>
      <c r="J126" s="28">
        <f t="shared" si="24"/>
        <v>0</v>
      </c>
      <c r="K126" s="29">
        <f t="shared" si="25"/>
        <v>0</v>
      </c>
      <c r="L126" s="1" t="str">
        <f t="shared" si="31"/>
        <v/>
      </c>
      <c r="M126" s="58" t="str">
        <f t="shared" si="28"/>
        <v/>
      </c>
      <c r="N126" s="93">
        <f t="shared" si="29"/>
        <v>1</v>
      </c>
      <c r="O126" s="47" t="str">
        <f t="shared" si="26"/>
        <v/>
      </c>
      <c r="P126" s="115" t="str">
        <f t="shared" si="27"/>
        <v/>
      </c>
      <c r="Q126" s="116"/>
      <c r="R126" s="9"/>
    </row>
    <row r="127" spans="2:18" x14ac:dyDescent="0.25">
      <c r="B127" s="69">
        <v>24</v>
      </c>
      <c r="C127" s="59"/>
      <c r="D127" s="60"/>
      <c r="E127" s="100"/>
      <c r="F127" s="61"/>
      <c r="G127" s="61"/>
      <c r="H127" s="70"/>
      <c r="I127" s="63" t="str">
        <f t="shared" si="30"/>
        <v/>
      </c>
      <c r="J127" s="28">
        <f t="shared" si="24"/>
        <v>0</v>
      </c>
      <c r="K127" s="49">
        <f t="shared" si="25"/>
        <v>0</v>
      </c>
      <c r="L127" s="50" t="str">
        <f t="shared" si="31"/>
        <v/>
      </c>
      <c r="M127" s="58" t="str">
        <f t="shared" si="28"/>
        <v/>
      </c>
      <c r="N127" s="93">
        <f t="shared" si="29"/>
        <v>1</v>
      </c>
      <c r="O127" s="51" t="str">
        <f t="shared" si="26"/>
        <v/>
      </c>
      <c r="P127" s="115" t="str">
        <f t="shared" si="27"/>
        <v/>
      </c>
      <c r="Q127" s="116"/>
      <c r="R127" s="9"/>
    </row>
    <row r="128" spans="2:18" ht="15.75" thickBot="1" x14ac:dyDescent="0.3">
      <c r="B128" s="81">
        <v>25</v>
      </c>
      <c r="C128" s="82"/>
      <c r="D128" s="95"/>
      <c r="E128" s="101"/>
      <c r="F128" s="96"/>
      <c r="G128" s="96"/>
      <c r="H128" s="97"/>
      <c r="I128" s="91" t="str">
        <f t="shared" si="30"/>
        <v/>
      </c>
      <c r="J128" s="34">
        <f t="shared" si="24"/>
        <v>0</v>
      </c>
      <c r="K128" s="35">
        <f t="shared" si="25"/>
        <v>0</v>
      </c>
      <c r="L128" s="52" t="str">
        <f t="shared" si="31"/>
        <v/>
      </c>
      <c r="M128" s="109" t="str">
        <f t="shared" si="28"/>
        <v/>
      </c>
      <c r="N128" s="93">
        <f t="shared" si="29"/>
        <v>1</v>
      </c>
      <c r="O128" s="48" t="str">
        <f t="shared" si="26"/>
        <v/>
      </c>
      <c r="P128" s="115" t="str">
        <f t="shared" si="27"/>
        <v/>
      </c>
      <c r="Q128" s="116"/>
      <c r="R128" s="9"/>
    </row>
    <row r="129" spans="1:18" ht="15.75" customHeight="1" thickTop="1" thickBot="1" x14ac:dyDescent="0.3">
      <c r="E129" s="11"/>
      <c r="J129" s="30"/>
      <c r="K129" s="27"/>
      <c r="O129" s="118" t="s">
        <v>9</v>
      </c>
      <c r="P129" s="120" t="s">
        <v>10</v>
      </c>
      <c r="R129" s="9"/>
    </row>
    <row r="130" spans="1:18" ht="15.75" customHeight="1" thickBot="1" x14ac:dyDescent="0.3">
      <c r="E130" s="11"/>
      <c r="G130" s="122" t="s">
        <v>27</v>
      </c>
      <c r="H130" s="123"/>
      <c r="I130" s="124"/>
      <c r="J130" s="30"/>
      <c r="K130" s="27"/>
      <c r="L130" s="88">
        <f>+T3</f>
        <v>36</v>
      </c>
      <c r="M130" s="113" t="s">
        <v>8</v>
      </c>
      <c r="O130" s="118"/>
      <c r="P130" s="120"/>
      <c r="R130" s="9"/>
    </row>
    <row r="131" spans="1:18" ht="15.75" thickBot="1" x14ac:dyDescent="0.3">
      <c r="E131" s="11"/>
      <c r="G131" s="125" t="s">
        <v>11</v>
      </c>
      <c r="H131" s="126"/>
      <c r="I131" s="127"/>
      <c r="J131" s="30"/>
      <c r="K131" s="27"/>
      <c r="L131" s="26">
        <v>15</v>
      </c>
      <c r="M131" s="114"/>
      <c r="O131" s="119"/>
      <c r="P131" s="121"/>
      <c r="R131" s="9"/>
    </row>
    <row r="132" spans="1:18" ht="19.5" thickBot="1" x14ac:dyDescent="0.35">
      <c r="D132" s="12"/>
      <c r="E132" s="57" t="s">
        <v>24</v>
      </c>
      <c r="F132" s="136">
        <f>+T9</f>
        <v>15000</v>
      </c>
      <c r="G132" s="137"/>
      <c r="H132" s="128">
        <f>SUM(J104:J128)</f>
        <v>0</v>
      </c>
      <c r="I132" s="129"/>
      <c r="J132" s="27"/>
      <c r="K132" s="27"/>
      <c r="L132" s="25">
        <f>L130</f>
        <v>36</v>
      </c>
      <c r="M132" s="13">
        <v>990</v>
      </c>
      <c r="O132" s="87">
        <f>+M132*H132</f>
        <v>0</v>
      </c>
      <c r="P132" s="53">
        <f>ROUNDDOWN(+O132/L132,-3)</f>
        <v>0</v>
      </c>
      <c r="R132" s="9"/>
    </row>
    <row r="133" spans="1:18" x14ac:dyDescent="0.25">
      <c r="E133" s="14"/>
      <c r="F133" s="12"/>
      <c r="G133" s="12" t="s">
        <v>12</v>
      </c>
      <c r="H133" s="4"/>
      <c r="I133" s="12"/>
      <c r="J133" s="33"/>
      <c r="K133" s="27"/>
      <c r="L133" s="24">
        <f>SUM(O104:O128)</f>
        <v>0</v>
      </c>
      <c r="O133" s="14"/>
    </row>
    <row r="134" spans="1:18" x14ac:dyDescent="0.25">
      <c r="J134" s="30"/>
      <c r="K134" s="27"/>
      <c r="L134" s="18"/>
      <c r="O134" s="14"/>
    </row>
    <row r="135" spans="1:18" x14ac:dyDescent="0.25">
      <c r="J135" s="30"/>
      <c r="K135" s="30"/>
      <c r="L135" s="18"/>
      <c r="O135" s="14"/>
    </row>
    <row r="136" spans="1:18" ht="15.75" thickBot="1" x14ac:dyDescent="0.3">
      <c r="J136" s="30"/>
      <c r="K136" s="30"/>
      <c r="L136" s="18"/>
      <c r="O136" s="14"/>
    </row>
    <row r="137" spans="1:18" ht="15.75" thickBot="1" x14ac:dyDescent="0.3">
      <c r="E137" s="14"/>
      <c r="G137" s="130" t="s">
        <v>13</v>
      </c>
      <c r="H137" s="131"/>
      <c r="I137" s="132"/>
      <c r="J137" s="33"/>
      <c r="K137" s="33"/>
      <c r="L137" s="17">
        <f>+L101+L67+L33+L133</f>
        <v>0</v>
      </c>
      <c r="M137" s="19"/>
      <c r="N137" s="19"/>
      <c r="O137" s="133" t="s">
        <v>14</v>
      </c>
      <c r="P137" s="134"/>
      <c r="Q137" s="22">
        <f>SUM(K3:K27,K37:K61,K71:K95,K104:K128)</f>
        <v>0</v>
      </c>
      <c r="R137" s="23" t="e">
        <f>+Q137/(Q137+Q138)</f>
        <v>#DIV/0!</v>
      </c>
    </row>
    <row r="138" spans="1:18" ht="15.75" thickBot="1" x14ac:dyDescent="0.3">
      <c r="E138" s="14"/>
      <c r="J138" s="30"/>
      <c r="K138" s="30"/>
      <c r="L138" s="18"/>
      <c r="M138" s="18"/>
      <c r="N138" s="18"/>
      <c r="O138" s="133" t="s">
        <v>15</v>
      </c>
      <c r="P138" s="134"/>
      <c r="Q138" s="22">
        <f>SUM(H104:H128,H71:H95,H37:H61,H3:H27)-Q137</f>
        <v>0</v>
      </c>
    </row>
    <row r="139" spans="1:18" ht="15.75" thickBot="1" x14ac:dyDescent="0.3">
      <c r="A139" s="4"/>
      <c r="D139" s="12"/>
      <c r="L139" s="18"/>
      <c r="M139" s="18"/>
      <c r="N139" s="18"/>
      <c r="Q139" s="22">
        <f>+Q138+Q137</f>
        <v>0</v>
      </c>
    </row>
    <row r="140" spans="1:18" x14ac:dyDescent="0.25">
      <c r="G140" s="117"/>
      <c r="H140" s="117"/>
    </row>
    <row r="197" spans="11:11" x14ac:dyDescent="0.25">
      <c r="K197" t="s">
        <v>30</v>
      </c>
    </row>
  </sheetData>
  <sheetProtection algorithmName="SHA-512" hashValue="NllExh8Z3SSOiV47p1s58J/ejdNJmVmVnHn8VAPOQOJrYzidMNQfG/2zaFh+txC5wnnROtGzv+JvzMu+tkV7QQ==" saltValue="Xc6OHXOQQpnbSQP3s7/lWg==" spinCount="100000" sheet="1" objects="1" scenarios="1"/>
  <mergeCells count="143">
    <mergeCell ref="S10:S11"/>
    <mergeCell ref="T10:T11"/>
    <mergeCell ref="S2:T2"/>
    <mergeCell ref="T3:T4"/>
    <mergeCell ref="P44:Q44"/>
    <mergeCell ref="P45:Q45"/>
    <mergeCell ref="P46:Q46"/>
    <mergeCell ref="F31:G31"/>
    <mergeCell ref="F65:G65"/>
    <mergeCell ref="P40:Q40"/>
    <mergeCell ref="P41:Q41"/>
    <mergeCell ref="P42:Q42"/>
    <mergeCell ref="P43:Q43"/>
    <mergeCell ref="P52:Q52"/>
    <mergeCell ref="P18:Q18"/>
    <mergeCell ref="P19:Q19"/>
    <mergeCell ref="P20:Q20"/>
    <mergeCell ref="P13:Q13"/>
    <mergeCell ref="P14:Q14"/>
    <mergeCell ref="P15:Q15"/>
    <mergeCell ref="P8:Q8"/>
    <mergeCell ref="P9:Q9"/>
    <mergeCell ref="P10:Q10"/>
    <mergeCell ref="P24:Q24"/>
    <mergeCell ref="F99:G99"/>
    <mergeCell ref="F132:G132"/>
    <mergeCell ref="S3:S4"/>
    <mergeCell ref="S5:S7"/>
    <mergeCell ref="S8:S9"/>
    <mergeCell ref="P21:Q21"/>
    <mergeCell ref="P22:Q22"/>
    <mergeCell ref="P16:Q16"/>
    <mergeCell ref="P118:Q118"/>
    <mergeCell ref="G101:I101"/>
    <mergeCell ref="G29:I29"/>
    <mergeCell ref="G30:I30"/>
    <mergeCell ref="H31:I31"/>
    <mergeCell ref="G33:I33"/>
    <mergeCell ref="G63:I63"/>
    <mergeCell ref="G64:I64"/>
    <mergeCell ref="H65:I65"/>
    <mergeCell ref="G67:I67"/>
    <mergeCell ref="G97:I97"/>
    <mergeCell ref="G98:I98"/>
    <mergeCell ref="H99:I99"/>
    <mergeCell ref="P38:Q38"/>
    <mergeCell ref="P60:Q60"/>
    <mergeCell ref="P39:Q39"/>
    <mergeCell ref="L1:M1"/>
    <mergeCell ref="P3:Q3"/>
    <mergeCell ref="P4:Q4"/>
    <mergeCell ref="P5:Q5"/>
    <mergeCell ref="P6:Q6"/>
    <mergeCell ref="P7:Q7"/>
    <mergeCell ref="P11:Q11"/>
    <mergeCell ref="P12:Q12"/>
    <mergeCell ref="P17:Q17"/>
    <mergeCell ref="P25:Q25"/>
    <mergeCell ref="P26:Q26"/>
    <mergeCell ref="P27:Q27"/>
    <mergeCell ref="P28:P30"/>
    <mergeCell ref="P37:Q37"/>
    <mergeCell ref="O28:O30"/>
    <mergeCell ref="P23:Q23"/>
    <mergeCell ref="P47:Q47"/>
    <mergeCell ref="P48:Q48"/>
    <mergeCell ref="P49:Q49"/>
    <mergeCell ref="P50:Q50"/>
    <mergeCell ref="P51:Q51"/>
    <mergeCell ref="P57:Q57"/>
    <mergeCell ref="P53:Q53"/>
    <mergeCell ref="P54:Q54"/>
    <mergeCell ref="P55:Q55"/>
    <mergeCell ref="P56:Q56"/>
    <mergeCell ref="P59:Q59"/>
    <mergeCell ref="P58:Q58"/>
    <mergeCell ref="P61:Q61"/>
    <mergeCell ref="O62:O64"/>
    <mergeCell ref="P62:P64"/>
    <mergeCell ref="P90:Q90"/>
    <mergeCell ref="P71:Q71"/>
    <mergeCell ref="P72:Q72"/>
    <mergeCell ref="P73:Q73"/>
    <mergeCell ref="P74:Q74"/>
    <mergeCell ref="P76:Q76"/>
    <mergeCell ref="P77:Q77"/>
    <mergeCell ref="P78:Q78"/>
    <mergeCell ref="P79:Q79"/>
    <mergeCell ref="P80:Q80"/>
    <mergeCell ref="P81:Q81"/>
    <mergeCell ref="P82:Q82"/>
    <mergeCell ref="P83:Q83"/>
    <mergeCell ref="P84:Q84"/>
    <mergeCell ref="P75:Q75"/>
    <mergeCell ref="P86:Q86"/>
    <mergeCell ref="P87:Q87"/>
    <mergeCell ref="P124:Q124"/>
    <mergeCell ref="P125:Q125"/>
    <mergeCell ref="P88:Q88"/>
    <mergeCell ref="P89:Q89"/>
    <mergeCell ref="P85:Q85"/>
    <mergeCell ref="P105:Q105"/>
    <mergeCell ref="P91:Q91"/>
    <mergeCell ref="P92:Q92"/>
    <mergeCell ref="P93:Q93"/>
    <mergeCell ref="P94:Q94"/>
    <mergeCell ref="P95:Q95"/>
    <mergeCell ref="P96:P98"/>
    <mergeCell ref="P120:Q120"/>
    <mergeCell ref="P121:Q121"/>
    <mergeCell ref="P109:Q109"/>
    <mergeCell ref="P110:Q110"/>
    <mergeCell ref="P111:Q111"/>
    <mergeCell ref="P112:Q112"/>
    <mergeCell ref="P113:Q113"/>
    <mergeCell ref="P114:Q114"/>
    <mergeCell ref="P115:Q115"/>
    <mergeCell ref="P116:Q116"/>
    <mergeCell ref="P117:Q117"/>
    <mergeCell ref="M97:M98"/>
    <mergeCell ref="M63:M64"/>
    <mergeCell ref="M29:M30"/>
    <mergeCell ref="P126:Q126"/>
    <mergeCell ref="G140:H140"/>
    <mergeCell ref="P128:Q128"/>
    <mergeCell ref="O129:O131"/>
    <mergeCell ref="P129:P131"/>
    <mergeCell ref="G130:I130"/>
    <mergeCell ref="G131:I131"/>
    <mergeCell ref="H132:I132"/>
    <mergeCell ref="G137:I137"/>
    <mergeCell ref="O137:P137"/>
    <mergeCell ref="O138:P138"/>
    <mergeCell ref="M130:M131"/>
    <mergeCell ref="P104:Q104"/>
    <mergeCell ref="O96:O98"/>
    <mergeCell ref="P127:Q127"/>
    <mergeCell ref="P106:Q106"/>
    <mergeCell ref="P107:Q107"/>
    <mergeCell ref="P108:Q108"/>
    <mergeCell ref="P119:Q119"/>
    <mergeCell ref="P122:Q122"/>
    <mergeCell ref="P123:Q123"/>
  </mergeCells>
  <conditionalFormatting sqref="O43:O61 O77:O95 O110:O128">
    <cfRule type="expression" dxfId="571" priority="3465">
      <formula>$L43&lt;5</formula>
    </cfRule>
  </conditionalFormatting>
  <conditionalFormatting sqref="H103">
    <cfRule type="cellIs" dxfId="570" priority="3451" operator="lessThan">
      <formula>7500</formula>
    </cfRule>
  </conditionalFormatting>
  <conditionalFormatting sqref="O37:O39">
    <cfRule type="expression" dxfId="569" priority="3285">
      <formula>$L37&lt;5</formula>
    </cfRule>
  </conditionalFormatting>
  <conditionalFormatting sqref="O40:O42">
    <cfRule type="expression" dxfId="568" priority="3283">
      <formula>$L40&lt;5</formula>
    </cfRule>
  </conditionalFormatting>
  <conditionalFormatting sqref="O71:O73">
    <cfRule type="expression" dxfId="567" priority="3275">
      <formula>$L71&lt;5</formula>
    </cfRule>
  </conditionalFormatting>
  <conditionalFormatting sqref="O74:O76">
    <cfRule type="expression" dxfId="566" priority="3273">
      <formula>$L74&lt;5</formula>
    </cfRule>
  </conditionalFormatting>
  <conditionalFormatting sqref="O104:O106">
    <cfRule type="expression" dxfId="565" priority="3265">
      <formula>$L104&lt;5</formula>
    </cfRule>
  </conditionalFormatting>
  <conditionalFormatting sqref="O107:O109">
    <cfRule type="expression" dxfId="564" priority="3263">
      <formula>$L107&lt;5</formula>
    </cfRule>
  </conditionalFormatting>
  <conditionalFormatting sqref="P39">
    <cfRule type="expression" dxfId="563" priority="3205">
      <formula>$H39&lt;=$F$132</formula>
    </cfRule>
  </conditionalFormatting>
  <conditionalFormatting sqref="P39">
    <cfRule type="expression" dxfId="562" priority="3204">
      <formula>$L39&lt;5</formula>
    </cfRule>
  </conditionalFormatting>
  <conditionalFormatting sqref="P37">
    <cfRule type="expression" dxfId="561" priority="3203">
      <formula>$H37&lt;=$F$132</formula>
    </cfRule>
  </conditionalFormatting>
  <conditionalFormatting sqref="P37">
    <cfRule type="expression" dxfId="560" priority="3202">
      <formula>$L37&lt;5</formula>
    </cfRule>
  </conditionalFormatting>
  <conditionalFormatting sqref="P38">
    <cfRule type="expression" dxfId="559" priority="3201">
      <formula>$H38&lt;=$F$132</formula>
    </cfRule>
  </conditionalFormatting>
  <conditionalFormatting sqref="P38">
    <cfRule type="expression" dxfId="558" priority="3200">
      <formula>$L38&lt;5</formula>
    </cfRule>
  </conditionalFormatting>
  <conditionalFormatting sqref="P40:P61">
    <cfRule type="expression" dxfId="557" priority="3199">
      <formula>$H40&lt;=$F$132</formula>
    </cfRule>
  </conditionalFormatting>
  <conditionalFormatting sqref="P40:P61">
    <cfRule type="expression" dxfId="556" priority="3198">
      <formula>$L40&lt;5</formula>
    </cfRule>
  </conditionalFormatting>
  <conditionalFormatting sqref="P73">
    <cfRule type="expression" dxfId="555" priority="3197">
      <formula>$H73&lt;=$F$132</formula>
    </cfRule>
  </conditionalFormatting>
  <conditionalFormatting sqref="P73">
    <cfRule type="expression" dxfId="554" priority="3196">
      <formula>$L73&lt;5</formula>
    </cfRule>
  </conditionalFormatting>
  <conditionalFormatting sqref="P71">
    <cfRule type="expression" dxfId="553" priority="3195">
      <formula>$H71&lt;=$F$132</formula>
    </cfRule>
  </conditionalFormatting>
  <conditionalFormatting sqref="P71">
    <cfRule type="expression" dxfId="552" priority="3194">
      <formula>$L71&lt;5</formula>
    </cfRule>
  </conditionalFormatting>
  <conditionalFormatting sqref="P72">
    <cfRule type="expression" dxfId="551" priority="3193">
      <formula>$H72&lt;=$F$132</formula>
    </cfRule>
  </conditionalFormatting>
  <conditionalFormatting sqref="P72">
    <cfRule type="expression" dxfId="550" priority="3192">
      <formula>$L72&lt;5</formula>
    </cfRule>
  </conditionalFormatting>
  <conditionalFormatting sqref="P74:P95">
    <cfRule type="expression" dxfId="549" priority="3191">
      <formula>$H74&lt;=$F$132</formula>
    </cfRule>
  </conditionalFormatting>
  <conditionalFormatting sqref="P74:P95">
    <cfRule type="expression" dxfId="548" priority="3190">
      <formula>$L74&lt;5</formula>
    </cfRule>
  </conditionalFormatting>
  <conditionalFormatting sqref="P106">
    <cfRule type="expression" dxfId="547" priority="3189">
      <formula>$H106&lt;=$F$132</formula>
    </cfRule>
  </conditionalFormatting>
  <conditionalFormatting sqref="P106">
    <cfRule type="expression" dxfId="546" priority="3188">
      <formula>$L106&lt;5</formula>
    </cfRule>
  </conditionalFormatting>
  <conditionalFormatting sqref="P104">
    <cfRule type="expression" dxfId="545" priority="3187">
      <formula>$H104&lt;=$F$132</formula>
    </cfRule>
  </conditionalFormatting>
  <conditionalFormatting sqref="P104">
    <cfRule type="expression" dxfId="544" priority="3186">
      <formula>$L104&lt;5</formula>
    </cfRule>
  </conditionalFormatting>
  <conditionalFormatting sqref="P105">
    <cfRule type="expression" dxfId="543" priority="3185">
      <formula>$H105&lt;=$F$132</formula>
    </cfRule>
  </conditionalFormatting>
  <conditionalFormatting sqref="P105">
    <cfRule type="expression" dxfId="542" priority="3184">
      <formula>$L105&lt;5</formula>
    </cfRule>
  </conditionalFormatting>
  <conditionalFormatting sqref="P107:P128">
    <cfRule type="expression" dxfId="541" priority="3183">
      <formula>$H107&lt;=$F$132</formula>
    </cfRule>
  </conditionalFormatting>
  <conditionalFormatting sqref="P107:P128">
    <cfRule type="expression" dxfId="540" priority="3182">
      <formula>$L107&lt;5</formula>
    </cfRule>
  </conditionalFormatting>
  <conditionalFormatting sqref="O3:O5 O9:O27">
    <cfRule type="expression" dxfId="539" priority="1775">
      <formula>$L3&lt;5</formula>
    </cfRule>
  </conditionalFormatting>
  <conditionalFormatting sqref="O6:O8">
    <cfRule type="expression" dxfId="538" priority="1774">
      <formula>$L6&lt;5</formula>
    </cfRule>
  </conditionalFormatting>
  <conditionalFormatting sqref="P3">
    <cfRule type="expression" dxfId="537" priority="1770">
      <formula>$L3&lt;5</formula>
    </cfRule>
  </conditionalFormatting>
  <conditionalFormatting sqref="P5">
    <cfRule type="expression" dxfId="536" priority="1773">
      <formula>$H5&lt;=$F$132</formula>
    </cfRule>
  </conditionalFormatting>
  <conditionalFormatting sqref="P5">
    <cfRule type="expression" dxfId="535" priority="1772">
      <formula>$L5&lt;5</formula>
    </cfRule>
  </conditionalFormatting>
  <conditionalFormatting sqref="P3">
    <cfRule type="expression" dxfId="534" priority="1771">
      <formula>$H3&lt;=$F$132</formula>
    </cfRule>
  </conditionalFormatting>
  <conditionalFormatting sqref="P4">
    <cfRule type="expression" dxfId="533" priority="1769">
      <formula>$H4&lt;=$F$132</formula>
    </cfRule>
  </conditionalFormatting>
  <conditionalFormatting sqref="P4">
    <cfRule type="expression" dxfId="532" priority="1768">
      <formula>$L4&lt;5</formula>
    </cfRule>
  </conditionalFormatting>
  <conditionalFormatting sqref="P6:P27">
    <cfRule type="expression" dxfId="531" priority="1767">
      <formula>$H6&lt;=$F$132</formula>
    </cfRule>
  </conditionalFormatting>
  <conditionalFormatting sqref="P6:P27">
    <cfRule type="expression" dxfId="530" priority="1766">
      <formula>$L6&lt;5</formula>
    </cfRule>
  </conditionalFormatting>
  <conditionalFormatting sqref="M3:M27">
    <cfRule type="expression" dxfId="529" priority="48">
      <formula>$L3&lt;5</formula>
    </cfRule>
  </conditionalFormatting>
  <conditionalFormatting sqref="J3:J27">
    <cfRule type="cellIs" dxfId="528" priority="47" operator="lessThan">
      <formula>7500</formula>
    </cfRule>
  </conditionalFormatting>
  <conditionalFormatting sqref="L3:L27">
    <cfRule type="expression" dxfId="527" priority="46">
      <formula>$L3&lt;5</formula>
    </cfRule>
  </conditionalFormatting>
  <conditionalFormatting sqref="M3:M27">
    <cfRule type="cellIs" dxfId="526" priority="45" operator="equal">
      <formula>$P$31</formula>
    </cfRule>
  </conditionalFormatting>
  <conditionalFormatting sqref="H21:H25">
    <cfRule type="cellIs" dxfId="525" priority="44" operator="lessThanOrEqual">
      <formula>$F$31</formula>
    </cfRule>
  </conditionalFormatting>
  <conditionalFormatting sqref="H3:H19">
    <cfRule type="cellIs" dxfId="524" priority="43" operator="lessThanOrEqual">
      <formula>$F$31</formula>
    </cfRule>
  </conditionalFormatting>
  <conditionalFormatting sqref="H20">
    <cfRule type="cellIs" dxfId="523" priority="42" operator="lessThanOrEqual">
      <formula>$F$31</formula>
    </cfRule>
  </conditionalFormatting>
  <conditionalFormatting sqref="H26">
    <cfRule type="cellIs" dxfId="522" priority="41" operator="lessThanOrEqual">
      <formula>$F$31</formula>
    </cfRule>
  </conditionalFormatting>
  <conditionalFormatting sqref="H27">
    <cfRule type="cellIs" dxfId="521" priority="40" operator="lessThanOrEqual">
      <formula>$F$31</formula>
    </cfRule>
  </conditionalFormatting>
  <conditionalFormatting sqref="I3:I27">
    <cfRule type="expression" dxfId="520" priority="39">
      <formula>I3&lt;&gt;IF(H3&gt;0,IF(H3&gt;$F$31,"Oui","Non"),"")</formula>
    </cfRule>
  </conditionalFormatting>
  <conditionalFormatting sqref="I27">
    <cfRule type="expression" dxfId="519" priority="38">
      <formula>$L27&lt;5</formula>
    </cfRule>
  </conditionalFormatting>
  <conditionalFormatting sqref="N3:N27">
    <cfRule type="expression" dxfId="518" priority="37">
      <formula>N3&lt;&gt;IF($L$64&lt;16,1,2)</formula>
    </cfRule>
  </conditionalFormatting>
  <conditionalFormatting sqref="J37:J61">
    <cfRule type="cellIs" dxfId="517" priority="36" operator="lessThan">
      <formula>7500</formula>
    </cfRule>
  </conditionalFormatting>
  <conditionalFormatting sqref="L37:L61">
    <cfRule type="expression" dxfId="516" priority="35">
      <formula>$L37&lt;5</formula>
    </cfRule>
  </conditionalFormatting>
  <conditionalFormatting sqref="H55:H59">
    <cfRule type="cellIs" dxfId="515" priority="34" operator="lessThanOrEqual">
      <formula>$F$31</formula>
    </cfRule>
  </conditionalFormatting>
  <conditionalFormatting sqref="H42:H53">
    <cfRule type="cellIs" dxfId="514" priority="33" operator="lessThanOrEqual">
      <formula>$F$31</formula>
    </cfRule>
  </conditionalFormatting>
  <conditionalFormatting sqref="H54">
    <cfRule type="cellIs" dxfId="513" priority="32" operator="lessThanOrEqual">
      <formula>$F$31</formula>
    </cfRule>
  </conditionalFormatting>
  <conditionalFormatting sqref="H60">
    <cfRule type="cellIs" dxfId="512" priority="31" operator="lessThanOrEqual">
      <formula>$F$31</formula>
    </cfRule>
  </conditionalFormatting>
  <conditionalFormatting sqref="H61">
    <cfRule type="cellIs" dxfId="511" priority="30" operator="lessThanOrEqual">
      <formula>$F$31</formula>
    </cfRule>
  </conditionalFormatting>
  <conditionalFormatting sqref="I37:I61">
    <cfRule type="expression" dxfId="510" priority="29">
      <formula>I37&lt;&gt;IF(H37&gt;0,IF(H37&gt;$F$31,"Oui","Non"),"")</formula>
    </cfRule>
  </conditionalFormatting>
  <conditionalFormatting sqref="I61">
    <cfRule type="expression" dxfId="509" priority="28">
      <formula>$L61&lt;5</formula>
    </cfRule>
  </conditionalFormatting>
  <conditionalFormatting sqref="M37:M61">
    <cfRule type="expression" dxfId="508" priority="27">
      <formula>$L37&lt;5</formula>
    </cfRule>
  </conditionalFormatting>
  <conditionalFormatting sqref="M37:M61">
    <cfRule type="cellIs" dxfId="507" priority="26" operator="equal">
      <formula>$P$65</formula>
    </cfRule>
  </conditionalFormatting>
  <conditionalFormatting sqref="H37:H41">
    <cfRule type="cellIs" dxfId="506" priority="25" operator="lessThanOrEqual">
      <formula>$F$31</formula>
    </cfRule>
  </conditionalFormatting>
  <conditionalFormatting sqref="N37:N61">
    <cfRule type="expression" dxfId="505" priority="24">
      <formula>N37&lt;&gt;IF($L$64&lt;16,1,2)</formula>
    </cfRule>
  </conditionalFormatting>
  <conditionalFormatting sqref="J71:J95">
    <cfRule type="cellIs" dxfId="504" priority="23" operator="lessThan">
      <formula>7500</formula>
    </cfRule>
  </conditionalFormatting>
  <conditionalFormatting sqref="L71:L95">
    <cfRule type="expression" dxfId="503" priority="22">
      <formula>$L71&lt;5</formula>
    </cfRule>
  </conditionalFormatting>
  <conditionalFormatting sqref="H89:H93">
    <cfRule type="cellIs" dxfId="502" priority="21" operator="lessThanOrEqual">
      <formula>$F$31</formula>
    </cfRule>
  </conditionalFormatting>
  <conditionalFormatting sqref="H71:H87">
    <cfRule type="cellIs" dxfId="501" priority="20" operator="lessThanOrEqual">
      <formula>$F$31</formula>
    </cfRule>
  </conditionalFormatting>
  <conditionalFormatting sqref="H88">
    <cfRule type="cellIs" dxfId="500" priority="19" operator="lessThanOrEqual">
      <formula>$F$31</formula>
    </cfRule>
  </conditionalFormatting>
  <conditionalFormatting sqref="H94">
    <cfRule type="cellIs" dxfId="499" priority="18" operator="lessThanOrEqual">
      <formula>$F$31</formula>
    </cfRule>
  </conditionalFormatting>
  <conditionalFormatting sqref="H95">
    <cfRule type="cellIs" dxfId="498" priority="17" operator="lessThanOrEqual">
      <formula>$F$31</formula>
    </cfRule>
  </conditionalFormatting>
  <conditionalFormatting sqref="I71:I95">
    <cfRule type="expression" dxfId="497" priority="16">
      <formula>I71&lt;&gt;IF(H71&gt;0,IF(H71&gt;$F$31,"Oui","Non"),"")</formula>
    </cfRule>
  </conditionalFormatting>
  <conditionalFormatting sqref="I95">
    <cfRule type="expression" dxfId="496" priority="15">
      <formula>$L95&lt;5</formula>
    </cfRule>
  </conditionalFormatting>
  <conditionalFormatting sqref="M71:M95">
    <cfRule type="expression" dxfId="495" priority="14">
      <formula>$L71&lt;5</formula>
    </cfRule>
  </conditionalFormatting>
  <conditionalFormatting sqref="M71:M95">
    <cfRule type="cellIs" dxfId="494" priority="13" operator="equal">
      <formula>$P$99</formula>
    </cfRule>
  </conditionalFormatting>
  <conditionalFormatting sqref="N71:N95">
    <cfRule type="expression" dxfId="493" priority="12">
      <formula>N71&lt;&gt;IF($L$64&lt;16,1,2)</formula>
    </cfRule>
  </conditionalFormatting>
  <conditionalFormatting sqref="J104:J128">
    <cfRule type="cellIs" dxfId="492" priority="11" operator="lessThan">
      <formula>7500</formula>
    </cfRule>
  </conditionalFormatting>
  <conditionalFormatting sqref="L104:L128">
    <cfRule type="expression" dxfId="491" priority="10">
      <formula>$L104&lt;5</formula>
    </cfRule>
  </conditionalFormatting>
  <conditionalFormatting sqref="H104:H120 H122:H126">
    <cfRule type="cellIs" dxfId="490" priority="9" operator="lessThanOrEqual">
      <formula>$F$31</formula>
    </cfRule>
  </conditionalFormatting>
  <conditionalFormatting sqref="H121">
    <cfRule type="cellIs" dxfId="489" priority="8" operator="lessThanOrEqual">
      <formula>$F$31</formula>
    </cfRule>
  </conditionalFormatting>
  <conditionalFormatting sqref="H127">
    <cfRule type="cellIs" dxfId="488" priority="7" operator="lessThanOrEqual">
      <formula>$F$31</formula>
    </cfRule>
  </conditionalFormatting>
  <conditionalFormatting sqref="H128">
    <cfRule type="cellIs" dxfId="487" priority="6" operator="lessThanOrEqual">
      <formula>$F$31</formula>
    </cfRule>
  </conditionalFormatting>
  <conditionalFormatting sqref="I104:I128">
    <cfRule type="expression" dxfId="486" priority="5">
      <formula>I104&lt;&gt;IF(H104&gt;0,IF(H104&gt;$F$31,"Oui","Non"),"")</formula>
    </cfRule>
  </conditionalFormatting>
  <conditionalFormatting sqref="I128">
    <cfRule type="expression" dxfId="485" priority="4">
      <formula>$L128&lt;5</formula>
    </cfRule>
  </conditionalFormatting>
  <conditionalFormatting sqref="M104:M128">
    <cfRule type="expression" dxfId="484" priority="3">
      <formula>$L104&lt;5</formula>
    </cfRule>
  </conditionalFormatting>
  <conditionalFormatting sqref="M104:M128">
    <cfRule type="cellIs" dxfId="483" priority="2" operator="equal">
      <formula>$P$132</formula>
    </cfRule>
  </conditionalFormatting>
  <conditionalFormatting sqref="N104:N128">
    <cfRule type="expression" dxfId="482" priority="1">
      <formula>N104&lt;&gt;IF($L$64&lt;16,1,2)</formula>
    </cfRule>
  </conditionalFormatting>
  <dataValidations count="2">
    <dataValidation type="list" allowBlank="1" showInputMessage="1" showErrorMessage="1" sqref="N71:N95 N37:N61 N3:N27 N104:N128" xr:uid="{00000000-0002-0000-0000-000000000000}">
      <formula1>$K$30:$K$31</formula1>
    </dataValidation>
    <dataValidation type="list" allowBlank="1" showInputMessage="1" showErrorMessage="1" sqref="I71:I95 I3:I27 I37:I61 I104:I128" xr:uid="{00000000-0002-0000-0000-000001000000}">
      <formula1>$J$29:$J$31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ZSEPM">
                <anchor moveWithCells="1" sizeWithCells="1">
                  <from>
                    <xdr:col>16</xdr:col>
                    <xdr:colOff>114300</xdr:colOff>
                    <xdr:row>1</xdr:row>
                    <xdr:rowOff>57150</xdr:rowOff>
                  </from>
                  <to>
                    <xdr:col>16</xdr:col>
                    <xdr:colOff>1409700</xdr:colOff>
                    <xdr:row>1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9" tint="0.39997558519241921"/>
  </sheetPr>
  <dimension ref="A1:T140"/>
  <sheetViews>
    <sheetView topLeftCell="A92" zoomScale="98" zoomScaleNormal="98" workbookViewId="0">
      <selection activeCell="C104" sqref="C104:N128"/>
    </sheetView>
  </sheetViews>
  <sheetFormatPr baseColWidth="10" defaultColWidth="11.42578125" defaultRowHeight="15" x14ac:dyDescent="0.25"/>
  <cols>
    <col min="1" max="1" width="7.28515625" style="2" bestFit="1" customWidth="1"/>
    <col min="2" max="2" width="9.5703125" style="3" bestFit="1" customWidth="1"/>
    <col min="3" max="3" width="8.28515625" style="2" customWidth="1"/>
    <col min="4" max="4" width="6.85546875" style="3" customWidth="1"/>
    <col min="5" max="5" width="8.5703125" style="2" customWidth="1"/>
    <col min="6" max="6" width="5.28515625" style="2" bestFit="1" customWidth="1"/>
    <col min="7" max="7" width="4.5703125" style="3" bestFit="1" customWidth="1"/>
    <col min="8" max="8" width="9.140625" style="2" bestFit="1" customWidth="1"/>
    <col min="9" max="9" width="7.5703125" style="3" customWidth="1"/>
    <col min="10" max="11" width="8" hidden="1" customWidth="1"/>
    <col min="12" max="12" width="8.5703125" style="3" customWidth="1"/>
    <col min="13" max="13" width="11.42578125" style="3"/>
    <col min="14" max="14" width="7.42578125" style="3" customWidth="1"/>
    <col min="15" max="15" width="14.7109375" style="2" customWidth="1"/>
    <col min="16" max="16" width="10.7109375" style="2" customWidth="1"/>
    <col min="17" max="17" width="25.28515625" style="2" customWidth="1"/>
    <col min="18" max="18" width="11.42578125" style="2"/>
    <col min="19" max="19" width="26.5703125" style="2" customWidth="1"/>
    <col min="20" max="16384" width="11.42578125" style="2"/>
  </cols>
  <sheetData>
    <row r="1" spans="1:20" ht="15.75" thickBot="1" x14ac:dyDescent="0.3">
      <c r="H1" s="4"/>
      <c r="I1" s="12"/>
      <c r="J1" s="27"/>
      <c r="K1" s="27"/>
      <c r="L1" s="135"/>
      <c r="M1" s="135"/>
      <c r="N1" s="5"/>
    </row>
    <row r="2" spans="1:20" ht="30.75" thickBot="1" x14ac:dyDescent="0.3">
      <c r="A2" s="3"/>
      <c r="B2" s="64" t="s">
        <v>1</v>
      </c>
      <c r="C2" s="6" t="s">
        <v>0</v>
      </c>
      <c r="D2" s="7" t="s">
        <v>2</v>
      </c>
      <c r="E2" s="7" t="s">
        <v>16</v>
      </c>
      <c r="F2" s="7" t="s">
        <v>3</v>
      </c>
      <c r="G2" s="7" t="s">
        <v>4</v>
      </c>
      <c r="H2" s="8" t="s">
        <v>5</v>
      </c>
      <c r="I2" s="62" t="s">
        <v>26</v>
      </c>
      <c r="J2" s="43"/>
      <c r="K2" s="92">
        <f t="shared" ref="K2:K27" si="0">IF(L2="FFM",H2,0)</f>
        <v>0</v>
      </c>
      <c r="L2" s="44" t="s">
        <v>6</v>
      </c>
      <c r="M2" s="89" t="s">
        <v>7</v>
      </c>
      <c r="N2" s="89" t="s">
        <v>18</v>
      </c>
      <c r="O2" s="90" t="s">
        <v>19</v>
      </c>
      <c r="P2" s="10"/>
      <c r="Q2" s="102"/>
      <c r="S2" s="151" t="s">
        <v>20</v>
      </c>
      <c r="T2" s="152"/>
    </row>
    <row r="3" spans="1:20" ht="16.5" customHeight="1" thickTop="1" x14ac:dyDescent="0.25">
      <c r="B3" s="65">
        <v>1</v>
      </c>
      <c r="C3" s="106">
        <v>10</v>
      </c>
      <c r="D3" s="66"/>
      <c r="E3" s="98"/>
      <c r="F3" s="67"/>
      <c r="G3" s="67"/>
      <c r="H3" s="68"/>
      <c r="I3" s="63" t="str">
        <f>IF(H3&gt;0,IF(H3&gt;$F$31,"Oui","Non"),"")</f>
        <v/>
      </c>
      <c r="J3" s="39">
        <f>IF(I3="Oui",H3,0)</f>
        <v>0</v>
      </c>
      <c r="K3" s="40">
        <f t="shared" si="0"/>
        <v>0</v>
      </c>
      <c r="L3" s="41" t="str">
        <f t="shared" ref="L3:L27" si="1">IF(H3&gt;0,IF(I3="Oui",ROUND(+H3*M$31/P$31,0),"FFM"),"")</f>
        <v/>
      </c>
      <c r="M3" s="58" t="str">
        <f>IF(AND(H3&gt;0,L3&lt;&gt;"FFM"),IF(L3&lt;5,ROUNDDOWN(+H3*M$31/5/N3,-3),P$31/N3),"")</f>
        <v/>
      </c>
      <c r="N3" s="93">
        <f t="shared" ref="N3:N27" si="2">IF($L$30&lt;16,1,2)</f>
        <v>1</v>
      </c>
      <c r="O3" s="42" t="str">
        <f t="shared" ref="O3:O27" si="3">IF(L3="FFM",0,IF(H3&gt;0,+H3*M$31/M3,""))</f>
        <v/>
      </c>
      <c r="P3" s="115" t="str">
        <f t="shared" ref="P3:P27" si="4">IF(AND(H3&gt;0,H3&lt;=$F$132),"volume inférieur à"&amp;" "&amp;$F$132 &amp;" m³"&amp;" = FFM",IF(AND(L3&gt;0,L3&lt;5)," Calcul d'un PAS pour min 5 échantillon",""))</f>
        <v/>
      </c>
      <c r="Q3" s="116"/>
      <c r="R3" s="9"/>
      <c r="S3" s="138" t="s">
        <v>21</v>
      </c>
      <c r="T3" s="153">
        <v>36</v>
      </c>
    </row>
    <row r="4" spans="1:20" ht="15.75" customHeight="1" thickBot="1" x14ac:dyDescent="0.3">
      <c r="B4" s="69">
        <v>2</v>
      </c>
      <c r="C4" s="59"/>
      <c r="D4" s="60"/>
      <c r="E4" s="99"/>
      <c r="F4" s="61"/>
      <c r="G4" s="61"/>
      <c r="H4" s="70"/>
      <c r="I4" s="63" t="str">
        <f t="shared" ref="I4:I27" si="5">IF(H4&gt;0,IF(H4&gt;$F$31,"Oui","Non"),"")</f>
        <v/>
      </c>
      <c r="J4" s="39">
        <f t="shared" ref="J4:J27" si="6">IF(I4="Oui",H4,0)</f>
        <v>0</v>
      </c>
      <c r="K4" s="29">
        <f t="shared" si="0"/>
        <v>0</v>
      </c>
      <c r="L4" s="1" t="str">
        <f t="shared" si="1"/>
        <v/>
      </c>
      <c r="M4" s="58" t="str">
        <f t="shared" ref="M4:M27" si="7">IF(AND(H4&gt;0,L4&lt;&gt;"FFM"),IF(L4&lt;5,ROUNDDOWN(+H4*M$31/5/N4,-3),P$31/N4),"")</f>
        <v/>
      </c>
      <c r="N4" s="93">
        <f t="shared" si="2"/>
        <v>1</v>
      </c>
      <c r="O4" s="47" t="str">
        <f t="shared" si="3"/>
        <v/>
      </c>
      <c r="P4" s="115" t="str">
        <f t="shared" si="4"/>
        <v/>
      </c>
      <c r="Q4" s="116"/>
      <c r="R4" s="9"/>
      <c r="S4" s="139"/>
      <c r="T4" s="154"/>
    </row>
    <row r="5" spans="1:20" x14ac:dyDescent="0.25">
      <c r="B5" s="69">
        <v>3</v>
      </c>
      <c r="C5" s="59"/>
      <c r="D5" s="60"/>
      <c r="E5" s="99"/>
      <c r="F5" s="61"/>
      <c r="G5" s="61"/>
      <c r="H5" s="70"/>
      <c r="I5" s="63" t="str">
        <f t="shared" si="5"/>
        <v/>
      </c>
      <c r="J5" s="39">
        <f t="shared" si="6"/>
        <v>0</v>
      </c>
      <c r="K5" s="29">
        <f t="shared" si="0"/>
        <v>0</v>
      </c>
      <c r="L5" s="1" t="str">
        <f t="shared" si="1"/>
        <v/>
      </c>
      <c r="M5" s="58" t="str">
        <f t="shared" si="7"/>
        <v/>
      </c>
      <c r="N5" s="93">
        <f t="shared" si="2"/>
        <v>1</v>
      </c>
      <c r="O5" s="47" t="str">
        <f t="shared" si="3"/>
        <v/>
      </c>
      <c r="P5" s="115" t="str">
        <f t="shared" si="4"/>
        <v/>
      </c>
      <c r="Q5" s="116"/>
      <c r="R5" s="9"/>
      <c r="S5" s="140" t="s">
        <v>22</v>
      </c>
      <c r="T5" s="55"/>
    </row>
    <row r="6" spans="1:20" ht="15" customHeight="1" x14ac:dyDescent="0.25">
      <c r="B6" s="69">
        <v>4</v>
      </c>
      <c r="C6" s="59"/>
      <c r="D6" s="60"/>
      <c r="E6" s="99"/>
      <c r="F6" s="61"/>
      <c r="G6" s="61"/>
      <c r="H6" s="70"/>
      <c r="I6" s="63" t="str">
        <f t="shared" si="5"/>
        <v/>
      </c>
      <c r="J6" s="39">
        <f t="shared" si="6"/>
        <v>0</v>
      </c>
      <c r="K6" s="29">
        <f t="shared" si="0"/>
        <v>0</v>
      </c>
      <c r="L6" s="1" t="str">
        <f t="shared" si="1"/>
        <v/>
      </c>
      <c r="M6" s="58" t="str">
        <f t="shared" si="7"/>
        <v/>
      </c>
      <c r="N6" s="93">
        <f t="shared" si="2"/>
        <v>1</v>
      </c>
      <c r="O6" s="47" t="str">
        <f t="shared" si="3"/>
        <v/>
      </c>
      <c r="P6" s="115" t="str">
        <f t="shared" si="4"/>
        <v/>
      </c>
      <c r="Q6" s="116"/>
      <c r="R6" s="9"/>
      <c r="S6" s="141"/>
      <c r="T6" s="55">
        <v>5</v>
      </c>
    </row>
    <row r="7" spans="1:20" ht="15.75" thickBot="1" x14ac:dyDescent="0.3">
      <c r="B7" s="69">
        <v>5</v>
      </c>
      <c r="C7" s="59"/>
      <c r="D7" s="60"/>
      <c r="E7" s="99"/>
      <c r="F7" s="61"/>
      <c r="G7" s="61"/>
      <c r="H7" s="70"/>
      <c r="I7" s="63" t="str">
        <f t="shared" si="5"/>
        <v/>
      </c>
      <c r="J7" s="39">
        <f t="shared" si="6"/>
        <v>0</v>
      </c>
      <c r="K7" s="29">
        <f t="shared" si="0"/>
        <v>0</v>
      </c>
      <c r="L7" s="1" t="str">
        <f t="shared" si="1"/>
        <v/>
      </c>
      <c r="M7" s="58" t="str">
        <f t="shared" si="7"/>
        <v/>
      </c>
      <c r="N7" s="93">
        <f t="shared" si="2"/>
        <v>1</v>
      </c>
      <c r="O7" s="47" t="str">
        <f t="shared" si="3"/>
        <v/>
      </c>
      <c r="P7" s="115" t="str">
        <f t="shared" si="4"/>
        <v/>
      </c>
      <c r="Q7" s="116"/>
      <c r="R7" s="9"/>
      <c r="S7" s="142"/>
      <c r="T7" s="56"/>
    </row>
    <row r="8" spans="1:20" x14ac:dyDescent="0.25">
      <c r="B8" s="69">
        <v>6</v>
      </c>
      <c r="C8" s="59"/>
      <c r="D8" s="60"/>
      <c r="E8" s="99"/>
      <c r="F8" s="61"/>
      <c r="G8" s="61"/>
      <c r="H8" s="70"/>
      <c r="I8" s="63" t="str">
        <f t="shared" si="5"/>
        <v/>
      </c>
      <c r="J8" s="39">
        <f t="shared" si="6"/>
        <v>0</v>
      </c>
      <c r="K8" s="29">
        <f t="shared" si="0"/>
        <v>0</v>
      </c>
      <c r="L8" s="1" t="str">
        <f t="shared" si="1"/>
        <v/>
      </c>
      <c r="M8" s="58" t="str">
        <f t="shared" si="7"/>
        <v/>
      </c>
      <c r="N8" s="93">
        <f t="shared" si="2"/>
        <v>1</v>
      </c>
      <c r="O8" s="47" t="str">
        <f t="shared" si="3"/>
        <v/>
      </c>
      <c r="P8" s="115" t="str">
        <f t="shared" si="4"/>
        <v/>
      </c>
      <c r="Q8" s="116"/>
      <c r="R8" s="9"/>
      <c r="S8" s="138" t="s">
        <v>23</v>
      </c>
      <c r="T8" s="54"/>
    </row>
    <row r="9" spans="1:20" ht="15.75" customHeight="1" thickBot="1" x14ac:dyDescent="0.3">
      <c r="B9" s="69">
        <v>7</v>
      </c>
      <c r="C9" s="59"/>
      <c r="D9" s="60"/>
      <c r="E9" s="100"/>
      <c r="F9" s="61"/>
      <c r="G9" s="61"/>
      <c r="H9" s="70"/>
      <c r="I9" s="63" t="str">
        <f t="shared" si="5"/>
        <v/>
      </c>
      <c r="J9" s="39">
        <f t="shared" si="6"/>
        <v>0</v>
      </c>
      <c r="K9" s="29">
        <f t="shared" si="0"/>
        <v>0</v>
      </c>
      <c r="L9" s="1" t="str">
        <f t="shared" si="1"/>
        <v/>
      </c>
      <c r="M9" s="58" t="str">
        <f t="shared" si="7"/>
        <v/>
      </c>
      <c r="N9" s="93">
        <f t="shared" si="2"/>
        <v>1</v>
      </c>
      <c r="O9" s="47" t="str">
        <f t="shared" si="3"/>
        <v/>
      </c>
      <c r="P9" s="115" t="str">
        <f t="shared" si="4"/>
        <v/>
      </c>
      <c r="Q9" s="116"/>
      <c r="R9" s="9"/>
      <c r="S9" s="143"/>
      <c r="T9" s="54">
        <v>10000</v>
      </c>
    </row>
    <row r="10" spans="1:20" x14ac:dyDescent="0.25">
      <c r="B10" s="69">
        <v>8</v>
      </c>
      <c r="C10" s="59"/>
      <c r="D10" s="60"/>
      <c r="E10" s="100"/>
      <c r="F10" s="61"/>
      <c r="G10" s="61"/>
      <c r="H10" s="70"/>
      <c r="I10" s="63" t="str">
        <f t="shared" si="5"/>
        <v/>
      </c>
      <c r="J10" s="39">
        <f t="shared" si="6"/>
        <v>0</v>
      </c>
      <c r="K10" s="29">
        <f t="shared" si="0"/>
        <v>0</v>
      </c>
      <c r="L10" s="1" t="str">
        <f t="shared" si="1"/>
        <v/>
      </c>
      <c r="M10" s="58" t="str">
        <f t="shared" si="7"/>
        <v/>
      </c>
      <c r="N10" s="93">
        <f t="shared" si="2"/>
        <v>1</v>
      </c>
      <c r="O10" s="47" t="str">
        <f t="shared" si="3"/>
        <v/>
      </c>
      <c r="P10" s="115" t="str">
        <f t="shared" si="4"/>
        <v/>
      </c>
      <c r="Q10" s="116"/>
      <c r="R10" s="9"/>
      <c r="S10" s="147" t="s">
        <v>25</v>
      </c>
      <c r="T10" s="149">
        <v>2</v>
      </c>
    </row>
    <row r="11" spans="1:20" ht="15.75" customHeight="1" thickBot="1" x14ac:dyDescent="0.3">
      <c r="B11" s="69">
        <v>9</v>
      </c>
      <c r="C11" s="59"/>
      <c r="D11" s="60"/>
      <c r="E11" s="100"/>
      <c r="F11" s="61"/>
      <c r="G11" s="61"/>
      <c r="H11" s="70"/>
      <c r="I11" s="63" t="str">
        <f t="shared" si="5"/>
        <v/>
      </c>
      <c r="J11" s="39">
        <f t="shared" si="6"/>
        <v>0</v>
      </c>
      <c r="K11" s="29">
        <f t="shared" si="0"/>
        <v>0</v>
      </c>
      <c r="L11" s="1" t="str">
        <f t="shared" si="1"/>
        <v/>
      </c>
      <c r="M11" s="58" t="str">
        <f t="shared" si="7"/>
        <v/>
      </c>
      <c r="N11" s="93">
        <f t="shared" si="2"/>
        <v>1</v>
      </c>
      <c r="O11" s="47" t="str">
        <f t="shared" si="3"/>
        <v/>
      </c>
      <c r="P11" s="115" t="str">
        <f t="shared" si="4"/>
        <v/>
      </c>
      <c r="Q11" s="116"/>
      <c r="R11" s="9"/>
      <c r="S11" s="148"/>
      <c r="T11" s="150"/>
    </row>
    <row r="12" spans="1:20" x14ac:dyDescent="0.25">
      <c r="B12" s="69">
        <v>10</v>
      </c>
      <c r="C12" s="59"/>
      <c r="D12" s="60"/>
      <c r="E12" s="100"/>
      <c r="F12" s="61"/>
      <c r="G12" s="61"/>
      <c r="H12" s="70"/>
      <c r="I12" s="63" t="str">
        <f t="shared" si="5"/>
        <v/>
      </c>
      <c r="J12" s="39">
        <f t="shared" si="6"/>
        <v>0</v>
      </c>
      <c r="K12" s="29">
        <f t="shared" si="0"/>
        <v>0</v>
      </c>
      <c r="L12" s="1" t="str">
        <f t="shared" si="1"/>
        <v/>
      </c>
      <c r="M12" s="58" t="str">
        <f t="shared" si="7"/>
        <v/>
      </c>
      <c r="N12" s="93">
        <f t="shared" si="2"/>
        <v>1</v>
      </c>
      <c r="O12" s="47" t="str">
        <f t="shared" si="3"/>
        <v/>
      </c>
      <c r="P12" s="115" t="str">
        <f t="shared" si="4"/>
        <v/>
      </c>
      <c r="Q12" s="116"/>
      <c r="R12" s="9"/>
    </row>
    <row r="13" spans="1:20" x14ac:dyDescent="0.25">
      <c r="B13" s="69">
        <v>11</v>
      </c>
      <c r="C13" s="59"/>
      <c r="D13" s="60"/>
      <c r="E13" s="100"/>
      <c r="F13" s="61"/>
      <c r="G13" s="61"/>
      <c r="H13" s="70"/>
      <c r="I13" s="63" t="str">
        <f t="shared" si="5"/>
        <v/>
      </c>
      <c r="J13" s="39">
        <f t="shared" si="6"/>
        <v>0</v>
      </c>
      <c r="K13" s="29">
        <f t="shared" si="0"/>
        <v>0</v>
      </c>
      <c r="L13" s="1" t="str">
        <f t="shared" si="1"/>
        <v/>
      </c>
      <c r="M13" s="58" t="str">
        <f t="shared" si="7"/>
        <v/>
      </c>
      <c r="N13" s="93">
        <f t="shared" si="2"/>
        <v>1</v>
      </c>
      <c r="O13" s="47" t="str">
        <f t="shared" si="3"/>
        <v/>
      </c>
      <c r="P13" s="115" t="str">
        <f t="shared" si="4"/>
        <v/>
      </c>
      <c r="Q13" s="116"/>
      <c r="R13" s="9"/>
    </row>
    <row r="14" spans="1:20" x14ac:dyDescent="0.25">
      <c r="B14" s="69">
        <v>12</v>
      </c>
      <c r="C14" s="59"/>
      <c r="D14" s="60"/>
      <c r="E14" s="100"/>
      <c r="F14" s="61"/>
      <c r="G14" s="61"/>
      <c r="H14" s="70"/>
      <c r="I14" s="63" t="str">
        <f t="shared" si="5"/>
        <v/>
      </c>
      <c r="J14" s="39">
        <f t="shared" si="6"/>
        <v>0</v>
      </c>
      <c r="K14" s="29">
        <f t="shared" si="0"/>
        <v>0</v>
      </c>
      <c r="L14" s="1" t="str">
        <f t="shared" si="1"/>
        <v/>
      </c>
      <c r="M14" s="58" t="str">
        <f t="shared" si="7"/>
        <v/>
      </c>
      <c r="N14" s="93">
        <f t="shared" si="2"/>
        <v>1</v>
      </c>
      <c r="O14" s="47" t="str">
        <f t="shared" si="3"/>
        <v/>
      </c>
      <c r="P14" s="115" t="str">
        <f t="shared" si="4"/>
        <v/>
      </c>
      <c r="Q14" s="116"/>
      <c r="R14" s="9"/>
    </row>
    <row r="15" spans="1:20" x14ac:dyDescent="0.25">
      <c r="B15" s="69">
        <v>13</v>
      </c>
      <c r="C15" s="59"/>
      <c r="D15" s="60"/>
      <c r="E15" s="100"/>
      <c r="F15" s="61"/>
      <c r="G15" s="61"/>
      <c r="H15" s="70"/>
      <c r="I15" s="63" t="str">
        <f t="shared" si="5"/>
        <v/>
      </c>
      <c r="J15" s="39">
        <f t="shared" si="6"/>
        <v>0</v>
      </c>
      <c r="K15" s="29">
        <f t="shared" si="0"/>
        <v>0</v>
      </c>
      <c r="L15" s="1" t="str">
        <f t="shared" si="1"/>
        <v/>
      </c>
      <c r="M15" s="58" t="str">
        <f t="shared" si="7"/>
        <v/>
      </c>
      <c r="N15" s="93">
        <f t="shared" si="2"/>
        <v>1</v>
      </c>
      <c r="O15" s="47" t="str">
        <f t="shared" si="3"/>
        <v/>
      </c>
      <c r="P15" s="115" t="str">
        <f t="shared" si="4"/>
        <v/>
      </c>
      <c r="Q15" s="116"/>
      <c r="R15" s="9"/>
    </row>
    <row r="16" spans="1:20" x14ac:dyDescent="0.25">
      <c r="B16" s="69">
        <v>14</v>
      </c>
      <c r="C16" s="59"/>
      <c r="D16" s="60"/>
      <c r="E16" s="100"/>
      <c r="F16" s="61"/>
      <c r="G16" s="61"/>
      <c r="H16" s="70"/>
      <c r="I16" s="63" t="str">
        <f t="shared" si="5"/>
        <v/>
      </c>
      <c r="J16" s="39">
        <f t="shared" si="6"/>
        <v>0</v>
      </c>
      <c r="K16" s="29">
        <f t="shared" si="0"/>
        <v>0</v>
      </c>
      <c r="L16" s="1" t="str">
        <f t="shared" si="1"/>
        <v/>
      </c>
      <c r="M16" s="58" t="str">
        <f t="shared" si="7"/>
        <v/>
      </c>
      <c r="N16" s="93">
        <f t="shared" si="2"/>
        <v>1</v>
      </c>
      <c r="O16" s="47" t="str">
        <f t="shared" si="3"/>
        <v/>
      </c>
      <c r="P16" s="115" t="str">
        <f t="shared" si="4"/>
        <v/>
      </c>
      <c r="Q16" s="116"/>
      <c r="R16" s="9"/>
    </row>
    <row r="17" spans="1:18" x14ac:dyDescent="0.25">
      <c r="B17" s="69">
        <v>15</v>
      </c>
      <c r="C17" s="59"/>
      <c r="D17" s="60"/>
      <c r="E17" s="100"/>
      <c r="F17" s="61"/>
      <c r="G17" s="61"/>
      <c r="H17" s="70"/>
      <c r="I17" s="63" t="str">
        <f t="shared" si="5"/>
        <v/>
      </c>
      <c r="J17" s="39">
        <f t="shared" si="6"/>
        <v>0</v>
      </c>
      <c r="K17" s="29">
        <f t="shared" si="0"/>
        <v>0</v>
      </c>
      <c r="L17" s="1" t="str">
        <f t="shared" si="1"/>
        <v/>
      </c>
      <c r="M17" s="58" t="str">
        <f t="shared" si="7"/>
        <v/>
      </c>
      <c r="N17" s="93">
        <f t="shared" si="2"/>
        <v>1</v>
      </c>
      <c r="O17" s="47" t="str">
        <f t="shared" si="3"/>
        <v/>
      </c>
      <c r="P17" s="115" t="str">
        <f t="shared" si="4"/>
        <v/>
      </c>
      <c r="Q17" s="116"/>
      <c r="R17" s="9"/>
    </row>
    <row r="18" spans="1:18" x14ac:dyDescent="0.25">
      <c r="B18" s="69">
        <v>16</v>
      </c>
      <c r="C18" s="59"/>
      <c r="D18" s="60"/>
      <c r="E18" s="100"/>
      <c r="F18" s="61"/>
      <c r="G18" s="61"/>
      <c r="H18" s="70"/>
      <c r="I18" s="63" t="str">
        <f t="shared" si="5"/>
        <v/>
      </c>
      <c r="J18" s="39">
        <f t="shared" si="6"/>
        <v>0</v>
      </c>
      <c r="K18" s="29">
        <f t="shared" si="0"/>
        <v>0</v>
      </c>
      <c r="L18" s="1" t="str">
        <f t="shared" si="1"/>
        <v/>
      </c>
      <c r="M18" s="58" t="str">
        <f t="shared" si="7"/>
        <v/>
      </c>
      <c r="N18" s="93">
        <f t="shared" si="2"/>
        <v>1</v>
      </c>
      <c r="O18" s="47" t="str">
        <f t="shared" si="3"/>
        <v/>
      </c>
      <c r="P18" s="115" t="str">
        <f t="shared" si="4"/>
        <v/>
      </c>
      <c r="Q18" s="116"/>
      <c r="R18" s="9"/>
    </row>
    <row r="19" spans="1:18" x14ac:dyDescent="0.25">
      <c r="B19" s="69">
        <v>17</v>
      </c>
      <c r="C19" s="59"/>
      <c r="D19" s="60"/>
      <c r="E19" s="100"/>
      <c r="F19" s="61"/>
      <c r="G19" s="61"/>
      <c r="H19" s="70"/>
      <c r="I19" s="63" t="str">
        <f t="shared" si="5"/>
        <v/>
      </c>
      <c r="J19" s="39">
        <f t="shared" si="6"/>
        <v>0</v>
      </c>
      <c r="K19" s="29">
        <f t="shared" si="0"/>
        <v>0</v>
      </c>
      <c r="L19" s="1" t="str">
        <f t="shared" si="1"/>
        <v/>
      </c>
      <c r="M19" s="58" t="str">
        <f>IF(AND(H19&gt;0,L19&lt;&gt;"FFM"),IF(L19&lt;5,ROUNDDOWN(+H19*M$31/5/N19,-3),P$31/N19),"")</f>
        <v/>
      </c>
      <c r="N19" s="93">
        <f t="shared" si="2"/>
        <v>1</v>
      </c>
      <c r="O19" s="47" t="str">
        <f t="shared" si="3"/>
        <v/>
      </c>
      <c r="P19" s="115" t="str">
        <f t="shared" si="4"/>
        <v/>
      </c>
      <c r="Q19" s="116"/>
      <c r="R19" s="9"/>
    </row>
    <row r="20" spans="1:18" x14ac:dyDescent="0.25">
      <c r="B20" s="69">
        <v>18</v>
      </c>
      <c r="C20" s="59"/>
      <c r="D20" s="60"/>
      <c r="E20" s="100"/>
      <c r="F20" s="61"/>
      <c r="G20" s="61"/>
      <c r="H20" s="70"/>
      <c r="I20" s="63" t="str">
        <f t="shared" si="5"/>
        <v/>
      </c>
      <c r="J20" s="39">
        <f t="shared" si="6"/>
        <v>0</v>
      </c>
      <c r="K20" s="29">
        <f t="shared" si="0"/>
        <v>0</v>
      </c>
      <c r="L20" s="1" t="str">
        <f t="shared" si="1"/>
        <v/>
      </c>
      <c r="M20" s="58" t="str">
        <f t="shared" si="7"/>
        <v/>
      </c>
      <c r="N20" s="93">
        <f t="shared" si="2"/>
        <v>1</v>
      </c>
      <c r="O20" s="47" t="str">
        <f t="shared" si="3"/>
        <v/>
      </c>
      <c r="P20" s="115" t="str">
        <f t="shared" si="4"/>
        <v/>
      </c>
      <c r="Q20" s="116"/>
      <c r="R20" s="9"/>
    </row>
    <row r="21" spans="1:18" x14ac:dyDescent="0.25">
      <c r="B21" s="69">
        <v>19</v>
      </c>
      <c r="C21" s="59"/>
      <c r="D21" s="60"/>
      <c r="E21" s="100"/>
      <c r="F21" s="61"/>
      <c r="G21" s="61"/>
      <c r="H21" s="70"/>
      <c r="I21" s="63" t="str">
        <f t="shared" si="5"/>
        <v/>
      </c>
      <c r="J21" s="39">
        <f t="shared" si="6"/>
        <v>0</v>
      </c>
      <c r="K21" s="29">
        <f t="shared" si="0"/>
        <v>0</v>
      </c>
      <c r="L21" s="1" t="str">
        <f t="shared" si="1"/>
        <v/>
      </c>
      <c r="M21" s="58" t="str">
        <f t="shared" si="7"/>
        <v/>
      </c>
      <c r="N21" s="93">
        <f t="shared" si="2"/>
        <v>1</v>
      </c>
      <c r="O21" s="47" t="str">
        <f t="shared" si="3"/>
        <v/>
      </c>
      <c r="P21" s="115" t="str">
        <f t="shared" si="4"/>
        <v/>
      </c>
      <c r="Q21" s="116"/>
      <c r="R21" s="9"/>
    </row>
    <row r="22" spans="1:18" x14ac:dyDescent="0.25">
      <c r="B22" s="69">
        <v>20</v>
      </c>
      <c r="C22" s="59"/>
      <c r="D22" s="60"/>
      <c r="E22" s="100"/>
      <c r="F22" s="61"/>
      <c r="G22" s="61"/>
      <c r="H22" s="70"/>
      <c r="I22" s="63" t="str">
        <f t="shared" si="5"/>
        <v/>
      </c>
      <c r="J22" s="39">
        <f t="shared" si="6"/>
        <v>0</v>
      </c>
      <c r="K22" s="29">
        <f t="shared" si="0"/>
        <v>0</v>
      </c>
      <c r="L22" s="1" t="str">
        <f t="shared" si="1"/>
        <v/>
      </c>
      <c r="M22" s="58" t="str">
        <f t="shared" si="7"/>
        <v/>
      </c>
      <c r="N22" s="93">
        <f t="shared" si="2"/>
        <v>1</v>
      </c>
      <c r="O22" s="47" t="str">
        <f t="shared" si="3"/>
        <v/>
      </c>
      <c r="P22" s="115" t="str">
        <f t="shared" si="4"/>
        <v/>
      </c>
      <c r="Q22" s="116"/>
      <c r="R22" s="9"/>
    </row>
    <row r="23" spans="1:18" x14ac:dyDescent="0.25">
      <c r="B23" s="69">
        <v>21</v>
      </c>
      <c r="C23" s="59"/>
      <c r="D23" s="60"/>
      <c r="E23" s="100"/>
      <c r="F23" s="61"/>
      <c r="G23" s="61"/>
      <c r="H23" s="70"/>
      <c r="I23" s="63" t="str">
        <f t="shared" si="5"/>
        <v/>
      </c>
      <c r="J23" s="39">
        <f t="shared" si="6"/>
        <v>0</v>
      </c>
      <c r="K23" s="29">
        <f t="shared" si="0"/>
        <v>0</v>
      </c>
      <c r="L23" s="1" t="str">
        <f t="shared" si="1"/>
        <v/>
      </c>
      <c r="M23" s="58" t="str">
        <f t="shared" si="7"/>
        <v/>
      </c>
      <c r="N23" s="93">
        <f t="shared" si="2"/>
        <v>1</v>
      </c>
      <c r="O23" s="47" t="str">
        <f t="shared" si="3"/>
        <v/>
      </c>
      <c r="P23" s="115" t="str">
        <f t="shared" si="4"/>
        <v/>
      </c>
      <c r="Q23" s="116"/>
      <c r="R23" s="9"/>
    </row>
    <row r="24" spans="1:18" x14ac:dyDescent="0.25">
      <c r="B24" s="69">
        <v>22</v>
      </c>
      <c r="C24" s="59"/>
      <c r="D24" s="60"/>
      <c r="E24" s="100"/>
      <c r="F24" s="61"/>
      <c r="G24" s="61"/>
      <c r="H24" s="70"/>
      <c r="I24" s="63" t="str">
        <f t="shared" si="5"/>
        <v/>
      </c>
      <c r="J24" s="39">
        <f t="shared" si="6"/>
        <v>0</v>
      </c>
      <c r="K24" s="29">
        <f t="shared" si="0"/>
        <v>0</v>
      </c>
      <c r="L24" s="1" t="str">
        <f t="shared" si="1"/>
        <v/>
      </c>
      <c r="M24" s="58" t="str">
        <f t="shared" si="7"/>
        <v/>
      </c>
      <c r="N24" s="93">
        <f t="shared" si="2"/>
        <v>1</v>
      </c>
      <c r="O24" s="47" t="str">
        <f t="shared" si="3"/>
        <v/>
      </c>
      <c r="P24" s="115" t="str">
        <f t="shared" si="4"/>
        <v/>
      </c>
      <c r="Q24" s="116"/>
      <c r="R24" s="9"/>
    </row>
    <row r="25" spans="1:18" x14ac:dyDescent="0.25">
      <c r="B25" s="69">
        <v>23</v>
      </c>
      <c r="C25" s="59"/>
      <c r="D25" s="60"/>
      <c r="E25" s="100"/>
      <c r="F25" s="61"/>
      <c r="G25" s="61"/>
      <c r="H25" s="70"/>
      <c r="I25" s="63" t="str">
        <f t="shared" si="5"/>
        <v/>
      </c>
      <c r="J25" s="39">
        <f t="shared" si="6"/>
        <v>0</v>
      </c>
      <c r="K25" s="29">
        <f t="shared" si="0"/>
        <v>0</v>
      </c>
      <c r="L25" s="1" t="str">
        <f t="shared" si="1"/>
        <v/>
      </c>
      <c r="M25" s="58" t="str">
        <f t="shared" si="7"/>
        <v/>
      </c>
      <c r="N25" s="93">
        <f t="shared" si="2"/>
        <v>1</v>
      </c>
      <c r="O25" s="47" t="str">
        <f t="shared" si="3"/>
        <v/>
      </c>
      <c r="P25" s="115" t="str">
        <f t="shared" si="4"/>
        <v/>
      </c>
      <c r="Q25" s="116"/>
      <c r="R25" s="9"/>
    </row>
    <row r="26" spans="1:18" x14ac:dyDescent="0.25">
      <c r="B26" s="69">
        <v>24</v>
      </c>
      <c r="C26" s="59"/>
      <c r="D26" s="60"/>
      <c r="E26" s="100"/>
      <c r="F26" s="61"/>
      <c r="G26" s="61"/>
      <c r="H26" s="70"/>
      <c r="I26" s="63" t="str">
        <f t="shared" si="5"/>
        <v/>
      </c>
      <c r="J26" s="39">
        <f t="shared" si="6"/>
        <v>0</v>
      </c>
      <c r="K26" s="49">
        <f t="shared" si="0"/>
        <v>0</v>
      </c>
      <c r="L26" s="50" t="str">
        <f t="shared" si="1"/>
        <v/>
      </c>
      <c r="M26" s="58" t="str">
        <f t="shared" si="7"/>
        <v/>
      </c>
      <c r="N26" s="93">
        <f t="shared" si="2"/>
        <v>1</v>
      </c>
      <c r="O26" s="51" t="str">
        <f t="shared" si="3"/>
        <v/>
      </c>
      <c r="P26" s="115" t="str">
        <f t="shared" si="4"/>
        <v/>
      </c>
      <c r="Q26" s="116"/>
      <c r="R26" s="9"/>
    </row>
    <row r="27" spans="1:18" ht="15.75" thickBot="1" x14ac:dyDescent="0.3">
      <c r="B27" s="71">
        <v>25</v>
      </c>
      <c r="C27" s="72"/>
      <c r="D27" s="95"/>
      <c r="E27" s="101"/>
      <c r="F27" s="96"/>
      <c r="G27" s="96"/>
      <c r="H27" s="97"/>
      <c r="I27" s="91" t="str">
        <f t="shared" si="5"/>
        <v/>
      </c>
      <c r="J27" s="39">
        <f t="shared" si="6"/>
        <v>0</v>
      </c>
      <c r="K27" s="35">
        <f t="shared" si="0"/>
        <v>0</v>
      </c>
      <c r="L27" s="52" t="str">
        <f t="shared" si="1"/>
        <v/>
      </c>
      <c r="M27" s="109" t="str">
        <f t="shared" si="7"/>
        <v/>
      </c>
      <c r="N27" s="93">
        <f t="shared" si="2"/>
        <v>1</v>
      </c>
      <c r="O27" s="48" t="str">
        <f t="shared" si="3"/>
        <v/>
      </c>
      <c r="P27" s="115" t="str">
        <f t="shared" si="4"/>
        <v/>
      </c>
      <c r="Q27" s="116"/>
      <c r="R27" s="9"/>
    </row>
    <row r="28" spans="1:18" ht="15.75" customHeight="1" thickTop="1" thickBot="1" x14ac:dyDescent="0.3">
      <c r="E28" s="11"/>
      <c r="J28" s="30"/>
      <c r="K28" s="27"/>
      <c r="N28" s="16"/>
      <c r="O28" s="118" t="s">
        <v>9</v>
      </c>
      <c r="P28" s="120" t="s">
        <v>10</v>
      </c>
    </row>
    <row r="29" spans="1:18" ht="15.75" customHeight="1" thickBot="1" x14ac:dyDescent="0.3">
      <c r="E29" s="11"/>
      <c r="G29" s="122" t="s">
        <v>27</v>
      </c>
      <c r="H29" s="123"/>
      <c r="I29" s="124"/>
      <c r="J29" s="30" t="s">
        <v>32</v>
      </c>
      <c r="L29" s="88">
        <v>36</v>
      </c>
      <c r="M29" s="113" t="s">
        <v>8</v>
      </c>
      <c r="N29" s="16"/>
      <c r="O29" s="118"/>
      <c r="P29" s="120"/>
    </row>
    <row r="30" spans="1:18" ht="15.75" thickBot="1" x14ac:dyDescent="0.3">
      <c r="E30" s="11"/>
      <c r="G30" s="125" t="s">
        <v>11</v>
      </c>
      <c r="H30" s="126"/>
      <c r="I30" s="127"/>
      <c r="J30" s="30" t="s">
        <v>33</v>
      </c>
      <c r="K30" s="27">
        <v>1</v>
      </c>
      <c r="L30" s="26">
        <v>15</v>
      </c>
      <c r="M30" s="114"/>
      <c r="N30" s="16"/>
      <c r="O30" s="119"/>
      <c r="P30" s="121"/>
    </row>
    <row r="31" spans="1:18" ht="15.75" thickBot="1" x14ac:dyDescent="0.3">
      <c r="A31" s="4"/>
      <c r="D31" s="12"/>
      <c r="E31" s="57" t="s">
        <v>24</v>
      </c>
      <c r="F31" s="136">
        <v>7500</v>
      </c>
      <c r="G31" s="137"/>
      <c r="H31" s="157">
        <f>SUM(J3:J27)</f>
        <v>0</v>
      </c>
      <c r="I31" s="158"/>
      <c r="J31" s="31"/>
      <c r="K31" s="27">
        <v>2</v>
      </c>
      <c r="L31" s="25">
        <f>+L29</f>
        <v>36</v>
      </c>
      <c r="M31" s="13">
        <v>890</v>
      </c>
      <c r="N31" s="16"/>
      <c r="O31" s="87">
        <f>+M31*H31</f>
        <v>0</v>
      </c>
      <c r="P31" s="53">
        <f>ROUNDDOWN(+O31/L31,-3)</f>
        <v>0</v>
      </c>
      <c r="R31" s="14"/>
    </row>
    <row r="32" spans="1:18" ht="15.75" thickBot="1" x14ac:dyDescent="0.3">
      <c r="A32" s="4"/>
      <c r="D32" s="12"/>
      <c r="E32" s="14"/>
      <c r="F32" s="12"/>
      <c r="G32" s="12"/>
      <c r="H32" s="4"/>
      <c r="I32" s="12"/>
      <c r="J32" s="27"/>
      <c r="K32" s="27"/>
      <c r="L32" s="15"/>
      <c r="M32" s="16"/>
      <c r="N32" s="16"/>
      <c r="O32" s="16"/>
      <c r="P32" s="16"/>
      <c r="R32" s="14"/>
    </row>
    <row r="33" spans="2:18" ht="15.75" thickBot="1" x14ac:dyDescent="0.3">
      <c r="E33" s="14"/>
      <c r="G33" s="144" t="s">
        <v>12</v>
      </c>
      <c r="H33" s="145"/>
      <c r="I33" s="146"/>
      <c r="J33" s="46"/>
      <c r="K33" s="27"/>
      <c r="L33" s="24">
        <f>SUM(O3:O27)</f>
        <v>0</v>
      </c>
      <c r="M33" s="18"/>
      <c r="N33" s="18"/>
      <c r="R33" s="9"/>
    </row>
    <row r="34" spans="2:18" x14ac:dyDescent="0.25">
      <c r="E34" s="14"/>
      <c r="J34" s="30"/>
      <c r="K34" s="27"/>
      <c r="L34" s="18"/>
      <c r="M34" s="18"/>
      <c r="N34" s="18"/>
      <c r="R34" s="9"/>
    </row>
    <row r="35" spans="2:18" ht="15.75" thickBot="1" x14ac:dyDescent="0.3">
      <c r="E35" s="14"/>
      <c r="J35" s="30"/>
      <c r="K35" s="27"/>
      <c r="L35" s="18"/>
      <c r="M35" s="18"/>
      <c r="N35" s="18"/>
      <c r="R35" s="9"/>
    </row>
    <row r="36" spans="2:18" ht="31.5" thickTop="1" thickBot="1" x14ac:dyDescent="0.3">
      <c r="B36" s="75" t="s">
        <v>1</v>
      </c>
      <c r="C36" s="6" t="s">
        <v>0</v>
      </c>
      <c r="D36" s="7" t="s">
        <v>2</v>
      </c>
      <c r="E36" s="7" t="s">
        <v>16</v>
      </c>
      <c r="F36" s="7" t="s">
        <v>3</v>
      </c>
      <c r="G36" s="7" t="s">
        <v>4</v>
      </c>
      <c r="H36" s="8" t="s">
        <v>5</v>
      </c>
      <c r="I36" s="62" t="s">
        <v>17</v>
      </c>
      <c r="J36" s="43"/>
      <c r="K36" s="92"/>
      <c r="L36" s="44" t="s">
        <v>6</v>
      </c>
      <c r="M36" s="89" t="s">
        <v>7</v>
      </c>
      <c r="N36" s="89" t="s">
        <v>11</v>
      </c>
      <c r="O36" s="90" t="s">
        <v>19</v>
      </c>
      <c r="P36" s="10"/>
      <c r="Q36" s="102"/>
      <c r="R36" s="9"/>
    </row>
    <row r="37" spans="2:18" ht="15.75" thickTop="1" x14ac:dyDescent="0.25">
      <c r="B37" s="36"/>
      <c r="C37" s="106">
        <v>43</v>
      </c>
      <c r="D37" s="66"/>
      <c r="E37" s="98"/>
      <c r="F37" s="67"/>
      <c r="G37" s="67"/>
      <c r="H37" s="68"/>
      <c r="I37" s="63" t="str">
        <f t="shared" ref="I37:I61" si="8">IF(H37&gt;0,IF(H37&gt;$F$65,"Oui","Non"),"")</f>
        <v/>
      </c>
      <c r="J37" s="39">
        <f t="shared" ref="J37:J61" si="9">IF(I37="Oui",H37,0)</f>
        <v>0</v>
      </c>
      <c r="K37" s="40">
        <f t="shared" ref="K37:K62" si="10">IF(L37="FFM",H37,0)</f>
        <v>0</v>
      </c>
      <c r="L37" s="41" t="str">
        <f>IF(H37&gt;0,IF(I37="Oui",ROUND(+H37*M$65/P$65,0),"FFM"),"")</f>
        <v/>
      </c>
      <c r="M37" s="58" t="str">
        <f>IF(AND(H37&gt;0,L37&lt;&gt;"FFM"),IF(L37&lt;5,ROUNDDOWN(+H37*M$65/5/N37,-3),P$65/N37),"")</f>
        <v/>
      </c>
      <c r="N37" s="93">
        <f t="shared" ref="N37:N61" si="11">IF($L$64&lt;16,1,2)</f>
        <v>1</v>
      </c>
      <c r="O37" s="42" t="str">
        <f>IF(L37="FFM",0,IF(H37&gt;0,+H37*M$65/M37,""))</f>
        <v/>
      </c>
      <c r="P37" s="115" t="str">
        <f t="shared" ref="P37:P61" si="12">IF(AND(H37&gt;0,H37&lt;=$F$132),"volume inférieur à"&amp;" "&amp;$F$132 &amp;" m³"&amp;" = FFM",IF(AND(L37&gt;0,L37&lt;5)," Calcul d'un PAS pour min 5 échantillon",""))</f>
        <v/>
      </c>
      <c r="Q37" s="116"/>
      <c r="R37" s="9"/>
    </row>
    <row r="38" spans="2:18" x14ac:dyDescent="0.25">
      <c r="B38" s="36"/>
      <c r="C38" s="59"/>
      <c r="D38" s="60"/>
      <c r="E38" s="99"/>
      <c r="F38" s="61"/>
      <c r="G38" s="61"/>
      <c r="H38" s="70"/>
      <c r="I38" s="63" t="str">
        <f t="shared" si="8"/>
        <v/>
      </c>
      <c r="J38" s="28">
        <f t="shared" si="9"/>
        <v>0</v>
      </c>
      <c r="K38" s="29">
        <f t="shared" si="10"/>
        <v>0</v>
      </c>
      <c r="L38" s="1" t="str">
        <f>IF(H38&gt;0,IF(I38="Oui",ROUND(+H38*M$65/P$65,0),"FFM"),"")</f>
        <v/>
      </c>
      <c r="M38" s="58" t="str">
        <f t="shared" ref="M38:M61" si="13">IF(AND(H38&gt;0,L38&lt;&gt;"FFM"),IF(L38&lt;5,ROUNDDOWN(+H38*M$65/5/N38,-3),P$65/N38),"")</f>
        <v/>
      </c>
      <c r="N38" s="93">
        <f t="shared" si="11"/>
        <v>1</v>
      </c>
      <c r="O38" s="47" t="str">
        <f>IF(L38="FFM",0,IF(H38&gt;0,+H38*M$65/M38,""))</f>
        <v/>
      </c>
      <c r="P38" s="115" t="str">
        <f t="shared" si="12"/>
        <v/>
      </c>
      <c r="Q38" s="116"/>
      <c r="R38" s="9"/>
    </row>
    <row r="39" spans="2:18" x14ac:dyDescent="0.25">
      <c r="B39" s="36"/>
      <c r="C39" s="59"/>
      <c r="D39" s="60"/>
      <c r="E39" s="99"/>
      <c r="F39" s="61"/>
      <c r="G39" s="61"/>
      <c r="H39" s="70"/>
      <c r="I39" s="63" t="str">
        <f t="shared" si="8"/>
        <v/>
      </c>
      <c r="J39" s="28">
        <f t="shared" si="9"/>
        <v>0</v>
      </c>
      <c r="K39" s="29">
        <f t="shared" si="10"/>
        <v>0</v>
      </c>
      <c r="L39" s="1" t="str">
        <f t="shared" ref="L39:L61" si="14">IF(H39&gt;0,IF(I39="Oui",ROUND(+H39*M$65/P$65,0),"FFM"),"")</f>
        <v/>
      </c>
      <c r="M39" s="58" t="str">
        <f t="shared" si="13"/>
        <v/>
      </c>
      <c r="N39" s="93">
        <f t="shared" si="11"/>
        <v>1</v>
      </c>
      <c r="O39" s="47" t="str">
        <f t="shared" ref="O39:O61" si="15">IF(L39="FFM",0,IF(H39&gt;0,+H39*M$65/M39,""))</f>
        <v/>
      </c>
      <c r="P39" s="115" t="str">
        <f t="shared" si="12"/>
        <v/>
      </c>
      <c r="Q39" s="116"/>
      <c r="R39" s="9"/>
    </row>
    <row r="40" spans="2:18" x14ac:dyDescent="0.25">
      <c r="B40" s="36"/>
      <c r="C40" s="59"/>
      <c r="D40" s="60"/>
      <c r="E40" s="99"/>
      <c r="F40" s="61"/>
      <c r="G40" s="61"/>
      <c r="H40" s="70"/>
      <c r="I40" s="63" t="str">
        <f t="shared" si="8"/>
        <v/>
      </c>
      <c r="J40" s="28">
        <f t="shared" si="9"/>
        <v>0</v>
      </c>
      <c r="K40" s="29">
        <f t="shared" si="10"/>
        <v>0</v>
      </c>
      <c r="L40" s="1" t="str">
        <f t="shared" si="14"/>
        <v/>
      </c>
      <c r="M40" s="58" t="str">
        <f t="shared" si="13"/>
        <v/>
      </c>
      <c r="N40" s="93">
        <f t="shared" si="11"/>
        <v>1</v>
      </c>
      <c r="O40" s="47" t="str">
        <f t="shared" si="15"/>
        <v/>
      </c>
      <c r="P40" s="115" t="str">
        <f t="shared" si="12"/>
        <v/>
      </c>
      <c r="Q40" s="116"/>
      <c r="R40" s="9"/>
    </row>
    <row r="41" spans="2:18" x14ac:dyDescent="0.25">
      <c r="B41" s="36"/>
      <c r="C41" s="59"/>
      <c r="D41" s="60"/>
      <c r="E41" s="99"/>
      <c r="F41" s="61"/>
      <c r="G41" s="61"/>
      <c r="H41" s="70"/>
      <c r="I41" s="63" t="str">
        <f t="shared" si="8"/>
        <v/>
      </c>
      <c r="J41" s="28">
        <f t="shared" si="9"/>
        <v>0</v>
      </c>
      <c r="K41" s="29">
        <f t="shared" si="10"/>
        <v>0</v>
      </c>
      <c r="L41" s="1" t="str">
        <f t="shared" si="14"/>
        <v/>
      </c>
      <c r="M41" s="58" t="str">
        <f t="shared" si="13"/>
        <v/>
      </c>
      <c r="N41" s="93">
        <f t="shared" si="11"/>
        <v>1</v>
      </c>
      <c r="O41" s="47" t="str">
        <f t="shared" si="15"/>
        <v/>
      </c>
      <c r="P41" s="115" t="str">
        <f t="shared" si="12"/>
        <v/>
      </c>
      <c r="Q41" s="116"/>
      <c r="R41" s="9"/>
    </row>
    <row r="42" spans="2:18" x14ac:dyDescent="0.25">
      <c r="B42" s="36"/>
      <c r="C42" s="73"/>
      <c r="D42" s="60"/>
      <c r="E42" s="99"/>
      <c r="F42" s="61"/>
      <c r="G42" s="61"/>
      <c r="H42" s="70"/>
      <c r="I42" s="63" t="str">
        <f t="shared" si="8"/>
        <v/>
      </c>
      <c r="J42" s="28">
        <f t="shared" si="9"/>
        <v>0</v>
      </c>
      <c r="K42" s="29">
        <f t="shared" si="10"/>
        <v>0</v>
      </c>
      <c r="L42" s="1" t="str">
        <f t="shared" si="14"/>
        <v/>
      </c>
      <c r="M42" s="58" t="str">
        <f t="shared" si="13"/>
        <v/>
      </c>
      <c r="N42" s="93">
        <f t="shared" si="11"/>
        <v>1</v>
      </c>
      <c r="O42" s="47" t="str">
        <f t="shared" si="15"/>
        <v/>
      </c>
      <c r="P42" s="115" t="str">
        <f t="shared" si="12"/>
        <v/>
      </c>
      <c r="Q42" s="116"/>
      <c r="R42" s="9"/>
    </row>
    <row r="43" spans="2:18" x14ac:dyDescent="0.25">
      <c r="B43" s="36"/>
      <c r="C43" s="73"/>
      <c r="D43" s="60"/>
      <c r="E43" s="100"/>
      <c r="F43" s="61"/>
      <c r="G43" s="61"/>
      <c r="H43" s="70"/>
      <c r="I43" s="63" t="str">
        <f t="shared" si="8"/>
        <v/>
      </c>
      <c r="J43" s="28">
        <f t="shared" si="9"/>
        <v>0</v>
      </c>
      <c r="K43" s="29">
        <f t="shared" si="10"/>
        <v>0</v>
      </c>
      <c r="L43" s="1" t="str">
        <f t="shared" si="14"/>
        <v/>
      </c>
      <c r="M43" s="58" t="str">
        <f t="shared" si="13"/>
        <v/>
      </c>
      <c r="N43" s="93">
        <f t="shared" si="11"/>
        <v>1</v>
      </c>
      <c r="O43" s="47" t="str">
        <f t="shared" si="15"/>
        <v/>
      </c>
      <c r="P43" s="115" t="str">
        <f t="shared" si="12"/>
        <v/>
      </c>
      <c r="Q43" s="116"/>
      <c r="R43" s="9"/>
    </row>
    <row r="44" spans="2:18" x14ac:dyDescent="0.25">
      <c r="B44" s="36"/>
      <c r="C44" s="73"/>
      <c r="D44" s="60"/>
      <c r="E44" s="100"/>
      <c r="F44" s="61"/>
      <c r="G44" s="61"/>
      <c r="H44" s="70"/>
      <c r="I44" s="63" t="str">
        <f t="shared" si="8"/>
        <v/>
      </c>
      <c r="J44" s="28">
        <f t="shared" si="9"/>
        <v>0</v>
      </c>
      <c r="K44" s="29">
        <f t="shared" si="10"/>
        <v>0</v>
      </c>
      <c r="L44" s="1" t="str">
        <f t="shared" si="14"/>
        <v/>
      </c>
      <c r="M44" s="58" t="str">
        <f t="shared" si="13"/>
        <v/>
      </c>
      <c r="N44" s="93">
        <f t="shared" si="11"/>
        <v>1</v>
      </c>
      <c r="O44" s="47" t="str">
        <f t="shared" si="15"/>
        <v/>
      </c>
      <c r="P44" s="115" t="str">
        <f t="shared" si="12"/>
        <v/>
      </c>
      <c r="Q44" s="116"/>
      <c r="R44" s="9"/>
    </row>
    <row r="45" spans="2:18" x14ac:dyDescent="0.25">
      <c r="B45" s="36"/>
      <c r="C45" s="73"/>
      <c r="D45" s="60"/>
      <c r="E45" s="100"/>
      <c r="F45" s="61"/>
      <c r="G45" s="61"/>
      <c r="H45" s="70"/>
      <c r="I45" s="63" t="str">
        <f t="shared" si="8"/>
        <v/>
      </c>
      <c r="J45" s="28">
        <f t="shared" si="9"/>
        <v>0</v>
      </c>
      <c r="K45" s="29">
        <f t="shared" si="10"/>
        <v>0</v>
      </c>
      <c r="L45" s="1" t="str">
        <f t="shared" si="14"/>
        <v/>
      </c>
      <c r="M45" s="58" t="str">
        <f t="shared" si="13"/>
        <v/>
      </c>
      <c r="N45" s="93">
        <f t="shared" si="11"/>
        <v>1</v>
      </c>
      <c r="O45" s="47" t="str">
        <f t="shared" si="15"/>
        <v/>
      </c>
      <c r="P45" s="115" t="str">
        <f t="shared" si="12"/>
        <v/>
      </c>
      <c r="Q45" s="116"/>
      <c r="R45" s="9"/>
    </row>
    <row r="46" spans="2:18" x14ac:dyDescent="0.25">
      <c r="B46" s="36"/>
      <c r="C46" s="73"/>
      <c r="D46" s="60"/>
      <c r="E46" s="100"/>
      <c r="F46" s="61"/>
      <c r="G46" s="61"/>
      <c r="H46" s="70"/>
      <c r="I46" s="63" t="str">
        <f t="shared" si="8"/>
        <v/>
      </c>
      <c r="J46" s="28">
        <f t="shared" si="9"/>
        <v>0</v>
      </c>
      <c r="K46" s="29">
        <f t="shared" si="10"/>
        <v>0</v>
      </c>
      <c r="L46" s="1" t="str">
        <f t="shared" si="14"/>
        <v/>
      </c>
      <c r="M46" s="58" t="str">
        <f t="shared" si="13"/>
        <v/>
      </c>
      <c r="N46" s="93">
        <f t="shared" si="11"/>
        <v>1</v>
      </c>
      <c r="O46" s="47" t="str">
        <f t="shared" si="15"/>
        <v/>
      </c>
      <c r="P46" s="115" t="str">
        <f t="shared" si="12"/>
        <v/>
      </c>
      <c r="Q46" s="116"/>
      <c r="R46" s="9"/>
    </row>
    <row r="47" spans="2:18" x14ac:dyDescent="0.25">
      <c r="B47" s="36"/>
      <c r="C47" s="73"/>
      <c r="D47" s="60"/>
      <c r="E47" s="100"/>
      <c r="F47" s="61"/>
      <c r="G47" s="61"/>
      <c r="H47" s="70"/>
      <c r="I47" s="63" t="str">
        <f t="shared" si="8"/>
        <v/>
      </c>
      <c r="J47" s="28">
        <f t="shared" si="9"/>
        <v>0</v>
      </c>
      <c r="K47" s="29">
        <f t="shared" si="10"/>
        <v>0</v>
      </c>
      <c r="L47" s="1" t="str">
        <f t="shared" si="14"/>
        <v/>
      </c>
      <c r="M47" s="58" t="str">
        <f t="shared" si="13"/>
        <v/>
      </c>
      <c r="N47" s="93">
        <f t="shared" si="11"/>
        <v>1</v>
      </c>
      <c r="O47" s="47" t="str">
        <f t="shared" si="15"/>
        <v/>
      </c>
      <c r="P47" s="115" t="str">
        <f t="shared" si="12"/>
        <v/>
      </c>
      <c r="Q47" s="116"/>
      <c r="R47" s="9"/>
    </row>
    <row r="48" spans="2:18" x14ac:dyDescent="0.25">
      <c r="B48" s="36"/>
      <c r="C48" s="73"/>
      <c r="D48" s="60"/>
      <c r="E48" s="100"/>
      <c r="F48" s="61"/>
      <c r="G48" s="61"/>
      <c r="H48" s="70"/>
      <c r="I48" s="63" t="str">
        <f t="shared" si="8"/>
        <v/>
      </c>
      <c r="J48" s="28">
        <f t="shared" si="9"/>
        <v>0</v>
      </c>
      <c r="K48" s="29">
        <f t="shared" si="10"/>
        <v>0</v>
      </c>
      <c r="L48" s="1" t="str">
        <f t="shared" si="14"/>
        <v/>
      </c>
      <c r="M48" s="58" t="str">
        <f t="shared" si="13"/>
        <v/>
      </c>
      <c r="N48" s="93">
        <f t="shared" si="11"/>
        <v>1</v>
      </c>
      <c r="O48" s="47" t="str">
        <f t="shared" si="15"/>
        <v/>
      </c>
      <c r="P48" s="115" t="str">
        <f t="shared" si="12"/>
        <v/>
      </c>
      <c r="Q48" s="116"/>
      <c r="R48" s="9"/>
    </row>
    <row r="49" spans="2:18" x14ac:dyDescent="0.25">
      <c r="B49" s="36"/>
      <c r="C49" s="73"/>
      <c r="D49" s="60"/>
      <c r="E49" s="100"/>
      <c r="F49" s="61"/>
      <c r="G49" s="61"/>
      <c r="H49" s="70"/>
      <c r="I49" s="63" t="str">
        <f t="shared" si="8"/>
        <v/>
      </c>
      <c r="J49" s="28">
        <f t="shared" si="9"/>
        <v>0</v>
      </c>
      <c r="K49" s="29">
        <f t="shared" si="10"/>
        <v>0</v>
      </c>
      <c r="L49" s="1" t="str">
        <f t="shared" si="14"/>
        <v/>
      </c>
      <c r="M49" s="58" t="str">
        <f t="shared" si="13"/>
        <v/>
      </c>
      <c r="N49" s="93">
        <f t="shared" si="11"/>
        <v>1</v>
      </c>
      <c r="O49" s="47" t="str">
        <f t="shared" si="15"/>
        <v/>
      </c>
      <c r="P49" s="115" t="str">
        <f t="shared" si="12"/>
        <v/>
      </c>
      <c r="Q49" s="116"/>
      <c r="R49" s="9"/>
    </row>
    <row r="50" spans="2:18" x14ac:dyDescent="0.25">
      <c r="B50" s="36"/>
      <c r="C50" s="73"/>
      <c r="D50" s="60"/>
      <c r="E50" s="100"/>
      <c r="F50" s="61"/>
      <c r="G50" s="61"/>
      <c r="H50" s="70"/>
      <c r="I50" s="63" t="str">
        <f t="shared" si="8"/>
        <v/>
      </c>
      <c r="J50" s="28">
        <f t="shared" si="9"/>
        <v>0</v>
      </c>
      <c r="K50" s="29">
        <f t="shared" si="10"/>
        <v>0</v>
      </c>
      <c r="L50" s="1" t="str">
        <f t="shared" si="14"/>
        <v/>
      </c>
      <c r="M50" s="58" t="str">
        <f t="shared" si="13"/>
        <v/>
      </c>
      <c r="N50" s="93">
        <f t="shared" si="11"/>
        <v>1</v>
      </c>
      <c r="O50" s="47" t="str">
        <f t="shared" si="15"/>
        <v/>
      </c>
      <c r="P50" s="115" t="str">
        <f t="shared" si="12"/>
        <v/>
      </c>
      <c r="Q50" s="116"/>
      <c r="R50" s="9"/>
    </row>
    <row r="51" spans="2:18" x14ac:dyDescent="0.25">
      <c r="B51" s="36"/>
      <c r="C51" s="73"/>
      <c r="D51" s="60"/>
      <c r="E51" s="100"/>
      <c r="F51" s="61"/>
      <c r="G51" s="61"/>
      <c r="H51" s="70"/>
      <c r="I51" s="63" t="str">
        <f t="shared" si="8"/>
        <v/>
      </c>
      <c r="J51" s="28">
        <f t="shared" si="9"/>
        <v>0</v>
      </c>
      <c r="K51" s="29">
        <f t="shared" si="10"/>
        <v>0</v>
      </c>
      <c r="L51" s="1" t="str">
        <f t="shared" si="14"/>
        <v/>
      </c>
      <c r="M51" s="58" t="str">
        <f t="shared" si="13"/>
        <v/>
      </c>
      <c r="N51" s="93">
        <f t="shared" si="11"/>
        <v>1</v>
      </c>
      <c r="O51" s="47" t="str">
        <f t="shared" si="15"/>
        <v/>
      </c>
      <c r="P51" s="115" t="str">
        <f t="shared" si="12"/>
        <v/>
      </c>
      <c r="Q51" s="116"/>
      <c r="R51" s="9"/>
    </row>
    <row r="52" spans="2:18" x14ac:dyDescent="0.25">
      <c r="B52" s="36"/>
      <c r="C52" s="73"/>
      <c r="D52" s="60"/>
      <c r="E52" s="100"/>
      <c r="F52" s="61"/>
      <c r="G52" s="61"/>
      <c r="H52" s="70"/>
      <c r="I52" s="63" t="str">
        <f t="shared" si="8"/>
        <v/>
      </c>
      <c r="J52" s="28">
        <f t="shared" si="9"/>
        <v>0</v>
      </c>
      <c r="K52" s="29">
        <f t="shared" si="10"/>
        <v>0</v>
      </c>
      <c r="L52" s="1" t="str">
        <f t="shared" si="14"/>
        <v/>
      </c>
      <c r="M52" s="58" t="str">
        <f t="shared" si="13"/>
        <v/>
      </c>
      <c r="N52" s="93">
        <f t="shared" si="11"/>
        <v>1</v>
      </c>
      <c r="O52" s="47" t="str">
        <f t="shared" si="15"/>
        <v/>
      </c>
      <c r="P52" s="115" t="str">
        <f t="shared" si="12"/>
        <v/>
      </c>
      <c r="Q52" s="116"/>
      <c r="R52" s="9"/>
    </row>
    <row r="53" spans="2:18" x14ac:dyDescent="0.25">
      <c r="B53" s="36"/>
      <c r="C53" s="73"/>
      <c r="D53" s="60"/>
      <c r="E53" s="100"/>
      <c r="F53" s="61"/>
      <c r="G53" s="61"/>
      <c r="H53" s="70"/>
      <c r="I53" s="63" t="str">
        <f t="shared" si="8"/>
        <v/>
      </c>
      <c r="J53" s="28">
        <f t="shared" si="9"/>
        <v>0</v>
      </c>
      <c r="K53" s="29">
        <f t="shared" si="10"/>
        <v>0</v>
      </c>
      <c r="L53" s="1" t="str">
        <f t="shared" si="14"/>
        <v/>
      </c>
      <c r="M53" s="58" t="str">
        <f t="shared" si="13"/>
        <v/>
      </c>
      <c r="N53" s="93">
        <f t="shared" si="11"/>
        <v>1</v>
      </c>
      <c r="O53" s="47" t="str">
        <f t="shared" si="15"/>
        <v/>
      </c>
      <c r="P53" s="115" t="str">
        <f t="shared" si="12"/>
        <v/>
      </c>
      <c r="Q53" s="116"/>
      <c r="R53" s="9"/>
    </row>
    <row r="54" spans="2:18" x14ac:dyDescent="0.25">
      <c r="B54" s="36"/>
      <c r="C54" s="73"/>
      <c r="D54" s="60"/>
      <c r="E54" s="100"/>
      <c r="F54" s="61"/>
      <c r="G54" s="61"/>
      <c r="H54" s="70"/>
      <c r="I54" s="63" t="str">
        <f t="shared" si="8"/>
        <v/>
      </c>
      <c r="J54" s="28">
        <f t="shared" si="9"/>
        <v>0</v>
      </c>
      <c r="K54" s="29">
        <f t="shared" si="10"/>
        <v>0</v>
      </c>
      <c r="L54" s="1" t="str">
        <f t="shared" si="14"/>
        <v/>
      </c>
      <c r="M54" s="58" t="str">
        <f t="shared" si="13"/>
        <v/>
      </c>
      <c r="N54" s="93">
        <f t="shared" si="11"/>
        <v>1</v>
      </c>
      <c r="O54" s="47" t="str">
        <f t="shared" si="15"/>
        <v/>
      </c>
      <c r="P54" s="115" t="str">
        <f t="shared" si="12"/>
        <v/>
      </c>
      <c r="Q54" s="116"/>
      <c r="R54" s="9"/>
    </row>
    <row r="55" spans="2:18" x14ac:dyDescent="0.25">
      <c r="B55" s="36"/>
      <c r="C55" s="73"/>
      <c r="D55" s="60"/>
      <c r="E55" s="100"/>
      <c r="F55" s="61"/>
      <c r="G55" s="61"/>
      <c r="H55" s="70"/>
      <c r="I55" s="63" t="str">
        <f t="shared" si="8"/>
        <v/>
      </c>
      <c r="J55" s="28">
        <f t="shared" si="9"/>
        <v>0</v>
      </c>
      <c r="K55" s="29">
        <f t="shared" si="10"/>
        <v>0</v>
      </c>
      <c r="L55" s="1" t="str">
        <f t="shared" si="14"/>
        <v/>
      </c>
      <c r="M55" s="58" t="str">
        <f t="shared" si="13"/>
        <v/>
      </c>
      <c r="N55" s="93">
        <f t="shared" si="11"/>
        <v>1</v>
      </c>
      <c r="O55" s="47" t="str">
        <f t="shared" si="15"/>
        <v/>
      </c>
      <c r="P55" s="115" t="str">
        <f t="shared" si="12"/>
        <v/>
      </c>
      <c r="Q55" s="116"/>
      <c r="R55" s="9"/>
    </row>
    <row r="56" spans="2:18" x14ac:dyDescent="0.25">
      <c r="B56" s="36"/>
      <c r="C56" s="73"/>
      <c r="D56" s="60"/>
      <c r="E56" s="100"/>
      <c r="F56" s="61"/>
      <c r="G56" s="61"/>
      <c r="H56" s="70"/>
      <c r="I56" s="63" t="str">
        <f t="shared" si="8"/>
        <v/>
      </c>
      <c r="J56" s="28">
        <f t="shared" si="9"/>
        <v>0</v>
      </c>
      <c r="K56" s="29">
        <f t="shared" si="10"/>
        <v>0</v>
      </c>
      <c r="L56" s="1" t="str">
        <f t="shared" si="14"/>
        <v/>
      </c>
      <c r="M56" s="58" t="str">
        <f t="shared" si="13"/>
        <v/>
      </c>
      <c r="N56" s="93">
        <f t="shared" si="11"/>
        <v>1</v>
      </c>
      <c r="O56" s="47" t="str">
        <f t="shared" si="15"/>
        <v/>
      </c>
      <c r="P56" s="115" t="str">
        <f t="shared" si="12"/>
        <v/>
      </c>
      <c r="Q56" s="116"/>
      <c r="R56" s="9"/>
    </row>
    <row r="57" spans="2:18" x14ac:dyDescent="0.25">
      <c r="B57" s="36"/>
      <c r="C57" s="73"/>
      <c r="D57" s="60"/>
      <c r="E57" s="100"/>
      <c r="F57" s="61"/>
      <c r="G57" s="61"/>
      <c r="H57" s="70"/>
      <c r="I57" s="63" t="str">
        <f t="shared" si="8"/>
        <v/>
      </c>
      <c r="J57" s="28">
        <f t="shared" si="9"/>
        <v>0</v>
      </c>
      <c r="K57" s="29">
        <f t="shared" si="10"/>
        <v>0</v>
      </c>
      <c r="L57" s="1" t="str">
        <f t="shared" si="14"/>
        <v/>
      </c>
      <c r="M57" s="58" t="str">
        <f t="shared" si="13"/>
        <v/>
      </c>
      <c r="N57" s="93">
        <f t="shared" si="11"/>
        <v>1</v>
      </c>
      <c r="O57" s="47" t="str">
        <f t="shared" si="15"/>
        <v/>
      </c>
      <c r="P57" s="115" t="str">
        <f t="shared" si="12"/>
        <v/>
      </c>
      <c r="Q57" s="116"/>
      <c r="R57" s="9"/>
    </row>
    <row r="58" spans="2:18" x14ac:dyDescent="0.25">
      <c r="B58" s="36"/>
      <c r="C58" s="73"/>
      <c r="D58" s="60"/>
      <c r="E58" s="100"/>
      <c r="F58" s="61"/>
      <c r="G58" s="61"/>
      <c r="H58" s="70"/>
      <c r="I58" s="63" t="str">
        <f t="shared" si="8"/>
        <v/>
      </c>
      <c r="J58" s="28">
        <f t="shared" si="9"/>
        <v>0</v>
      </c>
      <c r="K58" s="29">
        <f t="shared" si="10"/>
        <v>0</v>
      </c>
      <c r="L58" s="1" t="str">
        <f t="shared" si="14"/>
        <v/>
      </c>
      <c r="M58" s="58" t="str">
        <f t="shared" si="13"/>
        <v/>
      </c>
      <c r="N58" s="93">
        <f t="shared" si="11"/>
        <v>1</v>
      </c>
      <c r="O58" s="47" t="str">
        <f t="shared" si="15"/>
        <v/>
      </c>
      <c r="P58" s="115" t="str">
        <f t="shared" si="12"/>
        <v/>
      </c>
      <c r="Q58" s="116"/>
      <c r="R58" s="9"/>
    </row>
    <row r="59" spans="2:18" x14ac:dyDescent="0.25">
      <c r="B59" s="36"/>
      <c r="C59" s="73"/>
      <c r="D59" s="60"/>
      <c r="E59" s="100"/>
      <c r="F59" s="61"/>
      <c r="G59" s="61"/>
      <c r="H59" s="70"/>
      <c r="I59" s="63" t="str">
        <f t="shared" si="8"/>
        <v/>
      </c>
      <c r="J59" s="28">
        <f t="shared" si="9"/>
        <v>0</v>
      </c>
      <c r="K59" s="29">
        <f t="shared" si="10"/>
        <v>0</v>
      </c>
      <c r="L59" s="1" t="str">
        <f t="shared" si="14"/>
        <v/>
      </c>
      <c r="M59" s="58" t="str">
        <f t="shared" si="13"/>
        <v/>
      </c>
      <c r="N59" s="93">
        <f t="shared" si="11"/>
        <v>1</v>
      </c>
      <c r="O59" s="47" t="str">
        <f t="shared" si="15"/>
        <v/>
      </c>
      <c r="P59" s="115" t="str">
        <f t="shared" si="12"/>
        <v/>
      </c>
      <c r="Q59" s="116"/>
      <c r="R59" s="9"/>
    </row>
    <row r="60" spans="2:18" x14ac:dyDescent="0.25">
      <c r="B60" s="36"/>
      <c r="C60" s="73"/>
      <c r="D60" s="60"/>
      <c r="E60" s="100"/>
      <c r="F60" s="61"/>
      <c r="G60" s="61"/>
      <c r="H60" s="70"/>
      <c r="I60" s="63" t="str">
        <f t="shared" si="8"/>
        <v/>
      </c>
      <c r="J60" s="28">
        <f t="shared" si="9"/>
        <v>0</v>
      </c>
      <c r="K60" s="49">
        <f t="shared" si="10"/>
        <v>0</v>
      </c>
      <c r="L60" s="50" t="str">
        <f t="shared" si="14"/>
        <v/>
      </c>
      <c r="M60" s="58" t="str">
        <f t="shared" si="13"/>
        <v/>
      </c>
      <c r="N60" s="93">
        <f t="shared" si="11"/>
        <v>1</v>
      </c>
      <c r="O60" s="51" t="str">
        <f t="shared" si="15"/>
        <v/>
      </c>
      <c r="P60" s="115" t="str">
        <f t="shared" si="12"/>
        <v/>
      </c>
      <c r="Q60" s="116"/>
      <c r="R60" s="9"/>
    </row>
    <row r="61" spans="2:18" ht="15.75" thickBot="1" x14ac:dyDescent="0.3">
      <c r="B61" s="36"/>
      <c r="C61" s="74"/>
      <c r="D61" s="95"/>
      <c r="E61" s="101"/>
      <c r="F61" s="96"/>
      <c r="G61" s="96"/>
      <c r="H61" s="97"/>
      <c r="I61" s="91" t="str">
        <f t="shared" si="8"/>
        <v/>
      </c>
      <c r="J61" s="34">
        <f t="shared" si="9"/>
        <v>0</v>
      </c>
      <c r="K61" s="35">
        <f t="shared" si="10"/>
        <v>0</v>
      </c>
      <c r="L61" s="52" t="str">
        <f t="shared" si="14"/>
        <v/>
      </c>
      <c r="M61" s="109" t="str">
        <f t="shared" si="13"/>
        <v/>
      </c>
      <c r="N61" s="93">
        <f t="shared" si="11"/>
        <v>1</v>
      </c>
      <c r="O61" s="48" t="str">
        <f t="shared" si="15"/>
        <v/>
      </c>
      <c r="P61" s="115" t="str">
        <f t="shared" si="12"/>
        <v/>
      </c>
      <c r="Q61" s="116"/>
      <c r="R61" s="9"/>
    </row>
    <row r="62" spans="2:18" ht="15.75" customHeight="1" thickTop="1" thickBot="1" x14ac:dyDescent="0.3">
      <c r="E62" s="11"/>
      <c r="J62" s="30"/>
      <c r="K62" s="27">
        <f t="shared" si="10"/>
        <v>0</v>
      </c>
      <c r="N62" s="16"/>
      <c r="O62" s="118" t="s">
        <v>9</v>
      </c>
      <c r="P62" s="120" t="s">
        <v>10</v>
      </c>
      <c r="R62" s="9"/>
    </row>
    <row r="63" spans="2:18" ht="15.75" customHeight="1" thickBot="1" x14ac:dyDescent="0.3">
      <c r="E63" s="11"/>
      <c r="G63" s="122" t="s">
        <v>27</v>
      </c>
      <c r="H63" s="123"/>
      <c r="I63" s="124"/>
      <c r="J63" s="30"/>
      <c r="K63" s="27"/>
      <c r="L63" s="88">
        <v>36</v>
      </c>
      <c r="M63" s="113" t="s">
        <v>8</v>
      </c>
      <c r="N63" s="16"/>
      <c r="O63" s="118"/>
      <c r="P63" s="120"/>
      <c r="R63" s="9"/>
    </row>
    <row r="64" spans="2:18" ht="15.75" thickBot="1" x14ac:dyDescent="0.3">
      <c r="E64" s="11"/>
      <c r="G64" s="125" t="s">
        <v>11</v>
      </c>
      <c r="H64" s="126"/>
      <c r="I64" s="127"/>
      <c r="J64" s="30"/>
      <c r="K64" s="27"/>
      <c r="L64" s="26">
        <v>15</v>
      </c>
      <c r="M64" s="114"/>
      <c r="N64" s="16"/>
      <c r="O64" s="119"/>
      <c r="P64" s="121"/>
      <c r="R64" s="9"/>
    </row>
    <row r="65" spans="2:18" ht="15.75" thickBot="1" x14ac:dyDescent="0.3">
      <c r="D65" s="12"/>
      <c r="E65" s="57" t="s">
        <v>24</v>
      </c>
      <c r="F65" s="136">
        <v>7500</v>
      </c>
      <c r="G65" s="137"/>
      <c r="H65" s="157">
        <f>SUM(J37:J61)</f>
        <v>0</v>
      </c>
      <c r="I65" s="158"/>
      <c r="J65" s="27"/>
      <c r="K65" s="27">
        <f t="shared" ref="K65:K96" si="16">IF(L65="FFM",H65,0)</f>
        <v>0</v>
      </c>
      <c r="L65" s="25">
        <f>IF(L64&gt;15,L63*2,L63)</f>
        <v>36</v>
      </c>
      <c r="M65" s="13">
        <v>900</v>
      </c>
      <c r="N65" s="16"/>
      <c r="O65" s="87">
        <f>+M65*H65</f>
        <v>0</v>
      </c>
      <c r="P65" s="53">
        <f>ROUNDDOWN(+O65/L65,-3)</f>
        <v>0</v>
      </c>
      <c r="R65" s="9"/>
    </row>
    <row r="66" spans="2:18" ht="15.75" thickBot="1" x14ac:dyDescent="0.3">
      <c r="D66" s="12"/>
      <c r="E66" s="14"/>
      <c r="F66" s="12"/>
      <c r="G66" s="12"/>
      <c r="H66" s="4"/>
      <c r="I66" s="12"/>
      <c r="J66" s="32"/>
      <c r="K66" s="32"/>
      <c r="L66" s="16"/>
      <c r="M66" s="16"/>
      <c r="N66" s="16"/>
      <c r="O66" s="16"/>
      <c r="P66" s="16"/>
      <c r="R66" s="9"/>
    </row>
    <row r="67" spans="2:18" ht="15.75" thickBot="1" x14ac:dyDescent="0.3">
      <c r="E67" s="14"/>
      <c r="G67" s="144" t="s">
        <v>12</v>
      </c>
      <c r="H67" s="145"/>
      <c r="I67" s="146"/>
      <c r="J67" s="33"/>
      <c r="K67" s="27">
        <f t="shared" si="16"/>
        <v>0</v>
      </c>
      <c r="L67" s="24">
        <f>SUM(O37:O61)</f>
        <v>0</v>
      </c>
      <c r="M67" s="18"/>
      <c r="N67" s="18"/>
    </row>
    <row r="68" spans="2:18" x14ac:dyDescent="0.25">
      <c r="E68" s="14"/>
      <c r="J68" s="30"/>
      <c r="K68" s="27">
        <f t="shared" si="16"/>
        <v>0</v>
      </c>
      <c r="L68" s="19"/>
      <c r="O68" s="20"/>
    </row>
    <row r="69" spans="2:18" ht="15.75" thickBot="1" x14ac:dyDescent="0.3">
      <c r="J69" s="30"/>
      <c r="K69" s="27">
        <f t="shared" si="16"/>
        <v>0</v>
      </c>
      <c r="L69" s="18"/>
      <c r="O69" s="14"/>
    </row>
    <row r="70" spans="2:18" s="37" customFormat="1" ht="46.5" customHeight="1" thickTop="1" thickBot="1" x14ac:dyDescent="0.3">
      <c r="B70" s="75" t="s">
        <v>1</v>
      </c>
      <c r="C70" s="76" t="s">
        <v>0</v>
      </c>
      <c r="D70" s="77" t="s">
        <v>2</v>
      </c>
      <c r="E70" s="7" t="s">
        <v>16</v>
      </c>
      <c r="F70" s="78" t="s">
        <v>3</v>
      </c>
      <c r="G70" s="78" t="s">
        <v>4</v>
      </c>
      <c r="H70" s="79" t="s">
        <v>5</v>
      </c>
      <c r="I70" s="62" t="s">
        <v>17</v>
      </c>
      <c r="J70" s="43"/>
      <c r="K70" s="92">
        <f t="shared" si="16"/>
        <v>0</v>
      </c>
      <c r="L70" s="44" t="s">
        <v>6</v>
      </c>
      <c r="M70" s="89" t="s">
        <v>7</v>
      </c>
      <c r="N70" s="89" t="s">
        <v>11</v>
      </c>
      <c r="O70" s="90" t="s">
        <v>19</v>
      </c>
      <c r="P70" s="10"/>
      <c r="Q70" s="102"/>
      <c r="R70" s="38"/>
    </row>
    <row r="71" spans="2:18" ht="15.75" thickTop="1" x14ac:dyDescent="0.25">
      <c r="B71" s="80">
        <v>1</v>
      </c>
      <c r="C71" s="107">
        <v>60</v>
      </c>
      <c r="D71" s="66"/>
      <c r="E71" s="98"/>
      <c r="F71" s="67"/>
      <c r="G71" s="67"/>
      <c r="H71" s="68"/>
      <c r="I71" s="63" t="str">
        <f>IF(H71&gt;0,IF(H71&gt;$F$99,"Oui","Non"),"")</f>
        <v/>
      </c>
      <c r="J71" s="39">
        <f t="shared" ref="J71:J95" si="17">IF(I71="Oui",H71,0)</f>
        <v>0</v>
      </c>
      <c r="K71" s="40">
        <f t="shared" si="16"/>
        <v>0</v>
      </c>
      <c r="L71" s="41" t="str">
        <f>IF(H71&gt;0,IF(I71="Oui",ROUND(+H71*M$99/P$99,0),"FFM"),"")</f>
        <v/>
      </c>
      <c r="M71" s="58" t="str">
        <f>IF(AND(H71&gt;0,L71&lt;&gt;"FFM"),IF(L71&lt;5,ROUNDDOWN(+H71*M$99/5/N71,-3),P$99/N71),"")</f>
        <v/>
      </c>
      <c r="N71" s="93">
        <f t="shared" ref="N71:N95" si="18">IF($L$98&lt;16,1,2)</f>
        <v>1</v>
      </c>
      <c r="O71" s="42" t="str">
        <f>IF(L71="FFM",0,IF(H71&gt;0,+H71*M$99/M71,""))</f>
        <v/>
      </c>
      <c r="P71" s="115" t="str">
        <f t="shared" ref="P71:P95" si="19">IF(AND(H71&gt;0,H71&lt;=$F$132),"volume inférieur à"&amp;" "&amp;$F$132 &amp;" m³"&amp;" = FFM",IF(AND(L71&gt;0,L71&lt;5)," Calcul d'un PAS pour min 5 échantillon",""))</f>
        <v/>
      </c>
      <c r="Q71" s="116"/>
      <c r="R71" s="9"/>
    </row>
    <row r="72" spans="2:18" x14ac:dyDescent="0.25">
      <c r="B72" s="69">
        <v>2</v>
      </c>
      <c r="C72" s="59"/>
      <c r="D72" s="60"/>
      <c r="E72" s="99"/>
      <c r="F72" s="61"/>
      <c r="G72" s="61"/>
      <c r="H72" s="70"/>
      <c r="I72" s="63" t="str">
        <f t="shared" ref="I72:I95" si="20">IF(H72&gt;0,IF(H72&gt;$F$99,"Oui","Non"),"")</f>
        <v/>
      </c>
      <c r="J72" s="28">
        <f t="shared" si="17"/>
        <v>0</v>
      </c>
      <c r="K72" s="29">
        <f t="shared" si="16"/>
        <v>0</v>
      </c>
      <c r="L72" s="1" t="str">
        <f>IF(H72&gt;0,IF(I72="Oui",ROUND(+H72*M$99/P$99,0),"FFM"),"")</f>
        <v/>
      </c>
      <c r="M72" s="58" t="str">
        <f t="shared" ref="M72:M94" si="21">IF(AND(H72&gt;0,L72&lt;&gt;"FFM"),IF(L72&lt;5,ROUNDDOWN(+H72*M$99/5/N72,-3),P$99/N72),"")</f>
        <v/>
      </c>
      <c r="N72" s="93">
        <f t="shared" si="18"/>
        <v>1</v>
      </c>
      <c r="O72" s="47" t="str">
        <f>IF(L72="FFM",0,IF(H72&gt;0,+H72*M$99/M72,""))</f>
        <v/>
      </c>
      <c r="P72" s="115" t="str">
        <f t="shared" si="19"/>
        <v/>
      </c>
      <c r="Q72" s="116"/>
      <c r="R72" s="9"/>
    </row>
    <row r="73" spans="2:18" x14ac:dyDescent="0.25">
      <c r="B73" s="80">
        <v>3</v>
      </c>
      <c r="C73" s="59"/>
      <c r="D73" s="60"/>
      <c r="E73" s="99"/>
      <c r="F73" s="61"/>
      <c r="G73" s="61"/>
      <c r="H73" s="70"/>
      <c r="I73" s="63" t="str">
        <f t="shared" si="20"/>
        <v/>
      </c>
      <c r="J73" s="28">
        <f t="shared" si="17"/>
        <v>0</v>
      </c>
      <c r="K73" s="29">
        <f t="shared" si="16"/>
        <v>0</v>
      </c>
      <c r="L73" s="1" t="str">
        <f t="shared" ref="L73:L95" si="22">IF(H73&gt;0,IF(I73="Oui",ROUND(+H73*M$99/P$99,0),"FFM"),"")</f>
        <v/>
      </c>
      <c r="M73" s="58" t="str">
        <f t="shared" si="21"/>
        <v/>
      </c>
      <c r="N73" s="93">
        <f t="shared" si="18"/>
        <v>1</v>
      </c>
      <c r="O73" s="47" t="str">
        <f t="shared" ref="O73:O95" si="23">IF(L73="FFM",0,IF(H73&gt;0,+H73*M$99/M73,""))</f>
        <v/>
      </c>
      <c r="P73" s="115" t="str">
        <f t="shared" si="19"/>
        <v/>
      </c>
      <c r="Q73" s="116"/>
      <c r="R73" s="9"/>
    </row>
    <row r="74" spans="2:18" x14ac:dyDescent="0.25">
      <c r="B74" s="69">
        <v>4</v>
      </c>
      <c r="C74" s="59"/>
      <c r="D74" s="60"/>
      <c r="E74" s="99"/>
      <c r="F74" s="61"/>
      <c r="G74" s="61"/>
      <c r="H74" s="70"/>
      <c r="I74" s="63" t="str">
        <f t="shared" si="20"/>
        <v/>
      </c>
      <c r="J74" s="28">
        <f t="shared" si="17"/>
        <v>0</v>
      </c>
      <c r="K74" s="29">
        <f t="shared" si="16"/>
        <v>0</v>
      </c>
      <c r="L74" s="1" t="str">
        <f t="shared" si="22"/>
        <v/>
      </c>
      <c r="M74" s="58" t="str">
        <f t="shared" si="21"/>
        <v/>
      </c>
      <c r="N74" s="93">
        <f t="shared" si="18"/>
        <v>1</v>
      </c>
      <c r="O74" s="47" t="str">
        <f t="shared" si="23"/>
        <v/>
      </c>
      <c r="P74" s="115" t="str">
        <f t="shared" si="19"/>
        <v/>
      </c>
      <c r="Q74" s="116"/>
      <c r="R74" s="9"/>
    </row>
    <row r="75" spans="2:18" x14ac:dyDescent="0.25">
      <c r="B75" s="80">
        <v>5</v>
      </c>
      <c r="C75" s="59"/>
      <c r="D75" s="60"/>
      <c r="E75" s="99"/>
      <c r="F75" s="61"/>
      <c r="G75" s="61"/>
      <c r="H75" s="70"/>
      <c r="I75" s="63" t="str">
        <f t="shared" si="20"/>
        <v/>
      </c>
      <c r="J75" s="28">
        <f t="shared" si="17"/>
        <v>0</v>
      </c>
      <c r="K75" s="29">
        <f t="shared" si="16"/>
        <v>0</v>
      </c>
      <c r="L75" s="1" t="str">
        <f t="shared" si="22"/>
        <v/>
      </c>
      <c r="M75" s="58" t="str">
        <f t="shared" si="21"/>
        <v/>
      </c>
      <c r="N75" s="93">
        <f t="shared" si="18"/>
        <v>1</v>
      </c>
      <c r="O75" s="47" t="str">
        <f t="shared" si="23"/>
        <v/>
      </c>
      <c r="P75" s="115" t="str">
        <f t="shared" si="19"/>
        <v/>
      </c>
      <c r="Q75" s="116"/>
      <c r="R75" s="9"/>
    </row>
    <row r="76" spans="2:18" x14ac:dyDescent="0.25">
      <c r="B76" s="69">
        <v>6</v>
      </c>
      <c r="C76" s="59"/>
      <c r="D76" s="60"/>
      <c r="E76" s="99"/>
      <c r="F76" s="61"/>
      <c r="G76" s="61"/>
      <c r="H76" s="70"/>
      <c r="I76" s="63" t="str">
        <f t="shared" si="20"/>
        <v/>
      </c>
      <c r="J76" s="28">
        <f t="shared" si="17"/>
        <v>0</v>
      </c>
      <c r="K76" s="29">
        <f t="shared" si="16"/>
        <v>0</v>
      </c>
      <c r="L76" s="1" t="str">
        <f t="shared" si="22"/>
        <v/>
      </c>
      <c r="M76" s="58" t="str">
        <f t="shared" si="21"/>
        <v/>
      </c>
      <c r="N76" s="93">
        <f t="shared" si="18"/>
        <v>1</v>
      </c>
      <c r="O76" s="47" t="str">
        <f t="shared" si="23"/>
        <v/>
      </c>
      <c r="P76" s="115" t="str">
        <f t="shared" si="19"/>
        <v/>
      </c>
      <c r="Q76" s="116"/>
      <c r="R76" s="9"/>
    </row>
    <row r="77" spans="2:18" x14ac:dyDescent="0.25">
      <c r="B77" s="80">
        <v>7</v>
      </c>
      <c r="C77" s="59"/>
      <c r="D77" s="60"/>
      <c r="E77" s="100"/>
      <c r="F77" s="61"/>
      <c r="G77" s="61"/>
      <c r="H77" s="70"/>
      <c r="I77" s="63" t="str">
        <f t="shared" si="20"/>
        <v/>
      </c>
      <c r="J77" s="28">
        <f t="shared" si="17"/>
        <v>0</v>
      </c>
      <c r="K77" s="29">
        <f t="shared" si="16"/>
        <v>0</v>
      </c>
      <c r="L77" s="1" t="str">
        <f t="shared" si="22"/>
        <v/>
      </c>
      <c r="M77" s="58" t="str">
        <f t="shared" si="21"/>
        <v/>
      </c>
      <c r="N77" s="93">
        <f t="shared" si="18"/>
        <v>1</v>
      </c>
      <c r="O77" s="47" t="str">
        <f t="shared" si="23"/>
        <v/>
      </c>
      <c r="P77" s="115" t="str">
        <f t="shared" si="19"/>
        <v/>
      </c>
      <c r="Q77" s="116"/>
      <c r="R77" s="9"/>
    </row>
    <row r="78" spans="2:18" x14ac:dyDescent="0.25">
      <c r="B78" s="69">
        <v>8</v>
      </c>
      <c r="C78" s="59"/>
      <c r="D78" s="60"/>
      <c r="E78" s="100"/>
      <c r="F78" s="61"/>
      <c r="G78" s="61"/>
      <c r="H78" s="70"/>
      <c r="I78" s="63" t="str">
        <f t="shared" si="20"/>
        <v/>
      </c>
      <c r="J78" s="28">
        <f t="shared" si="17"/>
        <v>0</v>
      </c>
      <c r="K78" s="29">
        <f t="shared" si="16"/>
        <v>0</v>
      </c>
      <c r="L78" s="1" t="str">
        <f t="shared" si="22"/>
        <v/>
      </c>
      <c r="M78" s="58" t="str">
        <f t="shared" si="21"/>
        <v/>
      </c>
      <c r="N78" s="93">
        <f t="shared" si="18"/>
        <v>1</v>
      </c>
      <c r="O78" s="47" t="str">
        <f t="shared" si="23"/>
        <v/>
      </c>
      <c r="P78" s="115" t="str">
        <f t="shared" si="19"/>
        <v/>
      </c>
      <c r="Q78" s="116"/>
      <c r="R78" s="9"/>
    </row>
    <row r="79" spans="2:18" x14ac:dyDescent="0.25">
      <c r="B79" s="80">
        <v>9</v>
      </c>
      <c r="C79" s="59"/>
      <c r="D79" s="60"/>
      <c r="E79" s="100"/>
      <c r="F79" s="61"/>
      <c r="G79" s="61"/>
      <c r="H79" s="70"/>
      <c r="I79" s="63" t="str">
        <f t="shared" si="20"/>
        <v/>
      </c>
      <c r="J79" s="28">
        <f t="shared" si="17"/>
        <v>0</v>
      </c>
      <c r="K79" s="29">
        <f t="shared" si="16"/>
        <v>0</v>
      </c>
      <c r="L79" s="1" t="str">
        <f t="shared" si="22"/>
        <v/>
      </c>
      <c r="M79" s="58" t="str">
        <f t="shared" si="21"/>
        <v/>
      </c>
      <c r="N79" s="93">
        <f t="shared" si="18"/>
        <v>1</v>
      </c>
      <c r="O79" s="47" t="str">
        <f t="shared" si="23"/>
        <v/>
      </c>
      <c r="P79" s="115" t="str">
        <f t="shared" si="19"/>
        <v/>
      </c>
      <c r="Q79" s="116"/>
      <c r="R79" s="9"/>
    </row>
    <row r="80" spans="2:18" x14ac:dyDescent="0.25">
      <c r="B80" s="69">
        <v>10</v>
      </c>
      <c r="C80" s="59"/>
      <c r="D80" s="60"/>
      <c r="E80" s="100"/>
      <c r="F80" s="61"/>
      <c r="G80" s="61"/>
      <c r="H80" s="70"/>
      <c r="I80" s="63" t="str">
        <f t="shared" si="20"/>
        <v/>
      </c>
      <c r="J80" s="28">
        <f t="shared" si="17"/>
        <v>0</v>
      </c>
      <c r="K80" s="29">
        <f t="shared" si="16"/>
        <v>0</v>
      </c>
      <c r="L80" s="1" t="str">
        <f t="shared" si="22"/>
        <v/>
      </c>
      <c r="M80" s="58" t="str">
        <f t="shared" si="21"/>
        <v/>
      </c>
      <c r="N80" s="93">
        <f t="shared" si="18"/>
        <v>1</v>
      </c>
      <c r="O80" s="47" t="str">
        <f t="shared" si="23"/>
        <v/>
      </c>
      <c r="P80" s="115" t="str">
        <f t="shared" si="19"/>
        <v/>
      </c>
      <c r="Q80" s="116"/>
      <c r="R80" s="9"/>
    </row>
    <row r="81" spans="2:18" x14ac:dyDescent="0.25">
      <c r="B81" s="80">
        <v>11</v>
      </c>
      <c r="C81" s="59"/>
      <c r="D81" s="60"/>
      <c r="E81" s="100"/>
      <c r="F81" s="61"/>
      <c r="G81" s="61"/>
      <c r="H81" s="70"/>
      <c r="I81" s="63" t="str">
        <f t="shared" si="20"/>
        <v/>
      </c>
      <c r="J81" s="28">
        <f t="shared" si="17"/>
        <v>0</v>
      </c>
      <c r="K81" s="29">
        <f t="shared" si="16"/>
        <v>0</v>
      </c>
      <c r="L81" s="1" t="str">
        <f t="shared" si="22"/>
        <v/>
      </c>
      <c r="M81" s="58" t="str">
        <f t="shared" si="21"/>
        <v/>
      </c>
      <c r="N81" s="93">
        <f t="shared" si="18"/>
        <v>1</v>
      </c>
      <c r="O81" s="47" t="str">
        <f t="shared" si="23"/>
        <v/>
      </c>
      <c r="P81" s="115" t="str">
        <f t="shared" si="19"/>
        <v/>
      </c>
      <c r="Q81" s="116"/>
      <c r="R81" s="9"/>
    </row>
    <row r="82" spans="2:18" x14ac:dyDescent="0.25">
      <c r="B82" s="69">
        <v>12</v>
      </c>
      <c r="C82" s="59"/>
      <c r="D82" s="60"/>
      <c r="E82" s="100"/>
      <c r="F82" s="61"/>
      <c r="G82" s="61"/>
      <c r="H82" s="70"/>
      <c r="I82" s="63" t="str">
        <f t="shared" si="20"/>
        <v/>
      </c>
      <c r="J82" s="28">
        <f t="shared" si="17"/>
        <v>0</v>
      </c>
      <c r="K82" s="29">
        <f t="shared" si="16"/>
        <v>0</v>
      </c>
      <c r="L82" s="1" t="str">
        <f t="shared" si="22"/>
        <v/>
      </c>
      <c r="M82" s="58" t="str">
        <f t="shared" si="21"/>
        <v/>
      </c>
      <c r="N82" s="93">
        <f t="shared" si="18"/>
        <v>1</v>
      </c>
      <c r="O82" s="47" t="str">
        <f t="shared" si="23"/>
        <v/>
      </c>
      <c r="P82" s="115" t="str">
        <f t="shared" si="19"/>
        <v/>
      </c>
      <c r="Q82" s="116"/>
      <c r="R82" s="9"/>
    </row>
    <row r="83" spans="2:18" x14ac:dyDescent="0.25">
      <c r="B83" s="80">
        <v>13</v>
      </c>
      <c r="C83" s="59"/>
      <c r="D83" s="60"/>
      <c r="E83" s="100"/>
      <c r="F83" s="61"/>
      <c r="G83" s="61"/>
      <c r="H83" s="70"/>
      <c r="I83" s="63" t="str">
        <f t="shared" si="20"/>
        <v/>
      </c>
      <c r="J83" s="28">
        <f t="shared" si="17"/>
        <v>0</v>
      </c>
      <c r="K83" s="29">
        <f t="shared" si="16"/>
        <v>0</v>
      </c>
      <c r="L83" s="1" t="str">
        <f t="shared" si="22"/>
        <v/>
      </c>
      <c r="M83" s="58" t="str">
        <f t="shared" si="21"/>
        <v/>
      </c>
      <c r="N83" s="93">
        <f t="shared" si="18"/>
        <v>1</v>
      </c>
      <c r="O83" s="47" t="str">
        <f t="shared" si="23"/>
        <v/>
      </c>
      <c r="P83" s="115" t="str">
        <f t="shared" si="19"/>
        <v/>
      </c>
      <c r="Q83" s="116"/>
      <c r="R83" s="9"/>
    </row>
    <row r="84" spans="2:18" x14ac:dyDescent="0.25">
      <c r="B84" s="69">
        <v>14</v>
      </c>
      <c r="C84" s="59"/>
      <c r="D84" s="60"/>
      <c r="E84" s="100"/>
      <c r="F84" s="61"/>
      <c r="G84" s="61"/>
      <c r="H84" s="70"/>
      <c r="I84" s="63" t="str">
        <f t="shared" si="20"/>
        <v/>
      </c>
      <c r="J84" s="28">
        <f t="shared" si="17"/>
        <v>0</v>
      </c>
      <c r="K84" s="29">
        <f t="shared" si="16"/>
        <v>0</v>
      </c>
      <c r="L84" s="1" t="str">
        <f t="shared" si="22"/>
        <v/>
      </c>
      <c r="M84" s="58" t="str">
        <f t="shared" si="21"/>
        <v/>
      </c>
      <c r="N84" s="93">
        <f t="shared" si="18"/>
        <v>1</v>
      </c>
      <c r="O84" s="47" t="str">
        <f t="shared" si="23"/>
        <v/>
      </c>
      <c r="P84" s="115" t="str">
        <f t="shared" si="19"/>
        <v/>
      </c>
      <c r="Q84" s="116"/>
      <c r="R84" s="9"/>
    </row>
    <row r="85" spans="2:18" x14ac:dyDescent="0.25">
      <c r="B85" s="80">
        <v>15</v>
      </c>
      <c r="C85" s="59"/>
      <c r="D85" s="60"/>
      <c r="E85" s="100"/>
      <c r="F85" s="61"/>
      <c r="G85" s="61"/>
      <c r="H85" s="70"/>
      <c r="I85" s="63" t="str">
        <f t="shared" si="20"/>
        <v/>
      </c>
      <c r="J85" s="28">
        <f t="shared" si="17"/>
        <v>0</v>
      </c>
      <c r="K85" s="29">
        <f t="shared" si="16"/>
        <v>0</v>
      </c>
      <c r="L85" s="1" t="str">
        <f t="shared" si="22"/>
        <v/>
      </c>
      <c r="M85" s="58" t="str">
        <f t="shared" si="21"/>
        <v/>
      </c>
      <c r="N85" s="93">
        <f t="shared" si="18"/>
        <v>1</v>
      </c>
      <c r="O85" s="47" t="str">
        <f t="shared" si="23"/>
        <v/>
      </c>
      <c r="P85" s="115" t="str">
        <f t="shared" si="19"/>
        <v/>
      </c>
      <c r="Q85" s="116"/>
      <c r="R85" s="9"/>
    </row>
    <row r="86" spans="2:18" x14ac:dyDescent="0.25">
      <c r="B86" s="69">
        <v>16</v>
      </c>
      <c r="C86" s="59"/>
      <c r="D86" s="60"/>
      <c r="E86" s="100"/>
      <c r="F86" s="61"/>
      <c r="G86" s="61"/>
      <c r="H86" s="70"/>
      <c r="I86" s="63" t="str">
        <f t="shared" si="20"/>
        <v/>
      </c>
      <c r="J86" s="28">
        <f t="shared" si="17"/>
        <v>0</v>
      </c>
      <c r="K86" s="29">
        <f t="shared" si="16"/>
        <v>0</v>
      </c>
      <c r="L86" s="1" t="str">
        <f t="shared" si="22"/>
        <v/>
      </c>
      <c r="M86" s="58" t="str">
        <f t="shared" si="21"/>
        <v/>
      </c>
      <c r="N86" s="93">
        <f t="shared" si="18"/>
        <v>1</v>
      </c>
      <c r="O86" s="47" t="str">
        <f t="shared" si="23"/>
        <v/>
      </c>
      <c r="P86" s="115" t="str">
        <f t="shared" si="19"/>
        <v/>
      </c>
      <c r="Q86" s="116"/>
      <c r="R86" s="9"/>
    </row>
    <row r="87" spans="2:18" x14ac:dyDescent="0.25">
      <c r="B87" s="80">
        <v>17</v>
      </c>
      <c r="C87" s="59"/>
      <c r="D87" s="60"/>
      <c r="E87" s="100"/>
      <c r="F87" s="61"/>
      <c r="G87" s="61"/>
      <c r="H87" s="70"/>
      <c r="I87" s="63" t="str">
        <f t="shared" si="20"/>
        <v/>
      </c>
      <c r="J87" s="28">
        <f t="shared" si="17"/>
        <v>0</v>
      </c>
      <c r="K87" s="29">
        <f t="shared" si="16"/>
        <v>0</v>
      </c>
      <c r="L87" s="1" t="str">
        <f t="shared" si="22"/>
        <v/>
      </c>
      <c r="M87" s="58" t="str">
        <f t="shared" si="21"/>
        <v/>
      </c>
      <c r="N87" s="93">
        <f t="shared" si="18"/>
        <v>1</v>
      </c>
      <c r="O87" s="47" t="str">
        <f t="shared" si="23"/>
        <v/>
      </c>
      <c r="P87" s="115" t="str">
        <f t="shared" si="19"/>
        <v/>
      </c>
      <c r="Q87" s="116"/>
      <c r="R87" s="9"/>
    </row>
    <row r="88" spans="2:18" x14ac:dyDescent="0.25">
      <c r="B88" s="69">
        <v>18</v>
      </c>
      <c r="C88" s="59"/>
      <c r="D88" s="60"/>
      <c r="E88" s="100"/>
      <c r="F88" s="61"/>
      <c r="G88" s="61"/>
      <c r="H88" s="70"/>
      <c r="I88" s="63" t="str">
        <f t="shared" si="20"/>
        <v/>
      </c>
      <c r="J88" s="28">
        <f t="shared" si="17"/>
        <v>0</v>
      </c>
      <c r="K88" s="29">
        <f t="shared" si="16"/>
        <v>0</v>
      </c>
      <c r="L88" s="1" t="str">
        <f t="shared" si="22"/>
        <v/>
      </c>
      <c r="M88" s="58" t="str">
        <f t="shared" si="21"/>
        <v/>
      </c>
      <c r="N88" s="93">
        <f t="shared" si="18"/>
        <v>1</v>
      </c>
      <c r="O88" s="47" t="str">
        <f t="shared" si="23"/>
        <v/>
      </c>
      <c r="P88" s="115" t="str">
        <f t="shared" si="19"/>
        <v/>
      </c>
      <c r="Q88" s="116"/>
      <c r="R88" s="9"/>
    </row>
    <row r="89" spans="2:18" x14ac:dyDescent="0.25">
      <c r="B89" s="80">
        <v>19</v>
      </c>
      <c r="C89" s="59"/>
      <c r="D89" s="60"/>
      <c r="E89" s="100"/>
      <c r="F89" s="61"/>
      <c r="G89" s="61"/>
      <c r="H89" s="70"/>
      <c r="I89" s="63" t="str">
        <f t="shared" si="20"/>
        <v/>
      </c>
      <c r="J89" s="28">
        <f t="shared" si="17"/>
        <v>0</v>
      </c>
      <c r="K89" s="29">
        <f t="shared" si="16"/>
        <v>0</v>
      </c>
      <c r="L89" s="1" t="str">
        <f t="shared" si="22"/>
        <v/>
      </c>
      <c r="M89" s="58" t="str">
        <f t="shared" si="21"/>
        <v/>
      </c>
      <c r="N89" s="93">
        <f t="shared" si="18"/>
        <v>1</v>
      </c>
      <c r="O89" s="47" t="str">
        <f t="shared" si="23"/>
        <v/>
      </c>
      <c r="P89" s="115" t="str">
        <f t="shared" si="19"/>
        <v/>
      </c>
      <c r="Q89" s="116"/>
      <c r="R89" s="9"/>
    </row>
    <row r="90" spans="2:18" x14ac:dyDescent="0.25">
      <c r="B90" s="69">
        <v>20</v>
      </c>
      <c r="C90" s="59"/>
      <c r="D90" s="60"/>
      <c r="E90" s="100"/>
      <c r="F90" s="61"/>
      <c r="G90" s="61"/>
      <c r="H90" s="70"/>
      <c r="I90" s="63" t="str">
        <f t="shared" si="20"/>
        <v/>
      </c>
      <c r="J90" s="28">
        <f t="shared" si="17"/>
        <v>0</v>
      </c>
      <c r="K90" s="29">
        <f t="shared" si="16"/>
        <v>0</v>
      </c>
      <c r="L90" s="1" t="str">
        <f t="shared" si="22"/>
        <v/>
      </c>
      <c r="M90" s="58" t="str">
        <f t="shared" si="21"/>
        <v/>
      </c>
      <c r="N90" s="93">
        <f t="shared" si="18"/>
        <v>1</v>
      </c>
      <c r="O90" s="47" t="str">
        <f t="shared" si="23"/>
        <v/>
      </c>
      <c r="P90" s="115" t="str">
        <f t="shared" si="19"/>
        <v/>
      </c>
      <c r="Q90" s="116"/>
      <c r="R90" s="21"/>
    </row>
    <row r="91" spans="2:18" x14ac:dyDescent="0.25">
      <c r="B91" s="80">
        <v>21</v>
      </c>
      <c r="C91" s="59"/>
      <c r="D91" s="60"/>
      <c r="E91" s="100"/>
      <c r="F91" s="61"/>
      <c r="G91" s="61"/>
      <c r="H91" s="70"/>
      <c r="I91" s="63" t="str">
        <f t="shared" si="20"/>
        <v/>
      </c>
      <c r="J91" s="28">
        <f t="shared" si="17"/>
        <v>0</v>
      </c>
      <c r="K91" s="29">
        <f t="shared" si="16"/>
        <v>0</v>
      </c>
      <c r="L91" s="1" t="str">
        <f t="shared" si="22"/>
        <v/>
      </c>
      <c r="M91" s="58" t="str">
        <f t="shared" si="21"/>
        <v/>
      </c>
      <c r="N91" s="93">
        <f t="shared" si="18"/>
        <v>1</v>
      </c>
      <c r="O91" s="47" t="str">
        <f t="shared" si="23"/>
        <v/>
      </c>
      <c r="P91" s="115" t="str">
        <f t="shared" si="19"/>
        <v/>
      </c>
      <c r="Q91" s="116"/>
      <c r="R91" s="21"/>
    </row>
    <row r="92" spans="2:18" x14ac:dyDescent="0.25">
      <c r="B92" s="69">
        <v>22</v>
      </c>
      <c r="C92" s="59"/>
      <c r="D92" s="60"/>
      <c r="E92" s="100"/>
      <c r="F92" s="61"/>
      <c r="G92" s="61"/>
      <c r="H92" s="70"/>
      <c r="I92" s="63" t="str">
        <f t="shared" si="20"/>
        <v/>
      </c>
      <c r="J92" s="28">
        <f t="shared" si="17"/>
        <v>0</v>
      </c>
      <c r="K92" s="29">
        <f t="shared" si="16"/>
        <v>0</v>
      </c>
      <c r="L92" s="1" t="str">
        <f t="shared" si="22"/>
        <v/>
      </c>
      <c r="M92" s="58" t="str">
        <f t="shared" si="21"/>
        <v/>
      </c>
      <c r="N92" s="93">
        <f t="shared" si="18"/>
        <v>1</v>
      </c>
      <c r="O92" s="47" t="str">
        <f t="shared" si="23"/>
        <v/>
      </c>
      <c r="P92" s="115" t="str">
        <f t="shared" si="19"/>
        <v/>
      </c>
      <c r="Q92" s="116"/>
      <c r="R92" s="21"/>
    </row>
    <row r="93" spans="2:18" x14ac:dyDescent="0.25">
      <c r="B93" s="80">
        <v>23</v>
      </c>
      <c r="C93" s="59"/>
      <c r="D93" s="60"/>
      <c r="E93" s="100"/>
      <c r="F93" s="61"/>
      <c r="G93" s="61"/>
      <c r="H93" s="70"/>
      <c r="I93" s="63" t="str">
        <f t="shared" si="20"/>
        <v/>
      </c>
      <c r="J93" s="28">
        <f t="shared" si="17"/>
        <v>0</v>
      </c>
      <c r="K93" s="29">
        <f t="shared" si="16"/>
        <v>0</v>
      </c>
      <c r="L93" s="1" t="str">
        <f t="shared" si="22"/>
        <v/>
      </c>
      <c r="M93" s="58" t="str">
        <f t="shared" si="21"/>
        <v/>
      </c>
      <c r="N93" s="93">
        <f t="shared" si="18"/>
        <v>1</v>
      </c>
      <c r="O93" s="47" t="str">
        <f t="shared" si="23"/>
        <v/>
      </c>
      <c r="P93" s="115" t="str">
        <f t="shared" si="19"/>
        <v/>
      </c>
      <c r="Q93" s="116"/>
      <c r="R93" s="9"/>
    </row>
    <row r="94" spans="2:18" x14ac:dyDescent="0.25">
      <c r="B94" s="69">
        <v>24</v>
      </c>
      <c r="C94" s="59"/>
      <c r="D94" s="60"/>
      <c r="E94" s="100"/>
      <c r="F94" s="61"/>
      <c r="G94" s="61"/>
      <c r="H94" s="70"/>
      <c r="I94" s="63" t="str">
        <f t="shared" si="20"/>
        <v/>
      </c>
      <c r="J94" s="28">
        <f t="shared" si="17"/>
        <v>0</v>
      </c>
      <c r="K94" s="49">
        <f t="shared" si="16"/>
        <v>0</v>
      </c>
      <c r="L94" s="50" t="str">
        <f t="shared" si="22"/>
        <v/>
      </c>
      <c r="M94" s="58" t="str">
        <f t="shared" si="21"/>
        <v/>
      </c>
      <c r="N94" s="93">
        <f t="shared" si="18"/>
        <v>1</v>
      </c>
      <c r="O94" s="51" t="str">
        <f t="shared" si="23"/>
        <v/>
      </c>
      <c r="P94" s="115" t="str">
        <f t="shared" si="19"/>
        <v/>
      </c>
      <c r="Q94" s="116"/>
      <c r="R94" s="9"/>
    </row>
    <row r="95" spans="2:18" ht="15.75" thickBot="1" x14ac:dyDescent="0.3">
      <c r="B95" s="81">
        <v>25</v>
      </c>
      <c r="C95" s="82"/>
      <c r="D95" s="95"/>
      <c r="E95" s="101"/>
      <c r="F95" s="96"/>
      <c r="G95" s="96"/>
      <c r="H95" s="97"/>
      <c r="I95" s="63" t="str">
        <f t="shared" si="20"/>
        <v/>
      </c>
      <c r="J95" s="34">
        <f t="shared" si="17"/>
        <v>0</v>
      </c>
      <c r="K95" s="35">
        <f t="shared" si="16"/>
        <v>0</v>
      </c>
      <c r="L95" s="52" t="str">
        <f t="shared" si="22"/>
        <v/>
      </c>
      <c r="M95" s="109" t="str">
        <f>IF(AND(H95&gt;0,L95&lt;&gt;"FFM"),IF(L95&lt;5,ROUNDDOWN(+H95*M$99/5/N95,-3),P$99/N95),"")</f>
        <v/>
      </c>
      <c r="N95" s="93">
        <f t="shared" si="18"/>
        <v>1</v>
      </c>
      <c r="O95" s="48" t="str">
        <f t="shared" si="23"/>
        <v/>
      </c>
      <c r="P95" s="115" t="str">
        <f t="shared" si="19"/>
        <v/>
      </c>
      <c r="Q95" s="116"/>
      <c r="R95" s="9"/>
    </row>
    <row r="96" spans="2:18" ht="15.75" customHeight="1" thickTop="1" thickBot="1" x14ac:dyDescent="0.3">
      <c r="E96" s="11"/>
      <c r="J96" s="30"/>
      <c r="K96" s="27">
        <f t="shared" si="16"/>
        <v>0</v>
      </c>
      <c r="O96" s="118" t="s">
        <v>9</v>
      </c>
      <c r="P96" s="120" t="s">
        <v>10</v>
      </c>
      <c r="R96" s="9"/>
    </row>
    <row r="97" spans="2:18" ht="15.75" customHeight="1" thickBot="1" x14ac:dyDescent="0.3">
      <c r="E97" s="11"/>
      <c r="G97" s="122" t="s">
        <v>27</v>
      </c>
      <c r="H97" s="123"/>
      <c r="I97" s="124"/>
      <c r="J97" s="30"/>
      <c r="K97" s="27"/>
      <c r="L97" s="88">
        <v>36</v>
      </c>
      <c r="M97" s="113" t="s">
        <v>8</v>
      </c>
      <c r="O97" s="118"/>
      <c r="P97" s="120"/>
      <c r="R97" s="9"/>
    </row>
    <row r="98" spans="2:18" ht="15.75" thickBot="1" x14ac:dyDescent="0.3">
      <c r="E98" s="11"/>
      <c r="G98" s="125" t="s">
        <v>11</v>
      </c>
      <c r="H98" s="126"/>
      <c r="I98" s="127"/>
      <c r="J98" s="30"/>
      <c r="K98" s="27"/>
      <c r="L98" s="26">
        <v>15</v>
      </c>
      <c r="M98" s="114"/>
      <c r="O98" s="119"/>
      <c r="P98" s="121"/>
      <c r="R98" s="9"/>
    </row>
    <row r="99" spans="2:18" ht="15.75" thickBot="1" x14ac:dyDescent="0.3">
      <c r="D99" s="12"/>
      <c r="E99" s="57" t="s">
        <v>24</v>
      </c>
      <c r="F99" s="136">
        <v>7500</v>
      </c>
      <c r="G99" s="137"/>
      <c r="H99" s="157">
        <f>SUM(J71:J95)</f>
        <v>0</v>
      </c>
      <c r="I99" s="158"/>
      <c r="J99" s="27"/>
      <c r="K99" s="27"/>
      <c r="L99" s="25">
        <f>IF(L98&gt;15,L97*2,L97)</f>
        <v>36</v>
      </c>
      <c r="M99" s="13">
        <v>900</v>
      </c>
      <c r="O99" s="87">
        <f>+M99*H99</f>
        <v>0</v>
      </c>
      <c r="P99" s="53">
        <f>ROUNDDOWN(+O99/L99,-3)</f>
        <v>0</v>
      </c>
      <c r="R99" s="9"/>
    </row>
    <row r="100" spans="2:18" ht="15.75" thickBot="1" x14ac:dyDescent="0.3">
      <c r="E100" s="14"/>
      <c r="F100" s="12"/>
      <c r="G100" s="12"/>
      <c r="H100" s="4"/>
      <c r="I100" s="12"/>
      <c r="L100" s="2"/>
      <c r="O100" s="14"/>
    </row>
    <row r="101" spans="2:18" ht="15.75" thickBot="1" x14ac:dyDescent="0.3">
      <c r="E101" s="14"/>
      <c r="G101" s="144" t="s">
        <v>12</v>
      </c>
      <c r="H101" s="145"/>
      <c r="I101" s="146"/>
      <c r="J101" s="45"/>
      <c r="K101" s="29"/>
      <c r="L101" s="24">
        <f>SUM(O71:O95)</f>
        <v>0</v>
      </c>
      <c r="O101" s="14"/>
    </row>
    <row r="102" spans="2:18" ht="15.75" thickBot="1" x14ac:dyDescent="0.3">
      <c r="J102" s="30"/>
      <c r="K102" s="27"/>
      <c r="L102" s="18"/>
      <c r="O102" s="14"/>
    </row>
    <row r="103" spans="2:18" s="37" customFormat="1" ht="46.5" customHeight="1" thickTop="1" thickBot="1" x14ac:dyDescent="0.3">
      <c r="B103" s="75" t="s">
        <v>1</v>
      </c>
      <c r="C103" s="83" t="s">
        <v>0</v>
      </c>
      <c r="D103" s="84" t="s">
        <v>2</v>
      </c>
      <c r="E103" s="7" t="s">
        <v>16</v>
      </c>
      <c r="F103" s="85" t="s">
        <v>3</v>
      </c>
      <c r="G103" s="85" t="s">
        <v>4</v>
      </c>
      <c r="H103" s="86" t="s">
        <v>5</v>
      </c>
      <c r="I103" s="62" t="s">
        <v>17</v>
      </c>
      <c r="J103" s="43"/>
      <c r="K103" s="92"/>
      <c r="L103" s="44" t="s">
        <v>6</v>
      </c>
      <c r="M103" s="89" t="s">
        <v>7</v>
      </c>
      <c r="N103" s="89" t="s">
        <v>11</v>
      </c>
      <c r="O103" s="90" t="s">
        <v>19</v>
      </c>
      <c r="P103" s="10"/>
      <c r="Q103" s="102"/>
      <c r="R103" s="38"/>
    </row>
    <row r="104" spans="2:18" ht="15.75" thickTop="1" x14ac:dyDescent="0.25">
      <c r="B104" s="80">
        <v>1</v>
      </c>
      <c r="C104" s="108">
        <v>30</v>
      </c>
      <c r="D104" s="66"/>
      <c r="E104" s="98"/>
      <c r="F104" s="67"/>
      <c r="G104" s="67"/>
      <c r="H104" s="68"/>
      <c r="I104" s="63" t="str">
        <f>IF(H104&gt;0,IF(H104&gt;$F$132,"Oui","Non"),"")</f>
        <v/>
      </c>
      <c r="J104" s="39">
        <f t="shared" ref="J104:J128" si="24">IF(I104="Oui",H104,0)</f>
        <v>0</v>
      </c>
      <c r="K104" s="40">
        <f t="shared" ref="K104:K128" si="25">IF(L104="FFM",H104,0)</f>
        <v>0</v>
      </c>
      <c r="L104" s="41" t="str">
        <f>IF(H104&gt;0,IF(I104="Oui",ROUND(+H104*M$132/P$132,0),"FFM"),"")</f>
        <v/>
      </c>
      <c r="M104" s="58" t="str">
        <f>IF(AND(H104&gt;0,L104&lt;&gt;"FFM"),IF(L104&lt;5,ROUNDDOWN(+H104*M$132/5/N104,-3),P$132/N104),"")</f>
        <v/>
      </c>
      <c r="N104" s="93">
        <f>IF($L$131&lt;16,1,2)</f>
        <v>1</v>
      </c>
      <c r="O104" s="42" t="str">
        <f>IF(L104="FFM",0,IF(H104&gt;0,+H104*M$132/M104,""))</f>
        <v/>
      </c>
      <c r="P104" s="115" t="str">
        <f t="shared" ref="P104:P128" si="26">IF(AND(H104&gt;0,H104&lt;=$F$132),"volume inférieur à"&amp;" "&amp;$F$132 &amp;" m³"&amp;" = FFM",IF(AND(L104&gt;0,L104&lt;5)," Calcul d'un PAS pour min 5 échantillon",""))</f>
        <v/>
      </c>
      <c r="Q104" s="116"/>
      <c r="R104" s="9"/>
    </row>
    <row r="105" spans="2:18" x14ac:dyDescent="0.25">
      <c r="B105" s="69">
        <v>2</v>
      </c>
      <c r="C105" s="59"/>
      <c r="D105" s="60"/>
      <c r="E105" s="99"/>
      <c r="F105" s="61"/>
      <c r="G105" s="61"/>
      <c r="H105" s="70"/>
      <c r="I105" s="63" t="str">
        <f>IF(H105&gt;0,IF(H105&gt;$F$132,"Oui","Non"),"")</f>
        <v/>
      </c>
      <c r="J105" s="28">
        <f t="shared" si="24"/>
        <v>0</v>
      </c>
      <c r="K105" s="29">
        <f t="shared" si="25"/>
        <v>0</v>
      </c>
      <c r="L105" s="1" t="str">
        <f>IF(H105&gt;0,IF(I105="Oui",ROUND(+H105*M$132/P$132,0),"FFM"),"")</f>
        <v/>
      </c>
      <c r="M105" s="58" t="str">
        <f t="shared" ref="M105:M128" si="27">IF(AND(H105&gt;0,L105&lt;&gt;"FFM"),IF(L105&lt;5,ROUNDDOWN(+H105*M$132/5/N105,-3),P$132/N105),"")</f>
        <v/>
      </c>
      <c r="N105" s="93">
        <f t="shared" ref="N105:N128" si="28">IF($L$131&lt;16,1,2)</f>
        <v>1</v>
      </c>
      <c r="O105" s="47" t="str">
        <f>IF(L105="FFM",0,IF(H105&gt;0,+H105*M$132/M105,""))</f>
        <v/>
      </c>
      <c r="P105" s="115" t="str">
        <f t="shared" si="26"/>
        <v/>
      </c>
      <c r="Q105" s="116"/>
      <c r="R105" s="9"/>
    </row>
    <row r="106" spans="2:18" x14ac:dyDescent="0.25">
      <c r="B106" s="80">
        <v>3</v>
      </c>
      <c r="C106" s="59"/>
      <c r="D106" s="60"/>
      <c r="E106" s="99"/>
      <c r="F106" s="61"/>
      <c r="G106" s="61"/>
      <c r="H106" s="70"/>
      <c r="I106" s="63" t="str">
        <f t="shared" ref="I106:I128" si="29">IF(H106&gt;0,IF(H106&gt;$F$132,"Oui","Non"),"")</f>
        <v/>
      </c>
      <c r="J106" s="28">
        <f t="shared" si="24"/>
        <v>0</v>
      </c>
      <c r="K106" s="29">
        <f t="shared" si="25"/>
        <v>0</v>
      </c>
      <c r="L106" s="1" t="str">
        <f t="shared" ref="L106:L128" si="30">IF(H106&gt;0,IF(I106="Oui",ROUND(+H106*M$132/P$132,0),"FFM"),"")</f>
        <v/>
      </c>
      <c r="M106" s="58" t="str">
        <f t="shared" si="27"/>
        <v/>
      </c>
      <c r="N106" s="93">
        <f t="shared" si="28"/>
        <v>1</v>
      </c>
      <c r="O106" s="47" t="str">
        <f t="shared" ref="O106:O128" si="31">IF(L106="FFM",0,IF(H106&gt;0,+H106*M$132/M106,""))</f>
        <v/>
      </c>
      <c r="P106" s="115" t="str">
        <f t="shared" si="26"/>
        <v/>
      </c>
      <c r="Q106" s="116"/>
      <c r="R106" s="9"/>
    </row>
    <row r="107" spans="2:18" x14ac:dyDescent="0.25">
      <c r="B107" s="69">
        <v>4</v>
      </c>
      <c r="C107" s="59"/>
      <c r="D107" s="60"/>
      <c r="E107" s="99"/>
      <c r="F107" s="61"/>
      <c r="G107" s="61"/>
      <c r="H107" s="70"/>
      <c r="I107" s="63" t="str">
        <f t="shared" si="29"/>
        <v/>
      </c>
      <c r="J107" s="28">
        <f t="shared" si="24"/>
        <v>0</v>
      </c>
      <c r="K107" s="29">
        <f t="shared" si="25"/>
        <v>0</v>
      </c>
      <c r="L107" s="1" t="str">
        <f t="shared" si="30"/>
        <v/>
      </c>
      <c r="M107" s="58" t="str">
        <f t="shared" si="27"/>
        <v/>
      </c>
      <c r="N107" s="93">
        <f t="shared" si="28"/>
        <v>1</v>
      </c>
      <c r="O107" s="47" t="str">
        <f t="shared" si="31"/>
        <v/>
      </c>
      <c r="P107" s="115" t="str">
        <f t="shared" si="26"/>
        <v/>
      </c>
      <c r="Q107" s="116"/>
      <c r="R107" s="9"/>
    </row>
    <row r="108" spans="2:18" x14ac:dyDescent="0.25">
      <c r="B108" s="80">
        <v>5</v>
      </c>
      <c r="C108" s="59"/>
      <c r="D108" s="60"/>
      <c r="E108" s="99"/>
      <c r="F108" s="61"/>
      <c r="G108" s="61"/>
      <c r="H108" s="70"/>
      <c r="I108" s="63" t="str">
        <f t="shared" si="29"/>
        <v/>
      </c>
      <c r="J108" s="28">
        <f t="shared" si="24"/>
        <v>0</v>
      </c>
      <c r="K108" s="29">
        <f t="shared" si="25"/>
        <v>0</v>
      </c>
      <c r="L108" s="1" t="str">
        <f t="shared" si="30"/>
        <v/>
      </c>
      <c r="M108" s="58" t="str">
        <f t="shared" si="27"/>
        <v/>
      </c>
      <c r="N108" s="93">
        <f t="shared" si="28"/>
        <v>1</v>
      </c>
      <c r="O108" s="47" t="str">
        <f t="shared" si="31"/>
        <v/>
      </c>
      <c r="P108" s="115" t="str">
        <f t="shared" si="26"/>
        <v/>
      </c>
      <c r="Q108" s="116"/>
      <c r="R108" s="9"/>
    </row>
    <row r="109" spans="2:18" x14ac:dyDescent="0.25">
      <c r="B109" s="69">
        <v>6</v>
      </c>
      <c r="C109" s="59"/>
      <c r="D109" s="60"/>
      <c r="E109" s="99"/>
      <c r="F109" s="61"/>
      <c r="G109" s="61"/>
      <c r="H109" s="70"/>
      <c r="I109" s="63" t="str">
        <f t="shared" si="29"/>
        <v/>
      </c>
      <c r="J109" s="28">
        <f t="shared" si="24"/>
        <v>0</v>
      </c>
      <c r="K109" s="29">
        <f t="shared" si="25"/>
        <v>0</v>
      </c>
      <c r="L109" s="1" t="str">
        <f t="shared" si="30"/>
        <v/>
      </c>
      <c r="M109" s="58" t="str">
        <f t="shared" si="27"/>
        <v/>
      </c>
      <c r="N109" s="93">
        <f t="shared" si="28"/>
        <v>1</v>
      </c>
      <c r="O109" s="47" t="str">
        <f t="shared" si="31"/>
        <v/>
      </c>
      <c r="P109" s="115" t="str">
        <f t="shared" si="26"/>
        <v/>
      </c>
      <c r="Q109" s="116"/>
      <c r="R109" s="9"/>
    </row>
    <row r="110" spans="2:18" x14ac:dyDescent="0.25">
      <c r="B110" s="80">
        <v>7</v>
      </c>
      <c r="C110" s="59"/>
      <c r="D110" s="60"/>
      <c r="E110" s="100"/>
      <c r="F110" s="61"/>
      <c r="G110" s="61"/>
      <c r="H110" s="70"/>
      <c r="I110" s="63" t="str">
        <f t="shared" si="29"/>
        <v/>
      </c>
      <c r="J110" s="28">
        <f t="shared" si="24"/>
        <v>0</v>
      </c>
      <c r="K110" s="29">
        <f t="shared" si="25"/>
        <v>0</v>
      </c>
      <c r="L110" s="1" t="str">
        <f t="shared" si="30"/>
        <v/>
      </c>
      <c r="M110" s="58" t="str">
        <f t="shared" si="27"/>
        <v/>
      </c>
      <c r="N110" s="93">
        <f t="shared" si="28"/>
        <v>1</v>
      </c>
      <c r="O110" s="47" t="str">
        <f t="shared" si="31"/>
        <v/>
      </c>
      <c r="P110" s="115" t="str">
        <f t="shared" si="26"/>
        <v/>
      </c>
      <c r="Q110" s="116"/>
      <c r="R110" s="9"/>
    </row>
    <row r="111" spans="2:18" x14ac:dyDescent="0.25">
      <c r="B111" s="69">
        <v>8</v>
      </c>
      <c r="C111" s="59"/>
      <c r="D111" s="60"/>
      <c r="E111" s="100"/>
      <c r="F111" s="61"/>
      <c r="G111" s="61"/>
      <c r="H111" s="70"/>
      <c r="I111" s="63" t="str">
        <f t="shared" si="29"/>
        <v/>
      </c>
      <c r="J111" s="28">
        <f t="shared" si="24"/>
        <v>0</v>
      </c>
      <c r="K111" s="29">
        <f t="shared" si="25"/>
        <v>0</v>
      </c>
      <c r="L111" s="1" t="str">
        <f t="shared" si="30"/>
        <v/>
      </c>
      <c r="M111" s="58" t="str">
        <f t="shared" si="27"/>
        <v/>
      </c>
      <c r="N111" s="93">
        <f t="shared" si="28"/>
        <v>1</v>
      </c>
      <c r="O111" s="47" t="str">
        <f t="shared" si="31"/>
        <v/>
      </c>
      <c r="P111" s="115" t="str">
        <f t="shared" si="26"/>
        <v/>
      </c>
      <c r="Q111" s="116"/>
      <c r="R111" s="9"/>
    </row>
    <row r="112" spans="2:18" x14ac:dyDescent="0.25">
      <c r="B112" s="80">
        <v>9</v>
      </c>
      <c r="C112" s="59"/>
      <c r="D112" s="60"/>
      <c r="E112" s="100"/>
      <c r="F112" s="61"/>
      <c r="G112" s="61"/>
      <c r="H112" s="70"/>
      <c r="I112" s="63" t="str">
        <f t="shared" si="29"/>
        <v/>
      </c>
      <c r="J112" s="28">
        <f t="shared" si="24"/>
        <v>0</v>
      </c>
      <c r="K112" s="29">
        <f t="shared" si="25"/>
        <v>0</v>
      </c>
      <c r="L112" s="1" t="str">
        <f t="shared" si="30"/>
        <v/>
      </c>
      <c r="M112" s="58" t="str">
        <f t="shared" si="27"/>
        <v/>
      </c>
      <c r="N112" s="93">
        <f t="shared" si="28"/>
        <v>1</v>
      </c>
      <c r="O112" s="47" t="str">
        <f t="shared" si="31"/>
        <v/>
      </c>
      <c r="P112" s="115" t="str">
        <f t="shared" si="26"/>
        <v/>
      </c>
      <c r="Q112" s="116"/>
      <c r="R112" s="9"/>
    </row>
    <row r="113" spans="2:18" x14ac:dyDescent="0.25">
      <c r="B113" s="69">
        <v>10</v>
      </c>
      <c r="C113" s="59"/>
      <c r="D113" s="60"/>
      <c r="E113" s="100"/>
      <c r="F113" s="61"/>
      <c r="G113" s="61"/>
      <c r="H113" s="70"/>
      <c r="I113" s="63" t="str">
        <f t="shared" si="29"/>
        <v/>
      </c>
      <c r="J113" s="28">
        <f t="shared" si="24"/>
        <v>0</v>
      </c>
      <c r="K113" s="29">
        <f t="shared" si="25"/>
        <v>0</v>
      </c>
      <c r="L113" s="1" t="str">
        <f t="shared" si="30"/>
        <v/>
      </c>
      <c r="M113" s="58" t="str">
        <f t="shared" si="27"/>
        <v/>
      </c>
      <c r="N113" s="93">
        <f t="shared" si="28"/>
        <v>1</v>
      </c>
      <c r="O113" s="47" t="str">
        <f t="shared" si="31"/>
        <v/>
      </c>
      <c r="P113" s="115" t="str">
        <f t="shared" si="26"/>
        <v/>
      </c>
      <c r="Q113" s="116"/>
      <c r="R113" s="9"/>
    </row>
    <row r="114" spans="2:18" x14ac:dyDescent="0.25">
      <c r="B114" s="80">
        <v>11</v>
      </c>
      <c r="C114" s="59"/>
      <c r="D114" s="60"/>
      <c r="E114" s="100"/>
      <c r="F114" s="61"/>
      <c r="G114" s="61"/>
      <c r="H114" s="70"/>
      <c r="I114" s="63" t="str">
        <f t="shared" si="29"/>
        <v/>
      </c>
      <c r="J114" s="28">
        <f t="shared" si="24"/>
        <v>0</v>
      </c>
      <c r="K114" s="29">
        <f t="shared" si="25"/>
        <v>0</v>
      </c>
      <c r="L114" s="1" t="str">
        <f t="shared" si="30"/>
        <v/>
      </c>
      <c r="M114" s="58" t="str">
        <f t="shared" si="27"/>
        <v/>
      </c>
      <c r="N114" s="93">
        <f t="shared" si="28"/>
        <v>1</v>
      </c>
      <c r="O114" s="47" t="str">
        <f t="shared" si="31"/>
        <v/>
      </c>
      <c r="P114" s="115" t="str">
        <f t="shared" si="26"/>
        <v/>
      </c>
      <c r="Q114" s="116"/>
      <c r="R114" s="9"/>
    </row>
    <row r="115" spans="2:18" x14ac:dyDescent="0.25">
      <c r="B115" s="69">
        <v>12</v>
      </c>
      <c r="C115" s="59"/>
      <c r="D115" s="60"/>
      <c r="E115" s="100"/>
      <c r="F115" s="61"/>
      <c r="G115" s="61"/>
      <c r="H115" s="70"/>
      <c r="I115" s="63" t="str">
        <f t="shared" si="29"/>
        <v/>
      </c>
      <c r="J115" s="28">
        <f t="shared" si="24"/>
        <v>0</v>
      </c>
      <c r="K115" s="29">
        <f t="shared" si="25"/>
        <v>0</v>
      </c>
      <c r="L115" s="1" t="str">
        <f t="shared" si="30"/>
        <v/>
      </c>
      <c r="M115" s="58" t="str">
        <f t="shared" si="27"/>
        <v/>
      </c>
      <c r="N115" s="93">
        <f t="shared" si="28"/>
        <v>1</v>
      </c>
      <c r="O115" s="47" t="str">
        <f t="shared" si="31"/>
        <v/>
      </c>
      <c r="P115" s="115" t="str">
        <f t="shared" si="26"/>
        <v/>
      </c>
      <c r="Q115" s="116"/>
      <c r="R115" s="9"/>
    </row>
    <row r="116" spans="2:18" x14ac:dyDescent="0.25">
      <c r="B116" s="80">
        <v>13</v>
      </c>
      <c r="C116" s="59"/>
      <c r="D116" s="60"/>
      <c r="E116" s="100"/>
      <c r="F116" s="61"/>
      <c r="G116" s="61"/>
      <c r="H116" s="70"/>
      <c r="I116" s="63" t="str">
        <f t="shared" si="29"/>
        <v/>
      </c>
      <c r="J116" s="28">
        <f t="shared" si="24"/>
        <v>0</v>
      </c>
      <c r="K116" s="29">
        <f t="shared" si="25"/>
        <v>0</v>
      </c>
      <c r="L116" s="1" t="str">
        <f t="shared" si="30"/>
        <v/>
      </c>
      <c r="M116" s="58" t="str">
        <f t="shared" si="27"/>
        <v/>
      </c>
      <c r="N116" s="93">
        <f t="shared" si="28"/>
        <v>1</v>
      </c>
      <c r="O116" s="47" t="str">
        <f t="shared" si="31"/>
        <v/>
      </c>
      <c r="P116" s="115" t="str">
        <f t="shared" si="26"/>
        <v/>
      </c>
      <c r="Q116" s="116"/>
      <c r="R116" s="9"/>
    </row>
    <row r="117" spans="2:18" x14ac:dyDescent="0.25">
      <c r="B117" s="69">
        <v>14</v>
      </c>
      <c r="C117" s="59"/>
      <c r="D117" s="60"/>
      <c r="E117" s="100"/>
      <c r="F117" s="61"/>
      <c r="G117" s="61"/>
      <c r="H117" s="70"/>
      <c r="I117" s="63" t="str">
        <f t="shared" si="29"/>
        <v/>
      </c>
      <c r="J117" s="28">
        <f t="shared" si="24"/>
        <v>0</v>
      </c>
      <c r="K117" s="29">
        <f t="shared" si="25"/>
        <v>0</v>
      </c>
      <c r="L117" s="1" t="str">
        <f t="shared" si="30"/>
        <v/>
      </c>
      <c r="M117" s="58" t="str">
        <f t="shared" si="27"/>
        <v/>
      </c>
      <c r="N117" s="93">
        <f t="shared" si="28"/>
        <v>1</v>
      </c>
      <c r="O117" s="47" t="str">
        <f t="shared" si="31"/>
        <v/>
      </c>
      <c r="P117" s="115" t="str">
        <f t="shared" si="26"/>
        <v/>
      </c>
      <c r="Q117" s="116"/>
      <c r="R117" s="9"/>
    </row>
    <row r="118" spans="2:18" x14ac:dyDescent="0.25">
      <c r="B118" s="80">
        <v>15</v>
      </c>
      <c r="C118" s="59"/>
      <c r="D118" s="60"/>
      <c r="E118" s="100"/>
      <c r="F118" s="61"/>
      <c r="G118" s="61"/>
      <c r="H118" s="70"/>
      <c r="I118" s="63" t="str">
        <f t="shared" si="29"/>
        <v/>
      </c>
      <c r="J118" s="28">
        <f t="shared" si="24"/>
        <v>0</v>
      </c>
      <c r="K118" s="29">
        <f t="shared" si="25"/>
        <v>0</v>
      </c>
      <c r="L118" s="1" t="str">
        <f t="shared" si="30"/>
        <v/>
      </c>
      <c r="M118" s="58" t="str">
        <f t="shared" si="27"/>
        <v/>
      </c>
      <c r="N118" s="93">
        <f t="shared" si="28"/>
        <v>1</v>
      </c>
      <c r="O118" s="47" t="str">
        <f t="shared" si="31"/>
        <v/>
      </c>
      <c r="P118" s="115" t="str">
        <f t="shared" si="26"/>
        <v/>
      </c>
      <c r="Q118" s="116"/>
      <c r="R118" s="9"/>
    </row>
    <row r="119" spans="2:18" x14ac:dyDescent="0.25">
      <c r="B119" s="69">
        <v>16</v>
      </c>
      <c r="C119" s="59"/>
      <c r="D119" s="60"/>
      <c r="E119" s="100"/>
      <c r="F119" s="61"/>
      <c r="G119" s="61"/>
      <c r="H119" s="70"/>
      <c r="I119" s="63" t="str">
        <f t="shared" si="29"/>
        <v/>
      </c>
      <c r="J119" s="28">
        <f t="shared" si="24"/>
        <v>0</v>
      </c>
      <c r="K119" s="29">
        <f t="shared" si="25"/>
        <v>0</v>
      </c>
      <c r="L119" s="1" t="str">
        <f t="shared" si="30"/>
        <v/>
      </c>
      <c r="M119" s="58" t="str">
        <f t="shared" si="27"/>
        <v/>
      </c>
      <c r="N119" s="93">
        <f t="shared" si="28"/>
        <v>1</v>
      </c>
      <c r="O119" s="47" t="str">
        <f t="shared" si="31"/>
        <v/>
      </c>
      <c r="P119" s="115" t="str">
        <f t="shared" si="26"/>
        <v/>
      </c>
      <c r="Q119" s="116"/>
      <c r="R119" s="9"/>
    </row>
    <row r="120" spans="2:18" x14ac:dyDescent="0.25">
      <c r="B120" s="80">
        <v>17</v>
      </c>
      <c r="C120" s="59"/>
      <c r="D120" s="60"/>
      <c r="E120" s="100"/>
      <c r="F120" s="61"/>
      <c r="G120" s="61"/>
      <c r="H120" s="70"/>
      <c r="I120" s="63" t="str">
        <f t="shared" si="29"/>
        <v/>
      </c>
      <c r="J120" s="28">
        <f t="shared" si="24"/>
        <v>0</v>
      </c>
      <c r="K120" s="29">
        <f t="shared" si="25"/>
        <v>0</v>
      </c>
      <c r="L120" s="1" t="str">
        <f t="shared" si="30"/>
        <v/>
      </c>
      <c r="M120" s="58" t="str">
        <f t="shared" si="27"/>
        <v/>
      </c>
      <c r="N120" s="93">
        <f t="shared" si="28"/>
        <v>1</v>
      </c>
      <c r="O120" s="47" t="str">
        <f t="shared" si="31"/>
        <v/>
      </c>
      <c r="P120" s="115" t="str">
        <f t="shared" si="26"/>
        <v/>
      </c>
      <c r="Q120" s="116"/>
      <c r="R120" s="9"/>
    </row>
    <row r="121" spans="2:18" x14ac:dyDescent="0.25">
      <c r="B121" s="69">
        <v>18</v>
      </c>
      <c r="C121" s="59"/>
      <c r="D121" s="60"/>
      <c r="E121" s="100"/>
      <c r="F121" s="61"/>
      <c r="G121" s="61"/>
      <c r="H121" s="70"/>
      <c r="I121" s="63" t="str">
        <f t="shared" si="29"/>
        <v/>
      </c>
      <c r="J121" s="28">
        <f t="shared" si="24"/>
        <v>0</v>
      </c>
      <c r="K121" s="29">
        <f t="shared" si="25"/>
        <v>0</v>
      </c>
      <c r="L121" s="1" t="str">
        <f t="shared" si="30"/>
        <v/>
      </c>
      <c r="M121" s="58" t="str">
        <f t="shared" si="27"/>
        <v/>
      </c>
      <c r="N121" s="93">
        <f t="shared" si="28"/>
        <v>1</v>
      </c>
      <c r="O121" s="47" t="str">
        <f t="shared" si="31"/>
        <v/>
      </c>
      <c r="P121" s="115" t="str">
        <f t="shared" si="26"/>
        <v/>
      </c>
      <c r="Q121" s="116"/>
      <c r="R121" s="9"/>
    </row>
    <row r="122" spans="2:18" x14ac:dyDescent="0.25">
      <c r="B122" s="80">
        <v>19</v>
      </c>
      <c r="C122" s="59"/>
      <c r="D122" s="60"/>
      <c r="E122" s="100"/>
      <c r="F122" s="61"/>
      <c r="G122" s="61"/>
      <c r="H122" s="70"/>
      <c r="I122" s="63" t="str">
        <f t="shared" si="29"/>
        <v/>
      </c>
      <c r="J122" s="28">
        <f t="shared" si="24"/>
        <v>0</v>
      </c>
      <c r="K122" s="29">
        <f t="shared" si="25"/>
        <v>0</v>
      </c>
      <c r="L122" s="1" t="str">
        <f t="shared" si="30"/>
        <v/>
      </c>
      <c r="M122" s="58" t="str">
        <f t="shared" si="27"/>
        <v/>
      </c>
      <c r="N122" s="93">
        <f t="shared" si="28"/>
        <v>1</v>
      </c>
      <c r="O122" s="47" t="str">
        <f t="shared" si="31"/>
        <v/>
      </c>
      <c r="P122" s="115" t="str">
        <f t="shared" si="26"/>
        <v/>
      </c>
      <c r="Q122" s="116"/>
      <c r="R122" s="9"/>
    </row>
    <row r="123" spans="2:18" x14ac:dyDescent="0.25">
      <c r="B123" s="69">
        <v>20</v>
      </c>
      <c r="C123" s="59"/>
      <c r="D123" s="60"/>
      <c r="E123" s="100"/>
      <c r="F123" s="61"/>
      <c r="G123" s="61"/>
      <c r="H123" s="70"/>
      <c r="I123" s="63" t="str">
        <f t="shared" si="29"/>
        <v/>
      </c>
      <c r="J123" s="28">
        <f t="shared" si="24"/>
        <v>0</v>
      </c>
      <c r="K123" s="29">
        <f t="shared" si="25"/>
        <v>0</v>
      </c>
      <c r="L123" s="1" t="str">
        <f t="shared" si="30"/>
        <v/>
      </c>
      <c r="M123" s="58" t="str">
        <f t="shared" si="27"/>
        <v/>
      </c>
      <c r="N123" s="93">
        <f t="shared" si="28"/>
        <v>1</v>
      </c>
      <c r="O123" s="47" t="str">
        <f t="shared" si="31"/>
        <v/>
      </c>
      <c r="P123" s="115" t="str">
        <f t="shared" si="26"/>
        <v/>
      </c>
      <c r="Q123" s="116"/>
      <c r="R123" s="21"/>
    </row>
    <row r="124" spans="2:18" x14ac:dyDescent="0.25">
      <c r="B124" s="80">
        <v>21</v>
      </c>
      <c r="C124" s="59"/>
      <c r="D124" s="60"/>
      <c r="E124" s="100"/>
      <c r="F124" s="61"/>
      <c r="G124" s="61"/>
      <c r="H124" s="70"/>
      <c r="I124" s="63" t="str">
        <f t="shared" si="29"/>
        <v/>
      </c>
      <c r="J124" s="28">
        <f t="shared" si="24"/>
        <v>0</v>
      </c>
      <c r="K124" s="29">
        <f t="shared" si="25"/>
        <v>0</v>
      </c>
      <c r="L124" s="1" t="str">
        <f t="shared" si="30"/>
        <v/>
      </c>
      <c r="M124" s="58" t="str">
        <f t="shared" si="27"/>
        <v/>
      </c>
      <c r="N124" s="93">
        <f t="shared" si="28"/>
        <v>1</v>
      </c>
      <c r="O124" s="47" t="str">
        <f t="shared" si="31"/>
        <v/>
      </c>
      <c r="P124" s="115" t="str">
        <f t="shared" si="26"/>
        <v/>
      </c>
      <c r="Q124" s="116"/>
      <c r="R124" s="21"/>
    </row>
    <row r="125" spans="2:18" x14ac:dyDescent="0.25">
      <c r="B125" s="69">
        <v>22</v>
      </c>
      <c r="C125" s="59"/>
      <c r="D125" s="60"/>
      <c r="E125" s="100"/>
      <c r="F125" s="61"/>
      <c r="G125" s="61"/>
      <c r="H125" s="70"/>
      <c r="I125" s="63" t="str">
        <f t="shared" si="29"/>
        <v/>
      </c>
      <c r="J125" s="28">
        <f t="shared" si="24"/>
        <v>0</v>
      </c>
      <c r="K125" s="29">
        <f t="shared" si="25"/>
        <v>0</v>
      </c>
      <c r="L125" s="1" t="str">
        <f t="shared" si="30"/>
        <v/>
      </c>
      <c r="M125" s="58" t="str">
        <f t="shared" si="27"/>
        <v/>
      </c>
      <c r="N125" s="93">
        <f t="shared" si="28"/>
        <v>1</v>
      </c>
      <c r="O125" s="47" t="str">
        <f t="shared" si="31"/>
        <v/>
      </c>
      <c r="P125" s="115" t="str">
        <f t="shared" si="26"/>
        <v/>
      </c>
      <c r="Q125" s="116"/>
      <c r="R125" s="21"/>
    </row>
    <row r="126" spans="2:18" x14ac:dyDescent="0.25">
      <c r="B126" s="80">
        <v>23</v>
      </c>
      <c r="C126" s="59"/>
      <c r="D126" s="60"/>
      <c r="E126" s="100"/>
      <c r="F126" s="61"/>
      <c r="G126" s="61"/>
      <c r="H126" s="70"/>
      <c r="I126" s="63" t="str">
        <f t="shared" si="29"/>
        <v/>
      </c>
      <c r="J126" s="28">
        <f t="shared" si="24"/>
        <v>0</v>
      </c>
      <c r="K126" s="29">
        <f t="shared" si="25"/>
        <v>0</v>
      </c>
      <c r="L126" s="1" t="str">
        <f t="shared" si="30"/>
        <v/>
      </c>
      <c r="M126" s="58" t="str">
        <f t="shared" si="27"/>
        <v/>
      </c>
      <c r="N126" s="93">
        <f t="shared" si="28"/>
        <v>1</v>
      </c>
      <c r="O126" s="47" t="str">
        <f t="shared" si="31"/>
        <v/>
      </c>
      <c r="P126" s="115" t="str">
        <f t="shared" si="26"/>
        <v/>
      </c>
      <c r="Q126" s="116"/>
      <c r="R126" s="9"/>
    </row>
    <row r="127" spans="2:18" x14ac:dyDescent="0.25">
      <c r="B127" s="69">
        <v>24</v>
      </c>
      <c r="C127" s="59"/>
      <c r="D127" s="60"/>
      <c r="E127" s="100"/>
      <c r="F127" s="61"/>
      <c r="G127" s="61"/>
      <c r="H127" s="70"/>
      <c r="I127" s="63" t="str">
        <f t="shared" si="29"/>
        <v/>
      </c>
      <c r="J127" s="28">
        <f t="shared" si="24"/>
        <v>0</v>
      </c>
      <c r="K127" s="49">
        <f t="shared" si="25"/>
        <v>0</v>
      </c>
      <c r="L127" s="50" t="str">
        <f t="shared" si="30"/>
        <v/>
      </c>
      <c r="M127" s="58" t="str">
        <f t="shared" si="27"/>
        <v/>
      </c>
      <c r="N127" s="93">
        <f t="shared" si="28"/>
        <v>1</v>
      </c>
      <c r="O127" s="51" t="str">
        <f t="shared" si="31"/>
        <v/>
      </c>
      <c r="P127" s="115" t="str">
        <f t="shared" si="26"/>
        <v/>
      </c>
      <c r="Q127" s="116"/>
      <c r="R127" s="9"/>
    </row>
    <row r="128" spans="2:18" ht="15.75" thickBot="1" x14ac:dyDescent="0.3">
      <c r="B128" s="81">
        <v>25</v>
      </c>
      <c r="C128" s="82"/>
      <c r="D128" s="95"/>
      <c r="E128" s="101"/>
      <c r="F128" s="96"/>
      <c r="G128" s="96"/>
      <c r="H128" s="97"/>
      <c r="I128" s="91" t="str">
        <f t="shared" si="29"/>
        <v/>
      </c>
      <c r="J128" s="34">
        <f t="shared" si="24"/>
        <v>0</v>
      </c>
      <c r="K128" s="35">
        <f t="shared" si="25"/>
        <v>0</v>
      </c>
      <c r="L128" s="52" t="str">
        <f t="shared" si="30"/>
        <v/>
      </c>
      <c r="M128" s="109" t="str">
        <f t="shared" si="27"/>
        <v/>
      </c>
      <c r="N128" s="93">
        <f t="shared" si="28"/>
        <v>1</v>
      </c>
      <c r="O128" s="48" t="str">
        <f t="shared" si="31"/>
        <v/>
      </c>
      <c r="P128" s="115" t="str">
        <f t="shared" si="26"/>
        <v/>
      </c>
      <c r="Q128" s="116"/>
      <c r="R128" s="9"/>
    </row>
    <row r="129" spans="1:18" ht="15.75" customHeight="1" thickTop="1" thickBot="1" x14ac:dyDescent="0.3">
      <c r="E129" s="11"/>
      <c r="J129" s="30"/>
      <c r="K129" s="27"/>
      <c r="O129" s="118" t="s">
        <v>9</v>
      </c>
      <c r="P129" s="120" t="s">
        <v>10</v>
      </c>
      <c r="R129" s="9"/>
    </row>
    <row r="130" spans="1:18" ht="15.75" customHeight="1" thickBot="1" x14ac:dyDescent="0.3">
      <c r="E130" s="11"/>
      <c r="G130" s="122" t="s">
        <v>27</v>
      </c>
      <c r="H130" s="123"/>
      <c r="I130" s="124"/>
      <c r="J130" s="30"/>
      <c r="K130" s="27"/>
      <c r="L130" s="88">
        <v>36</v>
      </c>
      <c r="M130" s="113" t="s">
        <v>8</v>
      </c>
      <c r="O130" s="118"/>
      <c r="P130" s="120"/>
      <c r="R130" s="9"/>
    </row>
    <row r="131" spans="1:18" ht="15.75" thickBot="1" x14ac:dyDescent="0.3">
      <c r="E131" s="11"/>
      <c r="G131" s="125" t="s">
        <v>11</v>
      </c>
      <c r="H131" s="126"/>
      <c r="I131" s="127"/>
      <c r="J131" s="30"/>
      <c r="K131" s="27"/>
      <c r="L131" s="26">
        <v>15</v>
      </c>
      <c r="M131" s="114"/>
      <c r="O131" s="119"/>
      <c r="P131" s="121"/>
      <c r="R131" s="9"/>
    </row>
    <row r="132" spans="1:18" ht="15.75" thickBot="1" x14ac:dyDescent="0.3">
      <c r="D132" s="12"/>
      <c r="E132" s="57" t="s">
        <v>24</v>
      </c>
      <c r="F132" s="136">
        <v>7500</v>
      </c>
      <c r="G132" s="137"/>
      <c r="H132" s="157">
        <f>SUM(J104:J128)</f>
        <v>0</v>
      </c>
      <c r="I132" s="158"/>
      <c r="J132" s="27"/>
      <c r="K132" s="27"/>
      <c r="L132" s="25">
        <f>IF(L131&gt;15,L130*2,L130)</f>
        <v>36</v>
      </c>
      <c r="M132" s="13">
        <v>990</v>
      </c>
      <c r="O132" s="87">
        <f>+M132*H132</f>
        <v>0</v>
      </c>
      <c r="P132" s="53">
        <f>ROUNDDOWN(+O132/L132,-3)</f>
        <v>0</v>
      </c>
      <c r="R132" s="9"/>
    </row>
    <row r="133" spans="1:18" x14ac:dyDescent="0.25">
      <c r="E133" s="14"/>
      <c r="F133" s="12"/>
      <c r="G133" s="12" t="s">
        <v>12</v>
      </c>
      <c r="H133" s="4"/>
      <c r="I133" s="12"/>
      <c r="J133" s="33"/>
      <c r="K133" s="27"/>
      <c r="L133" s="24">
        <f>SUM(O104:O128)</f>
        <v>0</v>
      </c>
      <c r="O133" s="14"/>
    </row>
    <row r="134" spans="1:18" x14ac:dyDescent="0.25">
      <c r="J134" s="30"/>
      <c r="K134" s="27"/>
      <c r="L134" s="18"/>
      <c r="O134" s="14"/>
    </row>
    <row r="135" spans="1:18" x14ac:dyDescent="0.25">
      <c r="J135" s="30"/>
      <c r="K135" s="30"/>
      <c r="L135" s="18"/>
      <c r="O135" s="14"/>
    </row>
    <row r="136" spans="1:18" ht="15.75" thickBot="1" x14ac:dyDescent="0.3">
      <c r="J136" s="30"/>
      <c r="K136" s="30"/>
      <c r="L136" s="18"/>
      <c r="O136" s="14"/>
    </row>
    <row r="137" spans="1:18" ht="15.75" thickBot="1" x14ac:dyDescent="0.3">
      <c r="E137" s="14"/>
      <c r="G137" s="130" t="s">
        <v>13</v>
      </c>
      <c r="H137" s="131"/>
      <c r="I137" s="132"/>
      <c r="J137" s="33"/>
      <c r="K137" s="33"/>
      <c r="L137" s="17">
        <f>+L101+L67+L33+L133</f>
        <v>0</v>
      </c>
      <c r="M137" s="19"/>
      <c r="N137" s="19"/>
      <c r="O137" s="133" t="s">
        <v>14</v>
      </c>
      <c r="P137" s="134"/>
      <c r="Q137" s="22">
        <f>SUM(K3:K27,K37:K61,K71:K95,K104:K128)</f>
        <v>0</v>
      </c>
      <c r="R137" s="23" t="e">
        <f>+Q137/(Q137+Q138)</f>
        <v>#DIV/0!</v>
      </c>
    </row>
    <row r="138" spans="1:18" ht="15.75" thickBot="1" x14ac:dyDescent="0.3">
      <c r="E138" s="14"/>
      <c r="J138" s="30"/>
      <c r="K138" s="30"/>
      <c r="L138" s="18"/>
      <c r="M138" s="18"/>
      <c r="N138" s="18"/>
      <c r="O138" s="133" t="s">
        <v>15</v>
      </c>
      <c r="P138" s="134"/>
      <c r="Q138" s="22">
        <f>SUM(H104:H128,H71:H95,H37:H61,H3:H27)-Q137</f>
        <v>0</v>
      </c>
    </row>
    <row r="139" spans="1:18" ht="15.75" thickBot="1" x14ac:dyDescent="0.3">
      <c r="A139" s="4"/>
      <c r="D139" s="12"/>
      <c r="L139" s="18"/>
      <c r="M139" s="18"/>
      <c r="N139" s="18"/>
      <c r="Q139" s="22">
        <f>+Q138+Q137</f>
        <v>0</v>
      </c>
    </row>
    <row r="140" spans="1:18" x14ac:dyDescent="0.25">
      <c r="G140" s="117"/>
      <c r="H140" s="117"/>
    </row>
  </sheetData>
  <mergeCells count="143">
    <mergeCell ref="O137:P137"/>
    <mergeCell ref="O138:P138"/>
    <mergeCell ref="G140:H140"/>
    <mergeCell ref="G130:I130"/>
    <mergeCell ref="M130:M131"/>
    <mergeCell ref="G131:I131"/>
    <mergeCell ref="F132:G132"/>
    <mergeCell ref="H132:I132"/>
    <mergeCell ref="G137:I137"/>
    <mergeCell ref="P125:Q125"/>
    <mergeCell ref="P126:Q126"/>
    <mergeCell ref="P127:Q127"/>
    <mergeCell ref="P128:Q128"/>
    <mergeCell ref="O129:O131"/>
    <mergeCell ref="P129:P131"/>
    <mergeCell ref="P119:Q119"/>
    <mergeCell ref="P120:Q120"/>
    <mergeCell ref="P121:Q121"/>
    <mergeCell ref="P122:Q122"/>
    <mergeCell ref="P123:Q123"/>
    <mergeCell ref="P124:Q124"/>
    <mergeCell ref="P113:Q113"/>
    <mergeCell ref="P114:Q114"/>
    <mergeCell ref="P115:Q115"/>
    <mergeCell ref="P116:Q116"/>
    <mergeCell ref="P117:Q117"/>
    <mergeCell ref="P118:Q118"/>
    <mergeCell ref="P107:Q107"/>
    <mergeCell ref="P108:Q108"/>
    <mergeCell ref="P109:Q109"/>
    <mergeCell ref="P110:Q110"/>
    <mergeCell ref="P111:Q111"/>
    <mergeCell ref="P112:Q112"/>
    <mergeCell ref="F99:G99"/>
    <mergeCell ref="H99:I99"/>
    <mergeCell ref="G101:I101"/>
    <mergeCell ref="P104:Q104"/>
    <mergeCell ref="P105:Q105"/>
    <mergeCell ref="P106:Q106"/>
    <mergeCell ref="P95:Q95"/>
    <mergeCell ref="O96:O98"/>
    <mergeCell ref="P96:P98"/>
    <mergeCell ref="G97:I97"/>
    <mergeCell ref="M97:M98"/>
    <mergeCell ref="G98:I98"/>
    <mergeCell ref="P89:Q89"/>
    <mergeCell ref="P90:Q90"/>
    <mergeCell ref="P91:Q91"/>
    <mergeCell ref="P92:Q92"/>
    <mergeCell ref="P93:Q93"/>
    <mergeCell ref="P94:Q94"/>
    <mergeCell ref="P83:Q83"/>
    <mergeCell ref="P84:Q84"/>
    <mergeCell ref="P85:Q85"/>
    <mergeCell ref="P86:Q86"/>
    <mergeCell ref="P87:Q87"/>
    <mergeCell ref="P88:Q88"/>
    <mergeCell ref="P77:Q77"/>
    <mergeCell ref="P78:Q78"/>
    <mergeCell ref="P79:Q79"/>
    <mergeCell ref="P80:Q80"/>
    <mergeCell ref="P81:Q81"/>
    <mergeCell ref="P82:Q82"/>
    <mergeCell ref="P71:Q71"/>
    <mergeCell ref="P72:Q72"/>
    <mergeCell ref="P73:Q73"/>
    <mergeCell ref="P74:Q74"/>
    <mergeCell ref="P75:Q75"/>
    <mergeCell ref="P76:Q76"/>
    <mergeCell ref="G63:I63"/>
    <mergeCell ref="M63:M64"/>
    <mergeCell ref="G64:I64"/>
    <mergeCell ref="F65:G65"/>
    <mergeCell ref="H65:I65"/>
    <mergeCell ref="G67:I67"/>
    <mergeCell ref="P58:Q58"/>
    <mergeCell ref="P59:Q59"/>
    <mergeCell ref="P60:Q60"/>
    <mergeCell ref="P61:Q61"/>
    <mergeCell ref="O62:O64"/>
    <mergeCell ref="P62:P64"/>
    <mergeCell ref="P52:Q52"/>
    <mergeCell ref="P53:Q53"/>
    <mergeCell ref="P54:Q54"/>
    <mergeCell ref="P55:Q55"/>
    <mergeCell ref="P56:Q56"/>
    <mergeCell ref="P57:Q57"/>
    <mergeCell ref="P46:Q46"/>
    <mergeCell ref="P47:Q47"/>
    <mergeCell ref="P48:Q48"/>
    <mergeCell ref="P49:Q49"/>
    <mergeCell ref="P50:Q50"/>
    <mergeCell ref="P51:Q51"/>
    <mergeCell ref="P40:Q40"/>
    <mergeCell ref="P41:Q41"/>
    <mergeCell ref="P42:Q42"/>
    <mergeCell ref="P43:Q43"/>
    <mergeCell ref="P44:Q44"/>
    <mergeCell ref="P45:Q45"/>
    <mergeCell ref="F31:G31"/>
    <mergeCell ref="H31:I31"/>
    <mergeCell ref="G33:I33"/>
    <mergeCell ref="P37:Q37"/>
    <mergeCell ref="P38:Q38"/>
    <mergeCell ref="P39:Q39"/>
    <mergeCell ref="P26:Q26"/>
    <mergeCell ref="P27:Q27"/>
    <mergeCell ref="O28:O30"/>
    <mergeCell ref="P28:P30"/>
    <mergeCell ref="G29:I29"/>
    <mergeCell ref="M29:M30"/>
    <mergeCell ref="G30:I30"/>
    <mergeCell ref="P20:Q20"/>
    <mergeCell ref="P21:Q21"/>
    <mergeCell ref="P22:Q22"/>
    <mergeCell ref="P23:Q23"/>
    <mergeCell ref="P24:Q24"/>
    <mergeCell ref="P25:Q25"/>
    <mergeCell ref="P14:Q14"/>
    <mergeCell ref="P15:Q15"/>
    <mergeCell ref="P16:Q16"/>
    <mergeCell ref="P17:Q17"/>
    <mergeCell ref="P18:Q18"/>
    <mergeCell ref="P19:Q19"/>
    <mergeCell ref="P10:Q10"/>
    <mergeCell ref="S10:S11"/>
    <mergeCell ref="T10:T11"/>
    <mergeCell ref="P11:Q11"/>
    <mergeCell ref="P12:Q12"/>
    <mergeCell ref="P13:Q13"/>
    <mergeCell ref="P5:Q5"/>
    <mergeCell ref="S5:S7"/>
    <mergeCell ref="P6:Q6"/>
    <mergeCell ref="P7:Q7"/>
    <mergeCell ref="P8:Q8"/>
    <mergeCell ref="S8:S9"/>
    <mergeCell ref="P9:Q9"/>
    <mergeCell ref="L1:M1"/>
    <mergeCell ref="S2:T2"/>
    <mergeCell ref="P3:Q3"/>
    <mergeCell ref="S3:S4"/>
    <mergeCell ref="T3:T4"/>
    <mergeCell ref="P4:Q4"/>
  </mergeCells>
  <conditionalFormatting sqref="O3:O5 O9:O27 O43:O61 O77:O95 O110:O128">
    <cfRule type="expression" dxfId="481" priority="86">
      <formula>$L3&lt;5</formula>
    </cfRule>
  </conditionalFormatting>
  <conditionalFormatting sqref="M3:M27">
    <cfRule type="expression" dxfId="480" priority="85">
      <formula>$L3&lt;5</formula>
    </cfRule>
  </conditionalFormatting>
  <conditionalFormatting sqref="H103">
    <cfRule type="cellIs" dxfId="479" priority="84" operator="lessThan">
      <formula>7500</formula>
    </cfRule>
  </conditionalFormatting>
  <conditionalFormatting sqref="O6:O8">
    <cfRule type="expression" dxfId="478" priority="83">
      <formula>$L6&lt;5</formula>
    </cfRule>
  </conditionalFormatting>
  <conditionalFormatting sqref="J3:J27">
    <cfRule type="cellIs" dxfId="477" priority="82" operator="lessThan">
      <formula>7500</formula>
    </cfRule>
  </conditionalFormatting>
  <conditionalFormatting sqref="L3:L27">
    <cfRule type="expression" dxfId="476" priority="81">
      <formula>$L3&lt;5</formula>
    </cfRule>
  </conditionalFormatting>
  <conditionalFormatting sqref="M3:M27">
    <cfRule type="cellIs" dxfId="475" priority="80" operator="equal">
      <formula>$P$31</formula>
    </cfRule>
  </conditionalFormatting>
  <conditionalFormatting sqref="O37:O39">
    <cfRule type="expression" dxfId="474" priority="79">
      <formula>$L37&lt;5</formula>
    </cfRule>
  </conditionalFormatting>
  <conditionalFormatting sqref="O40:O42">
    <cfRule type="expression" dxfId="473" priority="78">
      <formula>$L40&lt;5</formula>
    </cfRule>
  </conditionalFormatting>
  <conditionalFormatting sqref="J37:J61">
    <cfRule type="cellIs" dxfId="472" priority="77" operator="lessThan">
      <formula>7500</formula>
    </cfRule>
  </conditionalFormatting>
  <conditionalFormatting sqref="L37:L61">
    <cfRule type="expression" dxfId="471" priority="76">
      <formula>$L37&lt;5</formula>
    </cfRule>
  </conditionalFormatting>
  <conditionalFormatting sqref="O71:O73">
    <cfRule type="expression" dxfId="470" priority="75">
      <formula>$L71&lt;5</formula>
    </cfRule>
  </conditionalFormatting>
  <conditionalFormatting sqref="O74:O76">
    <cfRule type="expression" dxfId="469" priority="74">
      <formula>$L74&lt;5</formula>
    </cfRule>
  </conditionalFormatting>
  <conditionalFormatting sqref="J71:J95">
    <cfRule type="cellIs" dxfId="468" priority="73" operator="lessThan">
      <formula>7500</formula>
    </cfRule>
  </conditionalFormatting>
  <conditionalFormatting sqref="L71:L95">
    <cfRule type="expression" dxfId="467" priority="72">
      <formula>$L71&lt;5</formula>
    </cfRule>
  </conditionalFormatting>
  <conditionalFormatting sqref="O104:O106">
    <cfRule type="expression" dxfId="466" priority="71">
      <formula>$L104&lt;5</formula>
    </cfRule>
  </conditionalFormatting>
  <conditionalFormatting sqref="O107:O109">
    <cfRule type="expression" dxfId="465" priority="70">
      <formula>$L107&lt;5</formula>
    </cfRule>
  </conditionalFormatting>
  <conditionalFormatting sqref="J104:J128">
    <cfRule type="cellIs" dxfId="464" priority="69" operator="lessThan">
      <formula>7500</formula>
    </cfRule>
  </conditionalFormatting>
  <conditionalFormatting sqref="L104:L128">
    <cfRule type="expression" dxfId="463" priority="68">
      <formula>$L104&lt;5</formula>
    </cfRule>
  </conditionalFormatting>
  <conditionalFormatting sqref="H104:H120 H122:H126 H89:H93 H55:H59 H21:H25">
    <cfRule type="cellIs" dxfId="462" priority="67" operator="lessThanOrEqual">
      <formula>$F$31</formula>
    </cfRule>
  </conditionalFormatting>
  <conditionalFormatting sqref="H121">
    <cfRule type="cellIs" dxfId="461" priority="66" operator="lessThanOrEqual">
      <formula>$F$31</formula>
    </cfRule>
  </conditionalFormatting>
  <conditionalFormatting sqref="H127">
    <cfRule type="cellIs" dxfId="460" priority="65" operator="lessThanOrEqual">
      <formula>$F$31</formula>
    </cfRule>
  </conditionalFormatting>
  <conditionalFormatting sqref="H128">
    <cfRule type="cellIs" dxfId="459" priority="64" operator="lessThanOrEqual">
      <formula>$F$31</formula>
    </cfRule>
  </conditionalFormatting>
  <conditionalFormatting sqref="H71:H87">
    <cfRule type="cellIs" dxfId="458" priority="63" operator="lessThanOrEqual">
      <formula>$F$31</formula>
    </cfRule>
  </conditionalFormatting>
  <conditionalFormatting sqref="H88">
    <cfRule type="cellIs" dxfId="457" priority="62" operator="lessThanOrEqual">
      <formula>$F$31</formula>
    </cfRule>
  </conditionalFormatting>
  <conditionalFormatting sqref="H94">
    <cfRule type="cellIs" dxfId="456" priority="61" operator="lessThanOrEqual">
      <formula>$F$31</formula>
    </cfRule>
  </conditionalFormatting>
  <conditionalFormatting sqref="H95">
    <cfRule type="cellIs" dxfId="455" priority="60" operator="lessThanOrEqual">
      <formula>$F$31</formula>
    </cfRule>
  </conditionalFormatting>
  <conditionalFormatting sqref="H42:H53">
    <cfRule type="cellIs" dxfId="454" priority="59" operator="lessThanOrEqual">
      <formula>$F$31</formula>
    </cfRule>
  </conditionalFormatting>
  <conditionalFormatting sqref="H54">
    <cfRule type="cellIs" dxfId="453" priority="58" operator="lessThanOrEqual">
      <formula>$F$31</formula>
    </cfRule>
  </conditionalFormatting>
  <conditionalFormatting sqref="H60">
    <cfRule type="cellIs" dxfId="452" priority="57" operator="lessThanOrEqual">
      <formula>$F$31</formula>
    </cfRule>
  </conditionalFormatting>
  <conditionalFormatting sqref="H61">
    <cfRule type="cellIs" dxfId="451" priority="56" operator="lessThanOrEqual">
      <formula>$F$31</formula>
    </cfRule>
  </conditionalFormatting>
  <conditionalFormatting sqref="H3:H19">
    <cfRule type="cellIs" dxfId="450" priority="55" operator="lessThanOrEqual">
      <formula>$F$31</formula>
    </cfRule>
  </conditionalFormatting>
  <conditionalFormatting sqref="H20">
    <cfRule type="cellIs" dxfId="449" priority="54" operator="lessThanOrEqual">
      <formula>$F$31</formula>
    </cfRule>
  </conditionalFormatting>
  <conditionalFormatting sqref="H26">
    <cfRule type="cellIs" dxfId="448" priority="53" operator="lessThanOrEqual">
      <formula>$F$31</formula>
    </cfRule>
  </conditionalFormatting>
  <conditionalFormatting sqref="H27">
    <cfRule type="cellIs" dxfId="447" priority="52" operator="lessThanOrEqual">
      <formula>$F$31</formula>
    </cfRule>
  </conditionalFormatting>
  <conditionalFormatting sqref="I3:I27">
    <cfRule type="expression" dxfId="446" priority="51">
      <formula>I3&lt;&gt;IF(H3&gt;0,IF(H3&gt;$F$31,"Oui","Non"),"")</formula>
    </cfRule>
  </conditionalFormatting>
  <conditionalFormatting sqref="I27">
    <cfRule type="expression" dxfId="445" priority="50">
      <formula>$L27&lt;5</formula>
    </cfRule>
  </conditionalFormatting>
  <conditionalFormatting sqref="I37:I61">
    <cfRule type="expression" dxfId="444" priority="49">
      <formula>I37&lt;&gt;IF(H37&gt;0,IF(H37&gt;$F$31,"Oui","Non"),"")</formula>
    </cfRule>
  </conditionalFormatting>
  <conditionalFormatting sqref="I61">
    <cfRule type="expression" dxfId="443" priority="48">
      <formula>$L61&lt;5</formula>
    </cfRule>
  </conditionalFormatting>
  <conditionalFormatting sqref="I71:I95">
    <cfRule type="expression" dxfId="442" priority="47">
      <formula>I71&lt;&gt;IF(H71&gt;0,IF(H71&gt;$F$31,"Oui","Non"),"")</formula>
    </cfRule>
  </conditionalFormatting>
  <conditionalFormatting sqref="I95">
    <cfRule type="expression" dxfId="441" priority="46">
      <formula>$L95&lt;5</formula>
    </cfRule>
  </conditionalFormatting>
  <conditionalFormatting sqref="I104:I128">
    <cfRule type="expression" dxfId="440" priority="45">
      <formula>I104&lt;&gt;IF(H104&gt;0,IF(H104&gt;$F$31,"Oui","Non"),"")</formula>
    </cfRule>
  </conditionalFormatting>
  <conditionalFormatting sqref="I128">
    <cfRule type="expression" dxfId="439" priority="44">
      <formula>$L128&lt;5</formula>
    </cfRule>
  </conditionalFormatting>
  <conditionalFormatting sqref="P5">
    <cfRule type="expression" dxfId="438" priority="43">
      <formula>$H5&lt;=$F$132</formula>
    </cfRule>
  </conditionalFormatting>
  <conditionalFormatting sqref="P5">
    <cfRule type="expression" dxfId="437" priority="42">
      <formula>$L5&lt;5</formula>
    </cfRule>
  </conditionalFormatting>
  <conditionalFormatting sqref="P3">
    <cfRule type="expression" dxfId="436" priority="41">
      <formula>$H3&lt;=$F$132</formula>
    </cfRule>
  </conditionalFormatting>
  <conditionalFormatting sqref="P3">
    <cfRule type="expression" dxfId="435" priority="40">
      <formula>$L3&lt;5</formula>
    </cfRule>
  </conditionalFormatting>
  <conditionalFormatting sqref="P4">
    <cfRule type="expression" dxfId="434" priority="39">
      <formula>$H4&lt;=$F$132</formula>
    </cfRule>
  </conditionalFormatting>
  <conditionalFormatting sqref="P4">
    <cfRule type="expression" dxfId="433" priority="38">
      <formula>$L4&lt;5</formula>
    </cfRule>
  </conditionalFormatting>
  <conditionalFormatting sqref="P6:P27">
    <cfRule type="expression" dxfId="432" priority="37">
      <formula>$H6&lt;=$F$132</formula>
    </cfRule>
  </conditionalFormatting>
  <conditionalFormatting sqref="P6:P27">
    <cfRule type="expression" dxfId="431" priority="36">
      <formula>$L6&lt;5</formula>
    </cfRule>
  </conditionalFormatting>
  <conditionalFormatting sqref="P39">
    <cfRule type="expression" dxfId="430" priority="35">
      <formula>$H39&lt;=$F$132</formula>
    </cfRule>
  </conditionalFormatting>
  <conditionalFormatting sqref="P39">
    <cfRule type="expression" dxfId="429" priority="34">
      <formula>$L39&lt;5</formula>
    </cfRule>
  </conditionalFormatting>
  <conditionalFormatting sqref="P37">
    <cfRule type="expression" dxfId="428" priority="33">
      <formula>$H37&lt;=$F$132</formula>
    </cfRule>
  </conditionalFormatting>
  <conditionalFormatting sqref="P37">
    <cfRule type="expression" dxfId="427" priority="32">
      <formula>$L37&lt;5</formula>
    </cfRule>
  </conditionalFormatting>
  <conditionalFormatting sqref="P38">
    <cfRule type="expression" dxfId="426" priority="31">
      <formula>$H38&lt;=$F$132</formula>
    </cfRule>
  </conditionalFormatting>
  <conditionalFormatting sqref="P38">
    <cfRule type="expression" dxfId="425" priority="30">
      <formula>$L38&lt;5</formula>
    </cfRule>
  </conditionalFormatting>
  <conditionalFormatting sqref="P40:P61">
    <cfRule type="expression" dxfId="424" priority="29">
      <formula>$H40&lt;=$F$132</formula>
    </cfRule>
  </conditionalFormatting>
  <conditionalFormatting sqref="P40:P61">
    <cfRule type="expression" dxfId="423" priority="28">
      <formula>$L40&lt;5</formula>
    </cfRule>
  </conditionalFormatting>
  <conditionalFormatting sqref="P73">
    <cfRule type="expression" dxfId="422" priority="27">
      <formula>$H73&lt;=$F$132</formula>
    </cfRule>
  </conditionalFormatting>
  <conditionalFormatting sqref="P73">
    <cfRule type="expression" dxfId="421" priority="26">
      <formula>$L73&lt;5</formula>
    </cfRule>
  </conditionalFormatting>
  <conditionalFormatting sqref="P71">
    <cfRule type="expression" dxfId="420" priority="25">
      <formula>$H71&lt;=$F$132</formula>
    </cfRule>
  </conditionalFormatting>
  <conditionalFormatting sqref="P71">
    <cfRule type="expression" dxfId="419" priority="24">
      <formula>$L71&lt;5</formula>
    </cfRule>
  </conditionalFormatting>
  <conditionalFormatting sqref="P72">
    <cfRule type="expression" dxfId="418" priority="23">
      <formula>$H72&lt;=$F$132</formula>
    </cfRule>
  </conditionalFormatting>
  <conditionalFormatting sqref="P72">
    <cfRule type="expression" dxfId="417" priority="22">
      <formula>$L72&lt;5</formula>
    </cfRule>
  </conditionalFormatting>
  <conditionalFormatting sqref="P74:P95">
    <cfRule type="expression" dxfId="416" priority="21">
      <formula>$H74&lt;=$F$132</formula>
    </cfRule>
  </conditionalFormatting>
  <conditionalFormatting sqref="P74:P95">
    <cfRule type="expression" dxfId="415" priority="20">
      <formula>$L74&lt;5</formula>
    </cfRule>
  </conditionalFormatting>
  <conditionalFormatting sqref="P106">
    <cfRule type="expression" dxfId="414" priority="19">
      <formula>$H106&lt;=$F$132</formula>
    </cfRule>
  </conditionalFormatting>
  <conditionalFormatting sqref="P106">
    <cfRule type="expression" dxfId="413" priority="18">
      <formula>$L106&lt;5</formula>
    </cfRule>
  </conditionalFormatting>
  <conditionalFormatting sqref="P104">
    <cfRule type="expression" dxfId="412" priority="17">
      <formula>$H104&lt;=$F$132</formula>
    </cfRule>
  </conditionalFormatting>
  <conditionalFormatting sqref="P104">
    <cfRule type="expression" dxfId="411" priority="16">
      <formula>$L104&lt;5</formula>
    </cfRule>
  </conditionalFormatting>
  <conditionalFormatting sqref="P105">
    <cfRule type="expression" dxfId="410" priority="15">
      <formula>$H105&lt;=$F$132</formula>
    </cfRule>
  </conditionalFormatting>
  <conditionalFormatting sqref="P105">
    <cfRule type="expression" dxfId="409" priority="14">
      <formula>$L105&lt;5</formula>
    </cfRule>
  </conditionalFormatting>
  <conditionalFormatting sqref="P107:P128">
    <cfRule type="expression" dxfId="408" priority="13">
      <formula>$H107&lt;=$F$132</formula>
    </cfRule>
  </conditionalFormatting>
  <conditionalFormatting sqref="P107:P128">
    <cfRule type="expression" dxfId="407" priority="12">
      <formula>$L107&lt;5</formula>
    </cfRule>
  </conditionalFormatting>
  <conditionalFormatting sqref="M37:M61">
    <cfRule type="expression" dxfId="406" priority="11">
      <formula>$L37&lt;5</formula>
    </cfRule>
  </conditionalFormatting>
  <conditionalFormatting sqref="M37:M61">
    <cfRule type="cellIs" dxfId="405" priority="10" operator="equal">
      <formula>$P$65</formula>
    </cfRule>
  </conditionalFormatting>
  <conditionalFormatting sqref="M71:M95">
    <cfRule type="expression" dxfId="404" priority="9">
      <formula>$L71&lt;5</formula>
    </cfRule>
  </conditionalFormatting>
  <conditionalFormatting sqref="M71:M95">
    <cfRule type="cellIs" dxfId="403" priority="8" operator="equal">
      <formula>$P$99</formula>
    </cfRule>
  </conditionalFormatting>
  <conditionalFormatting sqref="M104:M128">
    <cfRule type="expression" dxfId="402" priority="7">
      <formula>$L104&lt;5</formula>
    </cfRule>
  </conditionalFormatting>
  <conditionalFormatting sqref="M104:M128">
    <cfRule type="cellIs" dxfId="401" priority="6" operator="equal">
      <formula>$P$132</formula>
    </cfRule>
  </conditionalFormatting>
  <conditionalFormatting sqref="H37:H41">
    <cfRule type="cellIs" dxfId="400" priority="5" operator="lessThanOrEqual">
      <formula>$F$31</formula>
    </cfRule>
  </conditionalFormatting>
  <conditionalFormatting sqref="N3:N27">
    <cfRule type="expression" dxfId="399" priority="4">
      <formula>N3&lt;&gt;IF($L$64&lt;16,1,2)</formula>
    </cfRule>
  </conditionalFormatting>
  <conditionalFormatting sqref="N37:N61">
    <cfRule type="expression" dxfId="398" priority="3">
      <formula>N37&lt;&gt;IF($L$64&lt;16,1,2)</formula>
    </cfRule>
  </conditionalFormatting>
  <conditionalFormatting sqref="N71:N95">
    <cfRule type="expression" dxfId="397" priority="2">
      <formula>N71&lt;&gt;IF($L$64&lt;16,1,2)</formula>
    </cfRule>
  </conditionalFormatting>
  <conditionalFormatting sqref="N104:N128">
    <cfRule type="expression" dxfId="396" priority="1">
      <formula>N104&lt;&gt;IF($L$64&lt;16,1,2)</formula>
    </cfRule>
  </conditionalFormatting>
  <dataValidations count="2">
    <dataValidation type="list" allowBlank="1" showInputMessage="1" showErrorMessage="1" sqref="N3:N27 N104:N128 N71:N95 N37:N61" xr:uid="{00000000-0002-0000-0100-000000000000}">
      <formula1>$K$30:$K$31</formula1>
    </dataValidation>
    <dataValidation type="list" allowBlank="1" showInputMessage="1" showErrorMessage="1" sqref="I3:I27 I37:I61 I104:I128 I71:I95" xr:uid="{00000000-0002-0000-0100-000001000000}">
      <formula1>$J$29:$J$31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95387-02E5-4068-B948-532CEB222B74}">
  <sheetPr codeName="Feuil8">
    <tabColor rgb="FFC9A4E4"/>
  </sheetPr>
  <dimension ref="A1:T140"/>
  <sheetViews>
    <sheetView zoomScaleNormal="100" workbookViewId="0">
      <selection activeCell="D3" sqref="D3"/>
    </sheetView>
  </sheetViews>
  <sheetFormatPr baseColWidth="10" defaultColWidth="11.42578125" defaultRowHeight="15" x14ac:dyDescent="0.25"/>
  <cols>
    <col min="1" max="1" width="7.28515625" style="2" bestFit="1" customWidth="1"/>
    <col min="2" max="2" width="9.5703125" style="3" bestFit="1" customWidth="1"/>
    <col min="3" max="3" width="8" style="2" bestFit="1" customWidth="1"/>
    <col min="4" max="4" width="6.85546875" style="3" customWidth="1"/>
    <col min="5" max="5" width="8.42578125" style="2" customWidth="1"/>
    <col min="6" max="6" width="5.28515625" style="2" bestFit="1" customWidth="1"/>
    <col min="7" max="7" width="4.5703125" style="3" bestFit="1" customWidth="1"/>
    <col min="8" max="8" width="9.140625" style="2" bestFit="1" customWidth="1"/>
    <col min="9" max="9" width="7.5703125" style="3" customWidth="1"/>
    <col min="10" max="11" width="8" hidden="1" customWidth="1"/>
    <col min="12" max="12" width="8.5703125" style="3" customWidth="1"/>
    <col min="13" max="13" width="11.42578125" style="3"/>
    <col min="14" max="14" width="7.42578125" style="3" customWidth="1"/>
    <col min="15" max="15" width="14.7109375" style="2" customWidth="1"/>
    <col min="16" max="16" width="10.7109375" style="2" customWidth="1"/>
    <col min="17" max="17" width="25.28515625" style="2" customWidth="1"/>
    <col min="18" max="18" width="11.42578125" style="2"/>
    <col min="19" max="19" width="26.5703125" style="2" customWidth="1"/>
    <col min="20" max="16384" width="11.42578125" style="2"/>
  </cols>
  <sheetData>
    <row r="1" spans="1:20" ht="15.75" thickBot="1" x14ac:dyDescent="0.3">
      <c r="H1" s="4"/>
      <c r="I1" s="12"/>
      <c r="J1" s="27"/>
      <c r="K1" s="27"/>
      <c r="L1" s="135"/>
      <c r="M1" s="135"/>
      <c r="N1" s="5"/>
    </row>
    <row r="2" spans="1:20" ht="30.75" thickBot="1" x14ac:dyDescent="0.3">
      <c r="A2" s="3"/>
      <c r="B2" s="64" t="s">
        <v>1</v>
      </c>
      <c r="C2" s="6" t="s">
        <v>0</v>
      </c>
      <c r="D2" s="7" t="s">
        <v>2</v>
      </c>
      <c r="E2" s="7" t="s">
        <v>16</v>
      </c>
      <c r="F2" s="7" t="s">
        <v>3</v>
      </c>
      <c r="G2" s="7" t="s">
        <v>4</v>
      </c>
      <c r="H2" s="8" t="s">
        <v>5</v>
      </c>
      <c r="I2" s="62" t="s">
        <v>26</v>
      </c>
      <c r="J2" s="43"/>
      <c r="K2" s="92">
        <f t="shared" ref="K2:K27" si="0">IF(L2="FFM",H2,0)</f>
        <v>0</v>
      </c>
      <c r="L2" s="44" t="s">
        <v>6</v>
      </c>
      <c r="M2" s="89" t="s">
        <v>7</v>
      </c>
      <c r="N2" s="89" t="s">
        <v>18</v>
      </c>
      <c r="O2" s="90" t="s">
        <v>19</v>
      </c>
      <c r="P2" s="10"/>
      <c r="Q2" s="102"/>
      <c r="S2" s="159" t="s">
        <v>34</v>
      </c>
      <c r="T2" s="160"/>
    </row>
    <row r="3" spans="1:20" ht="16.5" customHeight="1" thickTop="1" x14ac:dyDescent="0.25">
      <c r="B3" s="65">
        <v>1</v>
      </c>
      <c r="C3" s="104">
        <v>190</v>
      </c>
      <c r="D3" s="66"/>
      <c r="E3" s="98"/>
      <c r="F3" s="67"/>
      <c r="G3" s="67"/>
      <c r="H3" s="68"/>
      <c r="I3" s="63" t="str">
        <f t="shared" ref="I3:I27" si="1">IF(H3&gt;0,IF(H3&gt;$F$31,"Oui","Non"),"")</f>
        <v/>
      </c>
      <c r="J3" s="39">
        <f>IF(I3="Oui",H3,0)</f>
        <v>0</v>
      </c>
      <c r="K3" s="40">
        <f t="shared" si="0"/>
        <v>0</v>
      </c>
      <c r="L3" s="41" t="str">
        <f t="shared" ref="L3:L27" si="2">IF(H3&gt;0,IF(I3="Oui",ROUND(+H3*M$31/P$31,0),"FFM"),"")</f>
        <v/>
      </c>
      <c r="M3" s="58" t="str">
        <f>IF(AND(H3&gt;0,L3&lt;&gt;"FFM"),IF(L3&lt;5,ROUNDDOWN(+H3*M$31/5/N3,-3),P$31/N3),"")</f>
        <v/>
      </c>
      <c r="N3" s="93">
        <f t="shared" ref="N3:N27" si="3">IF($L$30&lt;16,1,2)</f>
        <v>1</v>
      </c>
      <c r="O3" s="42" t="str">
        <f t="shared" ref="O3:O27" si="4">IF(L3="FFM",0,IF(H3&gt;0,+H3*M$31/M3,""))</f>
        <v/>
      </c>
      <c r="P3" s="115" t="str">
        <f t="shared" ref="P3:P27" si="5">IF(AND(H3&gt;0,H3&lt;=$F$132),"volume inférieur à"&amp;" "&amp;$F$132 &amp;" m³"&amp;" = FFM",IF(AND(L3&gt;0,L3&lt;5)," Calcul d'un PAS pour min 5 échantillon",""))</f>
        <v/>
      </c>
      <c r="Q3" s="116"/>
      <c r="R3" s="9"/>
      <c r="S3" s="138" t="s">
        <v>21</v>
      </c>
      <c r="T3" s="153">
        <v>10</v>
      </c>
    </row>
    <row r="4" spans="1:20" ht="15.75" customHeight="1" thickBot="1" x14ac:dyDescent="0.3">
      <c r="B4" s="69">
        <v>2</v>
      </c>
      <c r="C4" s="59"/>
      <c r="D4" s="60"/>
      <c r="E4" s="99"/>
      <c r="F4" s="61"/>
      <c r="G4" s="61"/>
      <c r="H4" s="70"/>
      <c r="I4" s="63" t="str">
        <f t="shared" si="1"/>
        <v/>
      </c>
      <c r="J4" s="39">
        <f t="shared" ref="J4:J27" si="6">IF(I4="Oui",H4,0)</f>
        <v>0</v>
      </c>
      <c r="K4" s="29">
        <f t="shared" si="0"/>
        <v>0</v>
      </c>
      <c r="L4" s="1" t="str">
        <f t="shared" si="2"/>
        <v/>
      </c>
      <c r="M4" s="58" t="str">
        <f t="shared" ref="M4:M27" si="7">IF(AND(H4&gt;0,L4&lt;&gt;"FFM"),IF(L4&lt;5,ROUNDDOWN(+H4*M$31/5/N4,-3),P$31/N4),"")</f>
        <v/>
      </c>
      <c r="N4" s="93">
        <f t="shared" si="3"/>
        <v>1</v>
      </c>
      <c r="O4" s="47" t="str">
        <f t="shared" si="4"/>
        <v/>
      </c>
      <c r="P4" s="115" t="str">
        <f t="shared" si="5"/>
        <v/>
      </c>
      <c r="Q4" s="116"/>
      <c r="R4" s="9"/>
      <c r="S4" s="139"/>
      <c r="T4" s="154"/>
    </row>
    <row r="5" spans="1:20" x14ac:dyDescent="0.25">
      <c r="B5" s="69">
        <v>3</v>
      </c>
      <c r="C5" s="59"/>
      <c r="D5" s="60"/>
      <c r="E5" s="99"/>
      <c r="F5" s="61"/>
      <c r="G5" s="61"/>
      <c r="H5" s="70"/>
      <c r="I5" s="63" t="str">
        <f t="shared" si="1"/>
        <v/>
      </c>
      <c r="J5" s="39">
        <f t="shared" si="6"/>
        <v>0</v>
      </c>
      <c r="K5" s="29">
        <f t="shared" si="0"/>
        <v>0</v>
      </c>
      <c r="L5" s="1" t="str">
        <f t="shared" si="2"/>
        <v/>
      </c>
      <c r="M5" s="58" t="str">
        <f t="shared" si="7"/>
        <v/>
      </c>
      <c r="N5" s="93">
        <f t="shared" si="3"/>
        <v>1</v>
      </c>
      <c r="O5" s="47" t="str">
        <f t="shared" si="4"/>
        <v/>
      </c>
      <c r="P5" s="115" t="str">
        <f t="shared" si="5"/>
        <v/>
      </c>
      <c r="Q5" s="116"/>
      <c r="R5" s="9"/>
      <c r="S5" s="140" t="s">
        <v>22</v>
      </c>
      <c r="T5" s="55"/>
    </row>
    <row r="6" spans="1:20" ht="15" customHeight="1" x14ac:dyDescent="0.25">
      <c r="B6" s="69">
        <v>4</v>
      </c>
      <c r="C6" s="59"/>
      <c r="D6" s="60"/>
      <c r="E6" s="99"/>
      <c r="F6" s="61"/>
      <c r="G6" s="61"/>
      <c r="H6" s="70"/>
      <c r="I6" s="63" t="str">
        <f t="shared" si="1"/>
        <v/>
      </c>
      <c r="J6" s="39">
        <f t="shared" si="6"/>
        <v>0</v>
      </c>
      <c r="K6" s="29">
        <f t="shared" si="0"/>
        <v>0</v>
      </c>
      <c r="L6" s="1" t="str">
        <f t="shared" si="2"/>
        <v/>
      </c>
      <c r="M6" s="58" t="str">
        <f t="shared" si="7"/>
        <v/>
      </c>
      <c r="N6" s="93">
        <f t="shared" si="3"/>
        <v>1</v>
      </c>
      <c r="O6" s="47" t="str">
        <f t="shared" si="4"/>
        <v/>
      </c>
      <c r="P6" s="115" t="str">
        <f t="shared" si="5"/>
        <v/>
      </c>
      <c r="Q6" s="116"/>
      <c r="R6" s="9"/>
      <c r="S6" s="141"/>
      <c r="T6" s="55">
        <v>5</v>
      </c>
    </row>
    <row r="7" spans="1:20" ht="15.75" thickBot="1" x14ac:dyDescent="0.3">
      <c r="B7" s="69">
        <v>5</v>
      </c>
      <c r="C7" s="59"/>
      <c r="D7" s="60"/>
      <c r="E7" s="99"/>
      <c r="F7" s="61"/>
      <c r="G7" s="61"/>
      <c r="H7" s="70"/>
      <c r="I7" s="63" t="str">
        <f t="shared" si="1"/>
        <v/>
      </c>
      <c r="J7" s="39">
        <f t="shared" si="6"/>
        <v>0</v>
      </c>
      <c r="K7" s="29">
        <f t="shared" si="0"/>
        <v>0</v>
      </c>
      <c r="L7" s="1" t="str">
        <f t="shared" si="2"/>
        <v/>
      </c>
      <c r="M7" s="58" t="str">
        <f t="shared" si="7"/>
        <v/>
      </c>
      <c r="N7" s="93">
        <f t="shared" si="3"/>
        <v>1</v>
      </c>
      <c r="O7" s="47" t="str">
        <f t="shared" si="4"/>
        <v/>
      </c>
      <c r="P7" s="115" t="str">
        <f t="shared" si="5"/>
        <v/>
      </c>
      <c r="Q7" s="116"/>
      <c r="R7" s="9"/>
      <c r="S7" s="142"/>
      <c r="T7" s="56"/>
    </row>
    <row r="8" spans="1:20" x14ac:dyDescent="0.25">
      <c r="B8" s="69">
        <v>6</v>
      </c>
      <c r="C8" s="59"/>
      <c r="D8" s="60"/>
      <c r="E8" s="99"/>
      <c r="F8" s="61"/>
      <c r="G8" s="61"/>
      <c r="H8" s="70"/>
      <c r="I8" s="63" t="str">
        <f t="shared" si="1"/>
        <v/>
      </c>
      <c r="J8" s="39">
        <f t="shared" si="6"/>
        <v>0</v>
      </c>
      <c r="K8" s="29">
        <f t="shared" si="0"/>
        <v>0</v>
      </c>
      <c r="L8" s="1" t="str">
        <f t="shared" si="2"/>
        <v/>
      </c>
      <c r="M8" s="58" t="str">
        <f t="shared" si="7"/>
        <v/>
      </c>
      <c r="N8" s="93">
        <f t="shared" si="3"/>
        <v>1</v>
      </c>
      <c r="O8" s="47" t="str">
        <f t="shared" si="4"/>
        <v/>
      </c>
      <c r="P8" s="115" t="str">
        <f t="shared" si="5"/>
        <v/>
      </c>
      <c r="Q8" s="116"/>
      <c r="R8" s="9"/>
      <c r="S8" s="138" t="s">
        <v>23</v>
      </c>
      <c r="T8" s="54"/>
    </row>
    <row r="9" spans="1:20" ht="15.75" customHeight="1" thickBot="1" x14ac:dyDescent="0.3">
      <c r="B9" s="69">
        <v>7</v>
      </c>
      <c r="C9" s="59"/>
      <c r="D9" s="60"/>
      <c r="E9" s="100"/>
      <c r="F9" s="61"/>
      <c r="G9" s="61"/>
      <c r="H9" s="70"/>
      <c r="I9" s="63" t="str">
        <f t="shared" si="1"/>
        <v/>
      </c>
      <c r="J9" s="39">
        <f t="shared" si="6"/>
        <v>0</v>
      </c>
      <c r="K9" s="29">
        <f t="shared" si="0"/>
        <v>0</v>
      </c>
      <c r="L9" s="1" t="str">
        <f t="shared" si="2"/>
        <v/>
      </c>
      <c r="M9" s="58" t="str">
        <f t="shared" si="7"/>
        <v/>
      </c>
      <c r="N9" s="93">
        <f t="shared" si="3"/>
        <v>1</v>
      </c>
      <c r="O9" s="47" t="str">
        <f t="shared" si="4"/>
        <v/>
      </c>
      <c r="P9" s="115" t="str">
        <f t="shared" si="5"/>
        <v/>
      </c>
      <c r="Q9" s="116"/>
      <c r="R9" s="9"/>
      <c r="S9" s="143"/>
      <c r="T9" s="112">
        <v>10000</v>
      </c>
    </row>
    <row r="10" spans="1:20" x14ac:dyDescent="0.25">
      <c r="B10" s="69">
        <v>8</v>
      </c>
      <c r="C10" s="59"/>
      <c r="D10" s="60"/>
      <c r="E10" s="100"/>
      <c r="F10" s="61"/>
      <c r="G10" s="61"/>
      <c r="H10" s="70"/>
      <c r="I10" s="63" t="str">
        <f t="shared" si="1"/>
        <v/>
      </c>
      <c r="J10" s="39">
        <f t="shared" si="6"/>
        <v>0</v>
      </c>
      <c r="K10" s="29">
        <f t="shared" si="0"/>
        <v>0</v>
      </c>
      <c r="L10" s="1" t="str">
        <f t="shared" si="2"/>
        <v/>
      </c>
      <c r="M10" s="58" t="str">
        <f t="shared" si="7"/>
        <v/>
      </c>
      <c r="N10" s="93">
        <f t="shared" si="3"/>
        <v>1</v>
      </c>
      <c r="O10" s="47" t="str">
        <f t="shared" si="4"/>
        <v/>
      </c>
      <c r="P10" s="115" t="str">
        <f t="shared" si="5"/>
        <v/>
      </c>
      <c r="Q10" s="116"/>
      <c r="R10" s="9"/>
      <c r="S10" s="147" t="s">
        <v>25</v>
      </c>
      <c r="T10" s="149">
        <v>2</v>
      </c>
    </row>
    <row r="11" spans="1:20" ht="15.75" customHeight="1" thickBot="1" x14ac:dyDescent="0.3">
      <c r="B11" s="69">
        <v>9</v>
      </c>
      <c r="C11" s="59"/>
      <c r="D11" s="60"/>
      <c r="E11" s="100"/>
      <c r="F11" s="61"/>
      <c r="G11" s="61"/>
      <c r="H11" s="70"/>
      <c r="I11" s="63" t="str">
        <f t="shared" si="1"/>
        <v/>
      </c>
      <c r="J11" s="39">
        <f t="shared" si="6"/>
        <v>0</v>
      </c>
      <c r="K11" s="29">
        <f t="shared" si="0"/>
        <v>0</v>
      </c>
      <c r="L11" s="1" t="str">
        <f t="shared" si="2"/>
        <v/>
      </c>
      <c r="M11" s="58" t="str">
        <f t="shared" si="7"/>
        <v/>
      </c>
      <c r="N11" s="93">
        <f t="shared" si="3"/>
        <v>1</v>
      </c>
      <c r="O11" s="47" t="str">
        <f t="shared" si="4"/>
        <v/>
      </c>
      <c r="P11" s="115" t="str">
        <f t="shared" si="5"/>
        <v/>
      </c>
      <c r="Q11" s="116"/>
      <c r="R11" s="9"/>
      <c r="S11" s="148"/>
      <c r="T11" s="150"/>
    </row>
    <row r="12" spans="1:20" x14ac:dyDescent="0.25">
      <c r="B12" s="69">
        <v>10</v>
      </c>
      <c r="C12" s="59"/>
      <c r="D12" s="60"/>
      <c r="E12" s="100"/>
      <c r="F12" s="61"/>
      <c r="G12" s="61"/>
      <c r="H12" s="70"/>
      <c r="I12" s="63" t="str">
        <f t="shared" si="1"/>
        <v/>
      </c>
      <c r="J12" s="39">
        <f t="shared" si="6"/>
        <v>0</v>
      </c>
      <c r="K12" s="29">
        <f t="shared" si="0"/>
        <v>0</v>
      </c>
      <c r="L12" s="1" t="str">
        <f t="shared" si="2"/>
        <v/>
      </c>
      <c r="M12" s="58" t="str">
        <f t="shared" si="7"/>
        <v/>
      </c>
      <c r="N12" s="93">
        <f t="shared" si="3"/>
        <v>1</v>
      </c>
      <c r="O12" s="47" t="str">
        <f t="shared" si="4"/>
        <v/>
      </c>
      <c r="P12" s="115" t="str">
        <f t="shared" si="5"/>
        <v/>
      </c>
      <c r="Q12" s="116"/>
      <c r="R12" s="9"/>
    </row>
    <row r="13" spans="1:20" x14ac:dyDescent="0.25">
      <c r="B13" s="69">
        <v>11</v>
      </c>
      <c r="C13" s="59"/>
      <c r="D13" s="60"/>
      <c r="E13" s="100"/>
      <c r="F13" s="61"/>
      <c r="G13" s="61"/>
      <c r="H13" s="70"/>
      <c r="I13" s="63" t="str">
        <f t="shared" si="1"/>
        <v/>
      </c>
      <c r="J13" s="39">
        <f t="shared" si="6"/>
        <v>0</v>
      </c>
      <c r="K13" s="29">
        <f t="shared" si="0"/>
        <v>0</v>
      </c>
      <c r="L13" s="1" t="str">
        <f t="shared" si="2"/>
        <v/>
      </c>
      <c r="M13" s="58" t="str">
        <f t="shared" si="7"/>
        <v/>
      </c>
      <c r="N13" s="93">
        <f t="shared" si="3"/>
        <v>1</v>
      </c>
      <c r="O13" s="47" t="str">
        <f t="shared" si="4"/>
        <v/>
      </c>
      <c r="P13" s="115" t="str">
        <f t="shared" si="5"/>
        <v/>
      </c>
      <c r="Q13" s="116"/>
      <c r="R13" s="9"/>
    </row>
    <row r="14" spans="1:20" x14ac:dyDescent="0.25">
      <c r="B14" s="69">
        <v>12</v>
      </c>
      <c r="C14" s="59"/>
      <c r="D14" s="60"/>
      <c r="E14" s="100"/>
      <c r="F14" s="61"/>
      <c r="G14" s="61"/>
      <c r="H14" s="70"/>
      <c r="I14" s="63" t="str">
        <f t="shared" si="1"/>
        <v/>
      </c>
      <c r="J14" s="39">
        <f t="shared" si="6"/>
        <v>0</v>
      </c>
      <c r="K14" s="29">
        <f t="shared" si="0"/>
        <v>0</v>
      </c>
      <c r="L14" s="1" t="str">
        <f t="shared" si="2"/>
        <v/>
      </c>
      <c r="M14" s="58" t="str">
        <f t="shared" si="7"/>
        <v/>
      </c>
      <c r="N14" s="93">
        <f t="shared" si="3"/>
        <v>1</v>
      </c>
      <c r="O14" s="47" t="str">
        <f t="shared" si="4"/>
        <v/>
      </c>
      <c r="P14" s="115" t="str">
        <f t="shared" si="5"/>
        <v/>
      </c>
      <c r="Q14" s="116"/>
      <c r="R14" s="9"/>
    </row>
    <row r="15" spans="1:20" x14ac:dyDescent="0.25">
      <c r="B15" s="69">
        <v>13</v>
      </c>
      <c r="C15" s="59"/>
      <c r="D15" s="60"/>
      <c r="E15" s="100"/>
      <c r="F15" s="61"/>
      <c r="G15" s="61"/>
      <c r="H15" s="70"/>
      <c r="I15" s="63" t="str">
        <f t="shared" si="1"/>
        <v/>
      </c>
      <c r="J15" s="39">
        <f t="shared" si="6"/>
        <v>0</v>
      </c>
      <c r="K15" s="29">
        <f t="shared" si="0"/>
        <v>0</v>
      </c>
      <c r="L15" s="1" t="str">
        <f t="shared" si="2"/>
        <v/>
      </c>
      <c r="M15" s="58" t="str">
        <f t="shared" si="7"/>
        <v/>
      </c>
      <c r="N15" s="93">
        <f t="shared" si="3"/>
        <v>1</v>
      </c>
      <c r="O15" s="47" t="str">
        <f t="shared" si="4"/>
        <v/>
      </c>
      <c r="P15" s="115" t="str">
        <f t="shared" si="5"/>
        <v/>
      </c>
      <c r="Q15" s="116"/>
      <c r="R15" s="9"/>
    </row>
    <row r="16" spans="1:20" x14ac:dyDescent="0.25">
      <c r="B16" s="69">
        <v>14</v>
      </c>
      <c r="C16" s="59"/>
      <c r="D16" s="60"/>
      <c r="E16" s="100"/>
      <c r="F16" s="61"/>
      <c r="G16" s="61"/>
      <c r="H16" s="70"/>
      <c r="I16" s="63" t="str">
        <f t="shared" si="1"/>
        <v/>
      </c>
      <c r="J16" s="39">
        <f t="shared" si="6"/>
        <v>0</v>
      </c>
      <c r="K16" s="29">
        <f t="shared" si="0"/>
        <v>0</v>
      </c>
      <c r="L16" s="1" t="str">
        <f t="shared" si="2"/>
        <v/>
      </c>
      <c r="M16" s="58" t="str">
        <f t="shared" si="7"/>
        <v/>
      </c>
      <c r="N16" s="93">
        <f t="shared" si="3"/>
        <v>1</v>
      </c>
      <c r="O16" s="47" t="str">
        <f t="shared" si="4"/>
        <v/>
      </c>
      <c r="P16" s="115" t="str">
        <f t="shared" si="5"/>
        <v/>
      </c>
      <c r="Q16" s="116"/>
      <c r="R16" s="9"/>
    </row>
    <row r="17" spans="1:18" x14ac:dyDescent="0.25">
      <c r="B17" s="69">
        <v>15</v>
      </c>
      <c r="C17" s="59"/>
      <c r="D17" s="60"/>
      <c r="E17" s="100"/>
      <c r="F17" s="61"/>
      <c r="G17" s="61"/>
      <c r="H17" s="70"/>
      <c r="I17" s="63" t="str">
        <f t="shared" si="1"/>
        <v/>
      </c>
      <c r="J17" s="39">
        <f t="shared" si="6"/>
        <v>0</v>
      </c>
      <c r="K17" s="29">
        <f t="shared" si="0"/>
        <v>0</v>
      </c>
      <c r="L17" s="1" t="str">
        <f t="shared" si="2"/>
        <v/>
      </c>
      <c r="M17" s="58" t="str">
        <f t="shared" si="7"/>
        <v/>
      </c>
      <c r="N17" s="93">
        <f t="shared" si="3"/>
        <v>1</v>
      </c>
      <c r="O17" s="47" t="str">
        <f t="shared" si="4"/>
        <v/>
      </c>
      <c r="P17" s="115" t="str">
        <f t="shared" si="5"/>
        <v/>
      </c>
      <c r="Q17" s="116"/>
      <c r="R17" s="9"/>
    </row>
    <row r="18" spans="1:18" x14ac:dyDescent="0.25">
      <c r="B18" s="69">
        <v>16</v>
      </c>
      <c r="C18" s="59"/>
      <c r="D18" s="60"/>
      <c r="E18" s="100"/>
      <c r="F18" s="61"/>
      <c r="G18" s="61"/>
      <c r="H18" s="70"/>
      <c r="I18" s="63" t="str">
        <f t="shared" si="1"/>
        <v/>
      </c>
      <c r="J18" s="39">
        <f t="shared" si="6"/>
        <v>0</v>
      </c>
      <c r="K18" s="29">
        <f t="shared" si="0"/>
        <v>0</v>
      </c>
      <c r="L18" s="1" t="str">
        <f t="shared" si="2"/>
        <v/>
      </c>
      <c r="M18" s="58" t="str">
        <f t="shared" si="7"/>
        <v/>
      </c>
      <c r="N18" s="93">
        <f t="shared" si="3"/>
        <v>1</v>
      </c>
      <c r="O18" s="47" t="str">
        <f t="shared" si="4"/>
        <v/>
      </c>
      <c r="P18" s="115" t="str">
        <f t="shared" si="5"/>
        <v/>
      </c>
      <c r="Q18" s="116"/>
      <c r="R18" s="9"/>
    </row>
    <row r="19" spans="1:18" x14ac:dyDescent="0.25">
      <c r="B19" s="69">
        <v>17</v>
      </c>
      <c r="C19" s="59"/>
      <c r="D19" s="60"/>
      <c r="E19" s="100"/>
      <c r="F19" s="61"/>
      <c r="G19" s="61"/>
      <c r="H19" s="70"/>
      <c r="I19" s="63" t="str">
        <f t="shared" si="1"/>
        <v/>
      </c>
      <c r="J19" s="39">
        <f t="shared" si="6"/>
        <v>0</v>
      </c>
      <c r="K19" s="29">
        <f t="shared" si="0"/>
        <v>0</v>
      </c>
      <c r="L19" s="1" t="str">
        <f t="shared" si="2"/>
        <v/>
      </c>
      <c r="M19" s="58" t="str">
        <f>IF(AND(H19&gt;0,L19&lt;&gt;"FFM"),IF(L19&lt;5,ROUNDDOWN(+H19*M$31/5/N19,-3),P$31/N19),"")</f>
        <v/>
      </c>
      <c r="N19" s="93">
        <f t="shared" si="3"/>
        <v>1</v>
      </c>
      <c r="O19" s="47" t="str">
        <f t="shared" si="4"/>
        <v/>
      </c>
      <c r="P19" s="115" t="str">
        <f t="shared" si="5"/>
        <v/>
      </c>
      <c r="Q19" s="116"/>
      <c r="R19" s="9"/>
    </row>
    <row r="20" spans="1:18" x14ac:dyDescent="0.25">
      <c r="B20" s="69">
        <v>18</v>
      </c>
      <c r="C20" s="59"/>
      <c r="D20" s="60"/>
      <c r="E20" s="100"/>
      <c r="F20" s="61"/>
      <c r="G20" s="61"/>
      <c r="H20" s="70"/>
      <c r="I20" s="63" t="str">
        <f t="shared" si="1"/>
        <v/>
      </c>
      <c r="J20" s="39">
        <f t="shared" si="6"/>
        <v>0</v>
      </c>
      <c r="K20" s="29">
        <f t="shared" si="0"/>
        <v>0</v>
      </c>
      <c r="L20" s="1" t="str">
        <f t="shared" si="2"/>
        <v/>
      </c>
      <c r="M20" s="58" t="str">
        <f t="shared" si="7"/>
        <v/>
      </c>
      <c r="N20" s="93">
        <f t="shared" si="3"/>
        <v>1</v>
      </c>
      <c r="O20" s="47" t="str">
        <f t="shared" si="4"/>
        <v/>
      </c>
      <c r="P20" s="115" t="str">
        <f t="shared" si="5"/>
        <v/>
      </c>
      <c r="Q20" s="116"/>
      <c r="R20" s="9"/>
    </row>
    <row r="21" spans="1:18" x14ac:dyDescent="0.25">
      <c r="B21" s="69">
        <v>19</v>
      </c>
      <c r="C21" s="59"/>
      <c r="D21" s="60"/>
      <c r="E21" s="100"/>
      <c r="F21" s="61"/>
      <c r="G21" s="61"/>
      <c r="H21" s="70"/>
      <c r="I21" s="63" t="str">
        <f t="shared" si="1"/>
        <v/>
      </c>
      <c r="J21" s="39">
        <f t="shared" si="6"/>
        <v>0</v>
      </c>
      <c r="K21" s="29">
        <f t="shared" si="0"/>
        <v>0</v>
      </c>
      <c r="L21" s="1" t="str">
        <f t="shared" si="2"/>
        <v/>
      </c>
      <c r="M21" s="58" t="str">
        <f t="shared" si="7"/>
        <v/>
      </c>
      <c r="N21" s="93">
        <f t="shared" si="3"/>
        <v>1</v>
      </c>
      <c r="O21" s="47" t="str">
        <f t="shared" si="4"/>
        <v/>
      </c>
      <c r="P21" s="115" t="str">
        <f t="shared" si="5"/>
        <v/>
      </c>
      <c r="Q21" s="116"/>
      <c r="R21" s="9"/>
    </row>
    <row r="22" spans="1:18" x14ac:dyDescent="0.25">
      <c r="B22" s="69">
        <v>20</v>
      </c>
      <c r="C22" s="59"/>
      <c r="D22" s="60"/>
      <c r="E22" s="100"/>
      <c r="F22" s="61"/>
      <c r="G22" s="61"/>
      <c r="H22" s="70"/>
      <c r="I22" s="63" t="str">
        <f t="shared" si="1"/>
        <v/>
      </c>
      <c r="J22" s="39">
        <f t="shared" si="6"/>
        <v>0</v>
      </c>
      <c r="K22" s="29">
        <f t="shared" si="0"/>
        <v>0</v>
      </c>
      <c r="L22" s="1" t="str">
        <f t="shared" si="2"/>
        <v/>
      </c>
      <c r="M22" s="58" t="str">
        <f t="shared" si="7"/>
        <v/>
      </c>
      <c r="N22" s="93">
        <f t="shared" si="3"/>
        <v>1</v>
      </c>
      <c r="O22" s="47" t="str">
        <f t="shared" si="4"/>
        <v/>
      </c>
      <c r="P22" s="115" t="str">
        <f t="shared" si="5"/>
        <v/>
      </c>
      <c r="Q22" s="116"/>
      <c r="R22" s="9"/>
    </row>
    <row r="23" spans="1:18" x14ac:dyDescent="0.25">
      <c r="B23" s="69">
        <v>21</v>
      </c>
      <c r="C23" s="59"/>
      <c r="D23" s="60"/>
      <c r="E23" s="100"/>
      <c r="F23" s="61"/>
      <c r="G23" s="61"/>
      <c r="H23" s="70"/>
      <c r="I23" s="63" t="str">
        <f t="shared" si="1"/>
        <v/>
      </c>
      <c r="J23" s="39">
        <f t="shared" si="6"/>
        <v>0</v>
      </c>
      <c r="K23" s="29">
        <f t="shared" si="0"/>
        <v>0</v>
      </c>
      <c r="L23" s="1" t="str">
        <f t="shared" si="2"/>
        <v/>
      </c>
      <c r="M23" s="58" t="str">
        <f t="shared" si="7"/>
        <v/>
      </c>
      <c r="N23" s="93">
        <f t="shared" si="3"/>
        <v>1</v>
      </c>
      <c r="O23" s="47" t="str">
        <f t="shared" si="4"/>
        <v/>
      </c>
      <c r="P23" s="115" t="str">
        <f t="shared" si="5"/>
        <v/>
      </c>
      <c r="Q23" s="116"/>
      <c r="R23" s="9"/>
    </row>
    <row r="24" spans="1:18" x14ac:dyDescent="0.25">
      <c r="B24" s="69">
        <v>22</v>
      </c>
      <c r="C24" s="59"/>
      <c r="D24" s="60"/>
      <c r="E24" s="100"/>
      <c r="F24" s="61"/>
      <c r="G24" s="61"/>
      <c r="H24" s="70"/>
      <c r="I24" s="63" t="str">
        <f t="shared" si="1"/>
        <v/>
      </c>
      <c r="J24" s="39">
        <f t="shared" si="6"/>
        <v>0</v>
      </c>
      <c r="K24" s="29">
        <f t="shared" si="0"/>
        <v>0</v>
      </c>
      <c r="L24" s="1" t="str">
        <f t="shared" si="2"/>
        <v/>
      </c>
      <c r="M24" s="58" t="str">
        <f t="shared" si="7"/>
        <v/>
      </c>
      <c r="N24" s="93">
        <f t="shared" si="3"/>
        <v>1</v>
      </c>
      <c r="O24" s="47" t="str">
        <f t="shared" si="4"/>
        <v/>
      </c>
      <c r="P24" s="115" t="str">
        <f t="shared" si="5"/>
        <v/>
      </c>
      <c r="Q24" s="116"/>
      <c r="R24" s="9"/>
    </row>
    <row r="25" spans="1:18" x14ac:dyDescent="0.25">
      <c r="B25" s="69">
        <v>23</v>
      </c>
      <c r="C25" s="59"/>
      <c r="D25" s="60"/>
      <c r="E25" s="100"/>
      <c r="F25" s="61"/>
      <c r="G25" s="61"/>
      <c r="H25" s="70"/>
      <c r="I25" s="63" t="str">
        <f t="shared" si="1"/>
        <v/>
      </c>
      <c r="J25" s="39">
        <f t="shared" si="6"/>
        <v>0</v>
      </c>
      <c r="K25" s="29">
        <f t="shared" si="0"/>
        <v>0</v>
      </c>
      <c r="L25" s="1" t="str">
        <f t="shared" si="2"/>
        <v/>
      </c>
      <c r="M25" s="58" t="str">
        <f t="shared" si="7"/>
        <v/>
      </c>
      <c r="N25" s="93">
        <f t="shared" si="3"/>
        <v>1</v>
      </c>
      <c r="O25" s="47" t="str">
        <f t="shared" si="4"/>
        <v/>
      </c>
      <c r="P25" s="115" t="str">
        <f t="shared" si="5"/>
        <v/>
      </c>
      <c r="Q25" s="116"/>
      <c r="R25" s="9"/>
    </row>
    <row r="26" spans="1:18" ht="15.75" thickBot="1" x14ac:dyDescent="0.3">
      <c r="B26" s="69">
        <v>24</v>
      </c>
      <c r="C26" s="59"/>
      <c r="D26" s="60"/>
      <c r="E26" s="100"/>
      <c r="F26" s="61"/>
      <c r="G26" s="61"/>
      <c r="H26" s="70"/>
      <c r="I26" s="63" t="str">
        <f t="shared" si="1"/>
        <v/>
      </c>
      <c r="J26" s="39">
        <f t="shared" si="6"/>
        <v>0</v>
      </c>
      <c r="K26" s="49">
        <f t="shared" si="0"/>
        <v>0</v>
      </c>
      <c r="L26" s="50" t="str">
        <f t="shared" si="2"/>
        <v/>
      </c>
      <c r="M26" s="58" t="str">
        <f t="shared" si="7"/>
        <v/>
      </c>
      <c r="N26" s="94">
        <f t="shared" si="3"/>
        <v>1</v>
      </c>
      <c r="O26" s="51" t="str">
        <f t="shared" si="4"/>
        <v/>
      </c>
      <c r="P26" s="115" t="str">
        <f t="shared" si="5"/>
        <v/>
      </c>
      <c r="Q26" s="116"/>
      <c r="R26" s="9"/>
    </row>
    <row r="27" spans="1:18" ht="15.75" thickBot="1" x14ac:dyDescent="0.3">
      <c r="B27" s="71">
        <v>25</v>
      </c>
      <c r="C27" s="72"/>
      <c r="D27" s="95"/>
      <c r="E27" s="101"/>
      <c r="F27" s="96"/>
      <c r="G27" s="96"/>
      <c r="H27" s="97"/>
      <c r="I27" s="91" t="str">
        <f t="shared" si="1"/>
        <v/>
      </c>
      <c r="J27" s="39">
        <f t="shared" si="6"/>
        <v>0</v>
      </c>
      <c r="K27" s="35">
        <f t="shared" si="0"/>
        <v>0</v>
      </c>
      <c r="L27" s="52" t="str">
        <f t="shared" si="2"/>
        <v/>
      </c>
      <c r="M27" s="109" t="str">
        <f t="shared" si="7"/>
        <v/>
      </c>
      <c r="N27" s="94">
        <f t="shared" si="3"/>
        <v>1</v>
      </c>
      <c r="O27" s="48" t="str">
        <f t="shared" si="4"/>
        <v/>
      </c>
      <c r="P27" s="115" t="str">
        <f t="shared" si="5"/>
        <v/>
      </c>
      <c r="Q27" s="116"/>
      <c r="R27" s="9"/>
    </row>
    <row r="28" spans="1:18" ht="15.75" customHeight="1" thickTop="1" thickBot="1" x14ac:dyDescent="0.3">
      <c r="E28" s="11"/>
      <c r="J28" s="30"/>
      <c r="K28" s="27"/>
      <c r="N28" s="16"/>
      <c r="O28" s="118" t="s">
        <v>9</v>
      </c>
      <c r="P28" s="120" t="s">
        <v>10</v>
      </c>
    </row>
    <row r="29" spans="1:18" ht="15.75" customHeight="1" thickBot="1" x14ac:dyDescent="0.3">
      <c r="E29" s="11"/>
      <c r="G29" s="122" t="s">
        <v>27</v>
      </c>
      <c r="H29" s="123"/>
      <c r="I29" s="124"/>
      <c r="J29" s="30" t="s">
        <v>32</v>
      </c>
      <c r="L29" s="110">
        <f>+T3</f>
        <v>10</v>
      </c>
      <c r="M29" s="113" t="s">
        <v>8</v>
      </c>
      <c r="N29" s="16"/>
      <c r="O29" s="118"/>
      <c r="P29" s="120"/>
    </row>
    <row r="30" spans="1:18" ht="15.75" thickBot="1" x14ac:dyDescent="0.3">
      <c r="E30" s="11"/>
      <c r="G30" s="125" t="s">
        <v>11</v>
      </c>
      <c r="H30" s="126"/>
      <c r="I30" s="127"/>
      <c r="J30" s="30" t="s">
        <v>33</v>
      </c>
      <c r="K30" s="27">
        <v>1</v>
      </c>
      <c r="L30" s="26">
        <v>15</v>
      </c>
      <c r="M30" s="114"/>
      <c r="N30" s="16"/>
      <c r="O30" s="119"/>
      <c r="P30" s="121"/>
    </row>
    <row r="31" spans="1:18" ht="19.5" thickBot="1" x14ac:dyDescent="0.35">
      <c r="A31" s="4"/>
      <c r="D31" s="12"/>
      <c r="E31" s="57" t="s">
        <v>24</v>
      </c>
      <c r="F31" s="155">
        <f>+T9</f>
        <v>10000</v>
      </c>
      <c r="G31" s="156"/>
      <c r="H31" s="128">
        <f>SUM(J3:J27)</f>
        <v>0</v>
      </c>
      <c r="I31" s="129"/>
      <c r="J31" s="31"/>
      <c r="K31" s="27">
        <v>2</v>
      </c>
      <c r="L31" s="25">
        <f>+L29</f>
        <v>10</v>
      </c>
      <c r="M31" s="13">
        <v>900</v>
      </c>
      <c r="N31" s="16"/>
      <c r="O31" s="87">
        <f>+M31*H31</f>
        <v>0</v>
      </c>
      <c r="P31" s="53">
        <f>ROUNDDOWN(+O31/L31,-3)</f>
        <v>0</v>
      </c>
      <c r="R31" s="14"/>
    </row>
    <row r="32" spans="1:18" ht="15.75" thickBot="1" x14ac:dyDescent="0.3">
      <c r="A32" s="4"/>
      <c r="D32" s="12"/>
      <c r="E32" s="14"/>
      <c r="F32" s="12"/>
      <c r="G32" s="12"/>
      <c r="H32" s="4"/>
      <c r="I32" s="12"/>
      <c r="J32" s="27"/>
      <c r="K32" s="27"/>
      <c r="L32" s="15"/>
      <c r="M32" s="161" t="str">
        <f>IF(J33=1,"Inscrire le FacteurUtilisé","")</f>
        <v/>
      </c>
      <c r="N32" s="161"/>
      <c r="O32" s="161"/>
      <c r="P32" s="16"/>
      <c r="R32" s="14"/>
    </row>
    <row r="33" spans="2:18" ht="15.75" thickBot="1" x14ac:dyDescent="0.3">
      <c r="E33" s="14"/>
      <c r="G33" s="144" t="s">
        <v>12</v>
      </c>
      <c r="H33" s="145"/>
      <c r="I33" s="146"/>
      <c r="J33" s="46">
        <f>IF(ISERROR(L33),1,0)</f>
        <v>0</v>
      </c>
      <c r="K33" s="27"/>
      <c r="L33" s="24">
        <f>SUM(O3:O27)</f>
        <v>0</v>
      </c>
      <c r="M33" s="161"/>
      <c r="N33" s="161"/>
      <c r="O33" s="161"/>
      <c r="R33" s="9"/>
    </row>
    <row r="34" spans="2:18" x14ac:dyDescent="0.25">
      <c r="E34" s="14"/>
      <c r="J34" s="30"/>
      <c r="K34" s="27"/>
      <c r="L34" s="18"/>
      <c r="M34" s="18"/>
      <c r="N34" s="18"/>
      <c r="R34" s="9"/>
    </row>
    <row r="35" spans="2:18" ht="15.75" thickBot="1" x14ac:dyDescent="0.3">
      <c r="E35" s="14"/>
      <c r="J35" s="30"/>
      <c r="K35" s="27"/>
      <c r="L35" s="18"/>
      <c r="M35" s="18"/>
      <c r="N35" s="18"/>
      <c r="R35" s="9"/>
    </row>
    <row r="36" spans="2:18" ht="31.5" thickTop="1" thickBot="1" x14ac:dyDescent="0.3">
      <c r="B36" s="75" t="s">
        <v>1</v>
      </c>
      <c r="C36" s="6" t="s">
        <v>0</v>
      </c>
      <c r="D36" s="7" t="s">
        <v>2</v>
      </c>
      <c r="E36" s="7" t="s">
        <v>16</v>
      </c>
      <c r="F36" s="7" t="s">
        <v>3</v>
      </c>
      <c r="G36" s="7" t="s">
        <v>4</v>
      </c>
      <c r="H36" s="8" t="s">
        <v>5</v>
      </c>
      <c r="I36" s="62" t="s">
        <v>17</v>
      </c>
      <c r="J36" s="43"/>
      <c r="K36" s="92"/>
      <c r="L36" s="44" t="s">
        <v>6</v>
      </c>
      <c r="M36" s="89" t="s">
        <v>7</v>
      </c>
      <c r="N36" s="89" t="s">
        <v>11</v>
      </c>
      <c r="O36" s="90" t="s">
        <v>19</v>
      </c>
      <c r="P36" s="10"/>
      <c r="Q36" s="102"/>
      <c r="R36" s="9"/>
    </row>
    <row r="37" spans="2:18" ht="15.75" thickTop="1" x14ac:dyDescent="0.25">
      <c r="B37" s="36"/>
      <c r="C37" s="104">
        <v>150</v>
      </c>
      <c r="D37" s="66"/>
      <c r="E37" s="98"/>
      <c r="F37" s="67"/>
      <c r="G37" s="67"/>
      <c r="H37" s="68"/>
      <c r="I37" s="63" t="str">
        <f>IF(H37&gt;0,IF(H37&gt;$F$65,"Oui","Non"),"")</f>
        <v/>
      </c>
      <c r="J37" s="39">
        <f t="shared" ref="J37:J61" si="8">IF(I37="Oui",H37,0)</f>
        <v>0</v>
      </c>
      <c r="K37" s="40">
        <f t="shared" ref="K37:K62" si="9">IF(L37="FFM",H37,0)</f>
        <v>0</v>
      </c>
      <c r="L37" s="41" t="str">
        <f>IF(H37&gt;0,IF(I37="Oui",ROUND(+H37*M$65/P$65,0),"FFM"),"")</f>
        <v/>
      </c>
      <c r="M37" s="58" t="str">
        <f>IF(AND(H37&gt;0,L37&lt;&gt;"FFM"),IF(L37&lt;5,ROUNDDOWN(+H37*M$65/5/N37,-3),P$65/N37),"")</f>
        <v/>
      </c>
      <c r="N37" s="93">
        <f>IF($L$64&lt;16,1,2)</f>
        <v>1</v>
      </c>
      <c r="O37" s="42" t="str">
        <f>IF(L37="FFM",0,IF(H37&gt;0,+H37*M$65/M37,""))</f>
        <v/>
      </c>
      <c r="P37" s="115" t="str">
        <f t="shared" ref="P37:P61" si="10">IF(AND(H37&gt;0,H37&lt;=$F$132),"volume inférieur à"&amp;" "&amp;$F$132 &amp;" m³"&amp;" = FFM",IF(AND(L37&gt;0,L37&lt;5)," Calcul d'un PAS pour min 5 échantillon",""))</f>
        <v/>
      </c>
      <c r="Q37" s="116"/>
      <c r="R37" s="9"/>
    </row>
    <row r="38" spans="2:18" x14ac:dyDescent="0.25">
      <c r="B38" s="36"/>
      <c r="C38" s="59"/>
      <c r="D38" s="60"/>
      <c r="E38" s="99"/>
      <c r="F38" s="61"/>
      <c r="G38" s="61"/>
      <c r="H38" s="70"/>
      <c r="I38" s="63" t="str">
        <f>IF(H38&gt;0,IF(H38&gt;$F$65,"Oui","Non"),"")</f>
        <v/>
      </c>
      <c r="J38" s="28">
        <f t="shared" si="8"/>
        <v>0</v>
      </c>
      <c r="K38" s="29">
        <f t="shared" si="9"/>
        <v>0</v>
      </c>
      <c r="L38" s="1" t="str">
        <f>IF(H38&gt;0,IF(I38="Oui",ROUND(+H38*M$65/P$65,0),"FFM"),"")</f>
        <v/>
      </c>
      <c r="M38" s="58" t="str">
        <f t="shared" ref="M38:M61" si="11">IF(AND(H38&gt;0,L38&lt;&gt;"FFM"),IF(L38&lt;5,ROUNDDOWN(+H38*M$65/5/N38,-3),P$65/N38),"")</f>
        <v/>
      </c>
      <c r="N38" s="93">
        <f>IF($L$64&lt;16,1,2)</f>
        <v>1</v>
      </c>
      <c r="O38" s="47" t="str">
        <f>IF(L38="FFM",0,IF(H38&gt;0,+H38*M$65/M38,""))</f>
        <v/>
      </c>
      <c r="P38" s="115" t="str">
        <f t="shared" si="10"/>
        <v/>
      </c>
      <c r="Q38" s="116"/>
      <c r="R38" s="9"/>
    </row>
    <row r="39" spans="2:18" x14ac:dyDescent="0.25">
      <c r="B39" s="36"/>
      <c r="C39" s="59"/>
      <c r="D39" s="60"/>
      <c r="E39" s="99"/>
      <c r="F39" s="61"/>
      <c r="G39" s="61"/>
      <c r="H39" s="70"/>
      <c r="I39" s="63" t="str">
        <f t="shared" ref="I39:I61" si="12">IF(H39&gt;0,IF(H39&gt;$F$65,"Oui","Non"),"")</f>
        <v/>
      </c>
      <c r="J39" s="28">
        <f t="shared" si="8"/>
        <v>0</v>
      </c>
      <c r="K39" s="29">
        <f t="shared" si="9"/>
        <v>0</v>
      </c>
      <c r="L39" s="1" t="str">
        <f t="shared" ref="L39:L61" si="13">IF(H39&gt;0,IF(I39="Oui",ROUND(+H39*M$65/P$65,0),"FFM"),"")</f>
        <v/>
      </c>
      <c r="M39" s="58" t="str">
        <f t="shared" si="11"/>
        <v/>
      </c>
      <c r="N39" s="93">
        <v>1</v>
      </c>
      <c r="O39" s="47" t="str">
        <f t="shared" ref="O39:O61" si="14">IF(L39="FFM",0,IF(H39&gt;0,+H39*M$65/M39,""))</f>
        <v/>
      </c>
      <c r="P39" s="115" t="str">
        <f t="shared" si="10"/>
        <v/>
      </c>
      <c r="Q39" s="116"/>
      <c r="R39" s="9"/>
    </row>
    <row r="40" spans="2:18" x14ac:dyDescent="0.25">
      <c r="B40" s="36"/>
      <c r="C40" s="59"/>
      <c r="D40" s="60"/>
      <c r="E40" s="99"/>
      <c r="F40" s="61"/>
      <c r="G40" s="61"/>
      <c r="H40" s="70"/>
      <c r="I40" s="63" t="str">
        <f t="shared" si="12"/>
        <v/>
      </c>
      <c r="J40" s="28">
        <f t="shared" si="8"/>
        <v>0</v>
      </c>
      <c r="K40" s="29">
        <f t="shared" si="9"/>
        <v>0</v>
      </c>
      <c r="L40" s="1" t="str">
        <f t="shared" si="13"/>
        <v/>
      </c>
      <c r="M40" s="58" t="str">
        <f t="shared" si="11"/>
        <v/>
      </c>
      <c r="N40" s="93">
        <f t="shared" ref="N40:N61" si="15">IF($L$64&lt;16,1,2)</f>
        <v>1</v>
      </c>
      <c r="O40" s="47" t="str">
        <f t="shared" si="14"/>
        <v/>
      </c>
      <c r="P40" s="115" t="str">
        <f t="shared" si="10"/>
        <v/>
      </c>
      <c r="Q40" s="116"/>
      <c r="R40" s="9"/>
    </row>
    <row r="41" spans="2:18" x14ac:dyDescent="0.25">
      <c r="B41" s="36"/>
      <c r="C41" s="59"/>
      <c r="D41" s="60"/>
      <c r="E41" s="99"/>
      <c r="F41" s="61"/>
      <c r="G41" s="61"/>
      <c r="H41" s="70"/>
      <c r="I41" s="63" t="str">
        <f t="shared" si="12"/>
        <v/>
      </c>
      <c r="J41" s="28">
        <f t="shared" si="8"/>
        <v>0</v>
      </c>
      <c r="K41" s="29">
        <f t="shared" si="9"/>
        <v>0</v>
      </c>
      <c r="L41" s="1" t="str">
        <f t="shared" si="13"/>
        <v/>
      </c>
      <c r="M41" s="58" t="str">
        <f t="shared" si="11"/>
        <v/>
      </c>
      <c r="N41" s="93">
        <f t="shared" si="15"/>
        <v>1</v>
      </c>
      <c r="O41" s="47" t="str">
        <f t="shared" si="14"/>
        <v/>
      </c>
      <c r="P41" s="115" t="str">
        <f t="shared" si="10"/>
        <v/>
      </c>
      <c r="Q41" s="116"/>
      <c r="R41" s="9"/>
    </row>
    <row r="42" spans="2:18" x14ac:dyDescent="0.25">
      <c r="B42" s="36"/>
      <c r="C42" s="73"/>
      <c r="D42" s="60"/>
      <c r="E42" s="99"/>
      <c r="F42" s="61"/>
      <c r="G42" s="61"/>
      <c r="H42" s="70"/>
      <c r="I42" s="63" t="str">
        <f t="shared" si="12"/>
        <v/>
      </c>
      <c r="J42" s="28">
        <f t="shared" si="8"/>
        <v>0</v>
      </c>
      <c r="K42" s="29">
        <f t="shared" si="9"/>
        <v>0</v>
      </c>
      <c r="L42" s="1" t="str">
        <f t="shared" si="13"/>
        <v/>
      </c>
      <c r="M42" s="58" t="str">
        <f t="shared" si="11"/>
        <v/>
      </c>
      <c r="N42" s="93">
        <f t="shared" si="15"/>
        <v>1</v>
      </c>
      <c r="O42" s="47" t="str">
        <f t="shared" si="14"/>
        <v/>
      </c>
      <c r="P42" s="115" t="str">
        <f t="shared" si="10"/>
        <v/>
      </c>
      <c r="Q42" s="116"/>
      <c r="R42" s="9"/>
    </row>
    <row r="43" spans="2:18" x14ac:dyDescent="0.25">
      <c r="B43" s="36"/>
      <c r="C43" s="73"/>
      <c r="D43" s="60"/>
      <c r="E43" s="100"/>
      <c r="F43" s="61"/>
      <c r="G43" s="61"/>
      <c r="H43" s="70"/>
      <c r="I43" s="63" t="str">
        <f t="shared" si="12"/>
        <v/>
      </c>
      <c r="J43" s="28">
        <f t="shared" si="8"/>
        <v>0</v>
      </c>
      <c r="K43" s="29">
        <f t="shared" si="9"/>
        <v>0</v>
      </c>
      <c r="L43" s="1" t="str">
        <f t="shared" si="13"/>
        <v/>
      </c>
      <c r="M43" s="58" t="str">
        <f t="shared" si="11"/>
        <v/>
      </c>
      <c r="N43" s="93">
        <f t="shared" si="15"/>
        <v>1</v>
      </c>
      <c r="O43" s="47" t="str">
        <f t="shared" si="14"/>
        <v/>
      </c>
      <c r="P43" s="115" t="str">
        <f t="shared" si="10"/>
        <v/>
      </c>
      <c r="Q43" s="116"/>
      <c r="R43" s="9"/>
    </row>
    <row r="44" spans="2:18" x14ac:dyDescent="0.25">
      <c r="B44" s="36"/>
      <c r="C44" s="73"/>
      <c r="D44" s="60"/>
      <c r="E44" s="100"/>
      <c r="F44" s="61"/>
      <c r="G44" s="61"/>
      <c r="H44" s="70"/>
      <c r="I44" s="63" t="str">
        <f t="shared" si="12"/>
        <v/>
      </c>
      <c r="J44" s="28">
        <f t="shared" si="8"/>
        <v>0</v>
      </c>
      <c r="K44" s="29">
        <f t="shared" si="9"/>
        <v>0</v>
      </c>
      <c r="L44" s="1" t="str">
        <f t="shared" si="13"/>
        <v/>
      </c>
      <c r="M44" s="58" t="str">
        <f t="shared" si="11"/>
        <v/>
      </c>
      <c r="N44" s="93">
        <f t="shared" si="15"/>
        <v>1</v>
      </c>
      <c r="O44" s="47" t="str">
        <f t="shared" si="14"/>
        <v/>
      </c>
      <c r="P44" s="115" t="str">
        <f t="shared" si="10"/>
        <v/>
      </c>
      <c r="Q44" s="116"/>
      <c r="R44" s="9"/>
    </row>
    <row r="45" spans="2:18" x14ac:dyDescent="0.25">
      <c r="B45" s="36"/>
      <c r="C45" s="73"/>
      <c r="D45" s="60"/>
      <c r="E45" s="100"/>
      <c r="F45" s="61"/>
      <c r="G45" s="61"/>
      <c r="H45" s="70"/>
      <c r="I45" s="63" t="str">
        <f t="shared" si="12"/>
        <v/>
      </c>
      <c r="J45" s="28">
        <f t="shared" si="8"/>
        <v>0</v>
      </c>
      <c r="K45" s="29">
        <f t="shared" si="9"/>
        <v>0</v>
      </c>
      <c r="L45" s="1" t="str">
        <f t="shared" si="13"/>
        <v/>
      </c>
      <c r="M45" s="58" t="str">
        <f t="shared" si="11"/>
        <v/>
      </c>
      <c r="N45" s="93">
        <f t="shared" si="15"/>
        <v>1</v>
      </c>
      <c r="O45" s="47" t="str">
        <f t="shared" si="14"/>
        <v/>
      </c>
      <c r="P45" s="115" t="str">
        <f t="shared" si="10"/>
        <v/>
      </c>
      <c r="Q45" s="116"/>
      <c r="R45" s="9"/>
    </row>
    <row r="46" spans="2:18" x14ac:dyDescent="0.25">
      <c r="B46" s="36"/>
      <c r="C46" s="73"/>
      <c r="D46" s="60"/>
      <c r="E46" s="100"/>
      <c r="F46" s="61"/>
      <c r="G46" s="61"/>
      <c r="H46" s="70"/>
      <c r="I46" s="63" t="str">
        <f t="shared" si="12"/>
        <v/>
      </c>
      <c r="J46" s="28">
        <f t="shared" si="8"/>
        <v>0</v>
      </c>
      <c r="K46" s="29">
        <f t="shared" si="9"/>
        <v>0</v>
      </c>
      <c r="L46" s="1" t="str">
        <f t="shared" si="13"/>
        <v/>
      </c>
      <c r="M46" s="58" t="str">
        <f t="shared" si="11"/>
        <v/>
      </c>
      <c r="N46" s="93">
        <f t="shared" si="15"/>
        <v>1</v>
      </c>
      <c r="O46" s="47" t="str">
        <f t="shared" si="14"/>
        <v/>
      </c>
      <c r="P46" s="115" t="str">
        <f t="shared" si="10"/>
        <v/>
      </c>
      <c r="Q46" s="116"/>
      <c r="R46" s="9"/>
    </row>
    <row r="47" spans="2:18" x14ac:dyDescent="0.25">
      <c r="B47" s="36"/>
      <c r="C47" s="73"/>
      <c r="D47" s="60"/>
      <c r="E47" s="100"/>
      <c r="F47" s="61"/>
      <c r="G47" s="61"/>
      <c r="H47" s="70"/>
      <c r="I47" s="63" t="str">
        <f t="shared" si="12"/>
        <v/>
      </c>
      <c r="J47" s="28">
        <f t="shared" si="8"/>
        <v>0</v>
      </c>
      <c r="K47" s="29">
        <f t="shared" si="9"/>
        <v>0</v>
      </c>
      <c r="L47" s="1" t="str">
        <f t="shared" si="13"/>
        <v/>
      </c>
      <c r="M47" s="58" t="str">
        <f t="shared" si="11"/>
        <v/>
      </c>
      <c r="N47" s="93">
        <f t="shared" si="15"/>
        <v>1</v>
      </c>
      <c r="O47" s="47" t="str">
        <f t="shared" si="14"/>
        <v/>
      </c>
      <c r="P47" s="115" t="str">
        <f t="shared" si="10"/>
        <v/>
      </c>
      <c r="Q47" s="116"/>
      <c r="R47" s="9"/>
    </row>
    <row r="48" spans="2:18" x14ac:dyDescent="0.25">
      <c r="B48" s="36"/>
      <c r="C48" s="73"/>
      <c r="D48" s="60"/>
      <c r="E48" s="100"/>
      <c r="F48" s="61"/>
      <c r="G48" s="61"/>
      <c r="H48" s="70"/>
      <c r="I48" s="63" t="str">
        <f t="shared" si="12"/>
        <v/>
      </c>
      <c r="J48" s="28">
        <f t="shared" si="8"/>
        <v>0</v>
      </c>
      <c r="K48" s="29">
        <f t="shared" si="9"/>
        <v>0</v>
      </c>
      <c r="L48" s="1" t="str">
        <f t="shared" si="13"/>
        <v/>
      </c>
      <c r="M48" s="58" t="str">
        <f t="shared" si="11"/>
        <v/>
      </c>
      <c r="N48" s="93">
        <f t="shared" si="15"/>
        <v>1</v>
      </c>
      <c r="O48" s="47" t="str">
        <f t="shared" si="14"/>
        <v/>
      </c>
      <c r="P48" s="115" t="str">
        <f t="shared" si="10"/>
        <v/>
      </c>
      <c r="Q48" s="116"/>
      <c r="R48" s="9"/>
    </row>
    <row r="49" spans="2:18" x14ac:dyDescent="0.25">
      <c r="B49" s="36"/>
      <c r="C49" s="73"/>
      <c r="D49" s="60"/>
      <c r="E49" s="100"/>
      <c r="F49" s="61"/>
      <c r="G49" s="61"/>
      <c r="H49" s="70"/>
      <c r="I49" s="63" t="str">
        <f t="shared" si="12"/>
        <v/>
      </c>
      <c r="J49" s="28">
        <f t="shared" si="8"/>
        <v>0</v>
      </c>
      <c r="K49" s="29">
        <f t="shared" si="9"/>
        <v>0</v>
      </c>
      <c r="L49" s="1" t="str">
        <f t="shared" si="13"/>
        <v/>
      </c>
      <c r="M49" s="58" t="str">
        <f t="shared" si="11"/>
        <v/>
      </c>
      <c r="N49" s="93">
        <f t="shared" si="15"/>
        <v>1</v>
      </c>
      <c r="O49" s="47" t="str">
        <f t="shared" si="14"/>
        <v/>
      </c>
      <c r="P49" s="115" t="str">
        <f t="shared" si="10"/>
        <v/>
      </c>
      <c r="Q49" s="116"/>
      <c r="R49" s="9"/>
    </row>
    <row r="50" spans="2:18" x14ac:dyDescent="0.25">
      <c r="B50" s="36"/>
      <c r="C50" s="73"/>
      <c r="D50" s="60"/>
      <c r="E50" s="100"/>
      <c r="F50" s="61"/>
      <c r="G50" s="61"/>
      <c r="H50" s="70"/>
      <c r="I50" s="63" t="str">
        <f t="shared" si="12"/>
        <v/>
      </c>
      <c r="J50" s="28">
        <f t="shared" si="8"/>
        <v>0</v>
      </c>
      <c r="K50" s="29">
        <f t="shared" si="9"/>
        <v>0</v>
      </c>
      <c r="L50" s="1" t="str">
        <f t="shared" si="13"/>
        <v/>
      </c>
      <c r="M50" s="58" t="str">
        <f t="shared" si="11"/>
        <v/>
      </c>
      <c r="N50" s="93">
        <f t="shared" si="15"/>
        <v>1</v>
      </c>
      <c r="O50" s="47" t="str">
        <f t="shared" si="14"/>
        <v/>
      </c>
      <c r="P50" s="115" t="str">
        <f t="shared" si="10"/>
        <v/>
      </c>
      <c r="Q50" s="116"/>
      <c r="R50" s="9"/>
    </row>
    <row r="51" spans="2:18" x14ac:dyDescent="0.25">
      <c r="B51" s="36"/>
      <c r="C51" s="73"/>
      <c r="D51" s="60"/>
      <c r="E51" s="100"/>
      <c r="F51" s="61"/>
      <c r="G51" s="61"/>
      <c r="H51" s="70"/>
      <c r="I51" s="63" t="str">
        <f t="shared" si="12"/>
        <v/>
      </c>
      <c r="J51" s="28">
        <f t="shared" si="8"/>
        <v>0</v>
      </c>
      <c r="K51" s="29">
        <f t="shared" si="9"/>
        <v>0</v>
      </c>
      <c r="L51" s="1" t="str">
        <f t="shared" si="13"/>
        <v/>
      </c>
      <c r="M51" s="58" t="str">
        <f t="shared" si="11"/>
        <v/>
      </c>
      <c r="N51" s="93">
        <f t="shared" si="15"/>
        <v>1</v>
      </c>
      <c r="O51" s="47" t="str">
        <f t="shared" si="14"/>
        <v/>
      </c>
      <c r="P51" s="115" t="str">
        <f t="shared" si="10"/>
        <v/>
      </c>
      <c r="Q51" s="116"/>
      <c r="R51" s="9"/>
    </row>
    <row r="52" spans="2:18" x14ac:dyDescent="0.25">
      <c r="B52" s="36"/>
      <c r="C52" s="73"/>
      <c r="D52" s="60"/>
      <c r="E52" s="100"/>
      <c r="F52" s="61"/>
      <c r="G52" s="61"/>
      <c r="H52" s="70"/>
      <c r="I52" s="63" t="str">
        <f t="shared" si="12"/>
        <v/>
      </c>
      <c r="J52" s="28">
        <f t="shared" si="8"/>
        <v>0</v>
      </c>
      <c r="K52" s="29">
        <f t="shared" si="9"/>
        <v>0</v>
      </c>
      <c r="L52" s="1" t="str">
        <f t="shared" si="13"/>
        <v/>
      </c>
      <c r="M52" s="58" t="str">
        <f t="shared" si="11"/>
        <v/>
      </c>
      <c r="N52" s="93">
        <f t="shared" si="15"/>
        <v>1</v>
      </c>
      <c r="O52" s="47" t="str">
        <f t="shared" si="14"/>
        <v/>
      </c>
      <c r="P52" s="115" t="str">
        <f t="shared" si="10"/>
        <v/>
      </c>
      <c r="Q52" s="116"/>
      <c r="R52" s="9"/>
    </row>
    <row r="53" spans="2:18" x14ac:dyDescent="0.25">
      <c r="B53" s="36"/>
      <c r="C53" s="73"/>
      <c r="D53" s="60"/>
      <c r="E53" s="100"/>
      <c r="F53" s="61"/>
      <c r="G53" s="61"/>
      <c r="H53" s="70"/>
      <c r="I53" s="63" t="str">
        <f t="shared" si="12"/>
        <v/>
      </c>
      <c r="J53" s="28">
        <f t="shared" si="8"/>
        <v>0</v>
      </c>
      <c r="K53" s="29">
        <f t="shared" si="9"/>
        <v>0</v>
      </c>
      <c r="L53" s="1" t="str">
        <f t="shared" si="13"/>
        <v/>
      </c>
      <c r="M53" s="58" t="str">
        <f t="shared" si="11"/>
        <v/>
      </c>
      <c r="N53" s="93">
        <f t="shared" si="15"/>
        <v>1</v>
      </c>
      <c r="O53" s="47" t="str">
        <f t="shared" si="14"/>
        <v/>
      </c>
      <c r="P53" s="115" t="str">
        <f t="shared" si="10"/>
        <v/>
      </c>
      <c r="Q53" s="116"/>
      <c r="R53" s="9"/>
    </row>
    <row r="54" spans="2:18" x14ac:dyDescent="0.25">
      <c r="B54" s="36"/>
      <c r="C54" s="73"/>
      <c r="D54" s="60"/>
      <c r="E54" s="100"/>
      <c r="F54" s="61"/>
      <c r="G54" s="61"/>
      <c r="H54" s="70"/>
      <c r="I54" s="63" t="str">
        <f t="shared" si="12"/>
        <v/>
      </c>
      <c r="J54" s="28">
        <f t="shared" si="8"/>
        <v>0</v>
      </c>
      <c r="K54" s="29">
        <f t="shared" si="9"/>
        <v>0</v>
      </c>
      <c r="L54" s="1" t="str">
        <f t="shared" si="13"/>
        <v/>
      </c>
      <c r="M54" s="58" t="str">
        <f t="shared" si="11"/>
        <v/>
      </c>
      <c r="N54" s="93">
        <f t="shared" si="15"/>
        <v>1</v>
      </c>
      <c r="O54" s="47" t="str">
        <f t="shared" si="14"/>
        <v/>
      </c>
      <c r="P54" s="115" t="str">
        <f t="shared" si="10"/>
        <v/>
      </c>
      <c r="Q54" s="116"/>
      <c r="R54" s="9"/>
    </row>
    <row r="55" spans="2:18" x14ac:dyDescent="0.25">
      <c r="B55" s="36"/>
      <c r="C55" s="73"/>
      <c r="D55" s="60"/>
      <c r="E55" s="100"/>
      <c r="F55" s="61"/>
      <c r="G55" s="61"/>
      <c r="H55" s="70"/>
      <c r="I55" s="63" t="str">
        <f t="shared" si="12"/>
        <v/>
      </c>
      <c r="J55" s="28">
        <f t="shared" si="8"/>
        <v>0</v>
      </c>
      <c r="K55" s="29">
        <f t="shared" si="9"/>
        <v>0</v>
      </c>
      <c r="L55" s="1" t="str">
        <f t="shared" si="13"/>
        <v/>
      </c>
      <c r="M55" s="58" t="str">
        <f t="shared" si="11"/>
        <v/>
      </c>
      <c r="N55" s="93">
        <f t="shared" si="15"/>
        <v>1</v>
      </c>
      <c r="O55" s="47" t="str">
        <f t="shared" si="14"/>
        <v/>
      </c>
      <c r="P55" s="115" t="str">
        <f t="shared" si="10"/>
        <v/>
      </c>
      <c r="Q55" s="116"/>
      <c r="R55" s="9"/>
    </row>
    <row r="56" spans="2:18" x14ac:dyDescent="0.25">
      <c r="B56" s="36"/>
      <c r="C56" s="73"/>
      <c r="D56" s="60"/>
      <c r="E56" s="100"/>
      <c r="F56" s="61"/>
      <c r="G56" s="61"/>
      <c r="H56" s="70"/>
      <c r="I56" s="63" t="str">
        <f t="shared" si="12"/>
        <v/>
      </c>
      <c r="J56" s="28">
        <f t="shared" si="8"/>
        <v>0</v>
      </c>
      <c r="K56" s="29">
        <f t="shared" si="9"/>
        <v>0</v>
      </c>
      <c r="L56" s="1" t="str">
        <f t="shared" si="13"/>
        <v/>
      </c>
      <c r="M56" s="58" t="str">
        <f t="shared" si="11"/>
        <v/>
      </c>
      <c r="N56" s="93">
        <f t="shared" si="15"/>
        <v>1</v>
      </c>
      <c r="O56" s="47" t="str">
        <f t="shared" si="14"/>
        <v/>
      </c>
      <c r="P56" s="115" t="str">
        <f t="shared" si="10"/>
        <v/>
      </c>
      <c r="Q56" s="116"/>
      <c r="R56" s="9"/>
    </row>
    <row r="57" spans="2:18" x14ac:dyDescent="0.25">
      <c r="B57" s="36"/>
      <c r="C57" s="73"/>
      <c r="D57" s="60"/>
      <c r="E57" s="100"/>
      <c r="F57" s="61"/>
      <c r="G57" s="61"/>
      <c r="H57" s="70"/>
      <c r="I57" s="63" t="str">
        <f t="shared" si="12"/>
        <v/>
      </c>
      <c r="J57" s="28">
        <f t="shared" si="8"/>
        <v>0</v>
      </c>
      <c r="K57" s="29">
        <f t="shared" si="9"/>
        <v>0</v>
      </c>
      <c r="L57" s="1" t="str">
        <f t="shared" si="13"/>
        <v/>
      </c>
      <c r="M57" s="58" t="str">
        <f t="shared" si="11"/>
        <v/>
      </c>
      <c r="N57" s="93">
        <f t="shared" si="15"/>
        <v>1</v>
      </c>
      <c r="O57" s="47" t="str">
        <f t="shared" si="14"/>
        <v/>
      </c>
      <c r="P57" s="115" t="str">
        <f t="shared" si="10"/>
        <v/>
      </c>
      <c r="Q57" s="116"/>
      <c r="R57" s="9"/>
    </row>
    <row r="58" spans="2:18" x14ac:dyDescent="0.25">
      <c r="B58" s="36"/>
      <c r="C58" s="73"/>
      <c r="D58" s="60"/>
      <c r="E58" s="100"/>
      <c r="F58" s="61"/>
      <c r="G58" s="61"/>
      <c r="H58" s="70"/>
      <c r="I58" s="63" t="str">
        <f t="shared" si="12"/>
        <v/>
      </c>
      <c r="J58" s="28">
        <f t="shared" si="8"/>
        <v>0</v>
      </c>
      <c r="K58" s="29">
        <f t="shared" si="9"/>
        <v>0</v>
      </c>
      <c r="L58" s="1" t="str">
        <f t="shared" si="13"/>
        <v/>
      </c>
      <c r="M58" s="58" t="str">
        <f t="shared" si="11"/>
        <v/>
      </c>
      <c r="N58" s="93">
        <f t="shared" si="15"/>
        <v>1</v>
      </c>
      <c r="O58" s="47" t="str">
        <f t="shared" si="14"/>
        <v/>
      </c>
      <c r="P58" s="115" t="str">
        <f t="shared" si="10"/>
        <v/>
      </c>
      <c r="Q58" s="116"/>
      <c r="R58" s="9"/>
    </row>
    <row r="59" spans="2:18" x14ac:dyDescent="0.25">
      <c r="B59" s="36"/>
      <c r="C59" s="73"/>
      <c r="D59" s="60"/>
      <c r="E59" s="100"/>
      <c r="F59" s="61"/>
      <c r="G59" s="61"/>
      <c r="H59" s="70"/>
      <c r="I59" s="63" t="str">
        <f t="shared" si="12"/>
        <v/>
      </c>
      <c r="J59" s="28">
        <f t="shared" si="8"/>
        <v>0</v>
      </c>
      <c r="K59" s="29">
        <f t="shared" si="9"/>
        <v>0</v>
      </c>
      <c r="L59" s="1" t="str">
        <f t="shared" si="13"/>
        <v/>
      </c>
      <c r="M59" s="58" t="str">
        <f t="shared" si="11"/>
        <v/>
      </c>
      <c r="N59" s="93">
        <f t="shared" si="15"/>
        <v>1</v>
      </c>
      <c r="O59" s="47" t="str">
        <f t="shared" si="14"/>
        <v/>
      </c>
      <c r="P59" s="115" t="str">
        <f t="shared" si="10"/>
        <v/>
      </c>
      <c r="Q59" s="116"/>
      <c r="R59" s="9"/>
    </row>
    <row r="60" spans="2:18" x14ac:dyDescent="0.25">
      <c r="B60" s="36"/>
      <c r="C60" s="73"/>
      <c r="D60" s="60"/>
      <c r="E60" s="100"/>
      <c r="F60" s="61"/>
      <c r="G60" s="61"/>
      <c r="H60" s="70"/>
      <c r="I60" s="63" t="str">
        <f t="shared" si="12"/>
        <v/>
      </c>
      <c r="J60" s="28">
        <f t="shared" si="8"/>
        <v>0</v>
      </c>
      <c r="K60" s="49">
        <f t="shared" si="9"/>
        <v>0</v>
      </c>
      <c r="L60" s="50" t="str">
        <f t="shared" si="13"/>
        <v/>
      </c>
      <c r="M60" s="58" t="str">
        <f t="shared" si="11"/>
        <v/>
      </c>
      <c r="N60" s="93">
        <f t="shared" si="15"/>
        <v>1</v>
      </c>
      <c r="O60" s="51" t="str">
        <f t="shared" si="14"/>
        <v/>
      </c>
      <c r="P60" s="115" t="str">
        <f t="shared" si="10"/>
        <v/>
      </c>
      <c r="Q60" s="116"/>
      <c r="R60" s="9"/>
    </row>
    <row r="61" spans="2:18" ht="15.75" thickBot="1" x14ac:dyDescent="0.3">
      <c r="B61" s="36"/>
      <c r="C61" s="74"/>
      <c r="D61" s="95"/>
      <c r="E61" s="101"/>
      <c r="F61" s="96"/>
      <c r="G61" s="96"/>
      <c r="H61" s="97"/>
      <c r="I61" s="91" t="str">
        <f t="shared" si="12"/>
        <v/>
      </c>
      <c r="J61" s="34">
        <f t="shared" si="8"/>
        <v>0</v>
      </c>
      <c r="K61" s="35">
        <f t="shared" si="9"/>
        <v>0</v>
      </c>
      <c r="L61" s="52" t="str">
        <f t="shared" si="13"/>
        <v/>
      </c>
      <c r="M61" s="109" t="str">
        <f t="shared" si="11"/>
        <v/>
      </c>
      <c r="N61" s="94">
        <f t="shared" si="15"/>
        <v>1</v>
      </c>
      <c r="O61" s="48" t="str">
        <f t="shared" si="14"/>
        <v/>
      </c>
      <c r="P61" s="115" t="str">
        <f t="shared" si="10"/>
        <v/>
      </c>
      <c r="Q61" s="116"/>
      <c r="R61" s="9"/>
    </row>
    <row r="62" spans="2:18" ht="15.75" customHeight="1" thickTop="1" thickBot="1" x14ac:dyDescent="0.3">
      <c r="E62" s="11"/>
      <c r="J62" s="30"/>
      <c r="K62" s="27">
        <f t="shared" si="9"/>
        <v>0</v>
      </c>
      <c r="N62" s="16"/>
      <c r="O62" s="118" t="s">
        <v>9</v>
      </c>
      <c r="P62" s="120" t="s">
        <v>10</v>
      </c>
      <c r="R62" s="9"/>
    </row>
    <row r="63" spans="2:18" ht="15.75" customHeight="1" thickBot="1" x14ac:dyDescent="0.3">
      <c r="E63" s="11"/>
      <c r="G63" s="122" t="s">
        <v>27</v>
      </c>
      <c r="H63" s="123"/>
      <c r="I63" s="124"/>
      <c r="J63" s="30"/>
      <c r="K63" s="27"/>
      <c r="L63" s="110">
        <f>+T3</f>
        <v>10</v>
      </c>
      <c r="M63" s="113" t="s">
        <v>8</v>
      </c>
      <c r="N63" s="16"/>
      <c r="O63" s="118"/>
      <c r="P63" s="120"/>
      <c r="R63" s="9"/>
    </row>
    <row r="64" spans="2:18" ht="15.75" thickBot="1" x14ac:dyDescent="0.3">
      <c r="E64" s="11"/>
      <c r="G64" s="125" t="s">
        <v>11</v>
      </c>
      <c r="H64" s="126"/>
      <c r="I64" s="127"/>
      <c r="J64" s="30"/>
      <c r="K64" s="27"/>
      <c r="L64" s="26">
        <v>15</v>
      </c>
      <c r="M64" s="114"/>
      <c r="N64" s="16"/>
      <c r="O64" s="119"/>
      <c r="P64" s="121"/>
      <c r="R64" s="9"/>
    </row>
    <row r="65" spans="2:18" ht="19.5" thickBot="1" x14ac:dyDescent="0.35">
      <c r="D65" s="12"/>
      <c r="E65" s="57" t="s">
        <v>24</v>
      </c>
      <c r="F65" s="155">
        <f>+T9</f>
        <v>10000</v>
      </c>
      <c r="G65" s="156"/>
      <c r="H65" s="128">
        <f>SUM(J37:J61)</f>
        <v>0</v>
      </c>
      <c r="I65" s="129"/>
      <c r="J65" s="27"/>
      <c r="K65" s="27">
        <f t="shared" ref="K65:K96" si="16">IF(L65="FFM",H65,0)</f>
        <v>0</v>
      </c>
      <c r="L65" s="25">
        <f>+L63</f>
        <v>10</v>
      </c>
      <c r="M65" s="13">
        <v>1000</v>
      </c>
      <c r="N65" s="16"/>
      <c r="O65" s="87">
        <f>+M65*H65</f>
        <v>0</v>
      </c>
      <c r="P65" s="53">
        <f>ROUNDDOWN(+O65/L65,-3)</f>
        <v>0</v>
      </c>
      <c r="R65" s="9"/>
    </row>
    <row r="66" spans="2:18" ht="15.75" thickBot="1" x14ac:dyDescent="0.3">
      <c r="D66" s="12"/>
      <c r="E66" s="14"/>
      <c r="F66" s="12"/>
      <c r="G66" s="12"/>
      <c r="H66" s="4"/>
      <c r="I66" s="12"/>
      <c r="J66" s="32"/>
      <c r="K66" s="32"/>
      <c r="L66" s="16"/>
      <c r="M66" s="16"/>
      <c r="N66" s="16"/>
      <c r="O66" s="16"/>
      <c r="P66" s="16"/>
      <c r="R66" s="9"/>
    </row>
    <row r="67" spans="2:18" ht="15.75" thickBot="1" x14ac:dyDescent="0.3">
      <c r="E67" s="14"/>
      <c r="G67" s="144" t="s">
        <v>12</v>
      </c>
      <c r="H67" s="145"/>
      <c r="I67" s="146"/>
      <c r="J67" s="33"/>
      <c r="K67" s="27">
        <f t="shared" si="16"/>
        <v>0</v>
      </c>
      <c r="L67" s="24">
        <f>SUM(O37:O61)</f>
        <v>0</v>
      </c>
      <c r="M67" s="18"/>
      <c r="N67" s="18"/>
    </row>
    <row r="68" spans="2:18" x14ac:dyDescent="0.25">
      <c r="E68" s="14"/>
      <c r="J68" s="30"/>
      <c r="K68" s="27">
        <f t="shared" si="16"/>
        <v>0</v>
      </c>
      <c r="L68" s="19"/>
      <c r="O68" s="20"/>
    </row>
    <row r="69" spans="2:18" ht="15.75" thickBot="1" x14ac:dyDescent="0.3">
      <c r="J69" s="30"/>
      <c r="K69" s="27">
        <f t="shared" si="16"/>
        <v>0</v>
      </c>
      <c r="L69" s="18"/>
      <c r="O69" s="14"/>
    </row>
    <row r="70" spans="2:18" s="37" customFormat="1" ht="46.5" customHeight="1" thickTop="1" thickBot="1" x14ac:dyDescent="0.3">
      <c r="B70" s="75" t="s">
        <v>1</v>
      </c>
      <c r="C70" s="76" t="s">
        <v>0</v>
      </c>
      <c r="D70" s="77" t="s">
        <v>2</v>
      </c>
      <c r="E70" s="7" t="s">
        <v>16</v>
      </c>
      <c r="F70" s="78" t="s">
        <v>3</v>
      </c>
      <c r="G70" s="78" t="s">
        <v>4</v>
      </c>
      <c r="H70" s="79" t="s">
        <v>5</v>
      </c>
      <c r="I70" s="62" t="s">
        <v>17</v>
      </c>
      <c r="J70" s="43"/>
      <c r="K70" s="92">
        <f t="shared" si="16"/>
        <v>0</v>
      </c>
      <c r="L70" s="44" t="s">
        <v>6</v>
      </c>
      <c r="M70" s="89" t="s">
        <v>7</v>
      </c>
      <c r="N70" s="89" t="s">
        <v>11</v>
      </c>
      <c r="O70" s="90" t="s">
        <v>19</v>
      </c>
      <c r="P70" s="10"/>
      <c r="Q70" s="102"/>
      <c r="R70" s="38"/>
    </row>
    <row r="71" spans="2:18" ht="15.75" thickTop="1" x14ac:dyDescent="0.25">
      <c r="B71" s="80">
        <v>1</v>
      </c>
      <c r="C71" s="103">
        <v>190</v>
      </c>
      <c r="D71" s="66"/>
      <c r="E71" s="98"/>
      <c r="F71" s="67"/>
      <c r="G71" s="67"/>
      <c r="H71" s="68"/>
      <c r="I71" s="63" t="str">
        <f>IF(H71&gt;0,IF(H71&gt;$F$99,"Oui","Non"),"")</f>
        <v/>
      </c>
      <c r="J71" s="39">
        <f t="shared" ref="J71:J95" si="17">IF(I71="Oui",H71,0)</f>
        <v>0</v>
      </c>
      <c r="K71" s="40">
        <f t="shared" si="16"/>
        <v>0</v>
      </c>
      <c r="L71" s="41" t="str">
        <f>IF(H71&gt;0,IF(I71="Oui",ROUND(+H71*M$99/P$99,0),"FFM"),"")</f>
        <v/>
      </c>
      <c r="M71" s="58" t="str">
        <f>IF(AND(H71&gt;0,L71&lt;&gt;"FFM"),IF(L71&lt;5,ROUNDDOWN(+H71*M$99/5/N71,-3),P$99/N71),"")</f>
        <v/>
      </c>
      <c r="N71" s="93">
        <f>IF($L$98&lt;16,1,2)</f>
        <v>1</v>
      </c>
      <c r="O71" s="42" t="str">
        <f>IF(L71="FFM",0,IF(H71&gt;0,+H71*M$99/M71,""))</f>
        <v/>
      </c>
      <c r="P71" s="115" t="str">
        <f t="shared" ref="P71:P95" si="18">IF(AND(H71&gt;0,H71&lt;=$F$132),"volume inférieur à"&amp;" "&amp;$F$132 &amp;" m³"&amp;" = FFM",IF(AND(L71&gt;0,L71&lt;5)," Calcul d'un PAS pour min 5 échantillon",""))</f>
        <v/>
      </c>
      <c r="Q71" s="116"/>
      <c r="R71" s="9"/>
    </row>
    <row r="72" spans="2:18" x14ac:dyDescent="0.25">
      <c r="B72" s="69">
        <v>2</v>
      </c>
      <c r="C72" s="59"/>
      <c r="D72" s="60"/>
      <c r="E72" s="99"/>
      <c r="F72" s="61"/>
      <c r="G72" s="61"/>
      <c r="H72" s="70"/>
      <c r="I72" s="63" t="str">
        <f t="shared" ref="I72:I95" si="19">IF(H72&gt;0,IF(H72&gt;$F$99,"Oui","Non"),"")</f>
        <v/>
      </c>
      <c r="J72" s="28">
        <f t="shared" si="17"/>
        <v>0</v>
      </c>
      <c r="K72" s="29">
        <f t="shared" si="16"/>
        <v>0</v>
      </c>
      <c r="L72" s="1" t="str">
        <f>IF(H72&gt;0,IF(I72="Oui",ROUND(+H72*M$99/P$99,0),"FFM"),"")</f>
        <v/>
      </c>
      <c r="M72" s="58" t="str">
        <f t="shared" ref="M72:M94" si="20">IF(AND(H72&gt;0,L72&lt;&gt;"FFM"),IF(L72&lt;5,ROUNDDOWN(+H72*M$99/5/N72,-3),P$99/N72),"")</f>
        <v/>
      </c>
      <c r="N72" s="93">
        <f t="shared" ref="N72:N95" si="21">IF($L$98&lt;16,1,2)</f>
        <v>1</v>
      </c>
      <c r="O72" s="47" t="str">
        <f>IF(L72="FFM",0,IF(H72&gt;0,+H72*M$99/M72,""))</f>
        <v/>
      </c>
      <c r="P72" s="115" t="str">
        <f t="shared" si="18"/>
        <v/>
      </c>
      <c r="Q72" s="116"/>
      <c r="R72" s="9"/>
    </row>
    <row r="73" spans="2:18" x14ac:dyDescent="0.25">
      <c r="B73" s="80">
        <v>3</v>
      </c>
      <c r="C73" s="59"/>
      <c r="D73" s="60"/>
      <c r="E73" s="99"/>
      <c r="F73" s="61"/>
      <c r="G73" s="61"/>
      <c r="H73" s="70"/>
      <c r="I73" s="63" t="str">
        <f t="shared" si="19"/>
        <v/>
      </c>
      <c r="J73" s="28">
        <f t="shared" si="17"/>
        <v>0</v>
      </c>
      <c r="K73" s="29">
        <f t="shared" si="16"/>
        <v>0</v>
      </c>
      <c r="L73" s="1" t="str">
        <f t="shared" ref="L73:L95" si="22">IF(H73&gt;0,IF(I73="Oui",ROUND(+H73*M$99/P$99,0),"FFM"),"")</f>
        <v/>
      </c>
      <c r="M73" s="58" t="str">
        <f t="shared" si="20"/>
        <v/>
      </c>
      <c r="N73" s="93">
        <f t="shared" si="21"/>
        <v>1</v>
      </c>
      <c r="O73" s="47" t="str">
        <f t="shared" ref="O73:O95" si="23">IF(L73="FFM",0,IF(H73&gt;0,+H73*M$99/M73,""))</f>
        <v/>
      </c>
      <c r="P73" s="115" t="str">
        <f t="shared" si="18"/>
        <v/>
      </c>
      <c r="Q73" s="116"/>
      <c r="R73" s="9"/>
    </row>
    <row r="74" spans="2:18" x14ac:dyDescent="0.25">
      <c r="B74" s="69">
        <v>4</v>
      </c>
      <c r="C74" s="59"/>
      <c r="D74" s="60"/>
      <c r="E74" s="99"/>
      <c r="F74" s="61"/>
      <c r="G74" s="61"/>
      <c r="H74" s="70"/>
      <c r="I74" s="63" t="str">
        <f t="shared" si="19"/>
        <v/>
      </c>
      <c r="J74" s="28">
        <f t="shared" si="17"/>
        <v>0</v>
      </c>
      <c r="K74" s="29">
        <f t="shared" si="16"/>
        <v>0</v>
      </c>
      <c r="L74" s="1" t="str">
        <f t="shared" si="22"/>
        <v/>
      </c>
      <c r="M74" s="58" t="str">
        <f t="shared" si="20"/>
        <v/>
      </c>
      <c r="N74" s="93">
        <f t="shared" si="21"/>
        <v>1</v>
      </c>
      <c r="O74" s="47" t="str">
        <f t="shared" si="23"/>
        <v/>
      </c>
      <c r="P74" s="115" t="str">
        <f t="shared" si="18"/>
        <v/>
      </c>
      <c r="Q74" s="116"/>
      <c r="R74" s="9"/>
    </row>
    <row r="75" spans="2:18" x14ac:dyDescent="0.25">
      <c r="B75" s="80">
        <v>5</v>
      </c>
      <c r="C75" s="59"/>
      <c r="D75" s="60"/>
      <c r="E75" s="99"/>
      <c r="F75" s="61"/>
      <c r="G75" s="61"/>
      <c r="H75" s="70"/>
      <c r="I75" s="63" t="str">
        <f t="shared" si="19"/>
        <v/>
      </c>
      <c r="J75" s="28">
        <f t="shared" si="17"/>
        <v>0</v>
      </c>
      <c r="K75" s="29">
        <f t="shared" si="16"/>
        <v>0</v>
      </c>
      <c r="L75" s="1" t="str">
        <f t="shared" si="22"/>
        <v/>
      </c>
      <c r="M75" s="58" t="str">
        <f t="shared" si="20"/>
        <v/>
      </c>
      <c r="N75" s="93">
        <f t="shared" si="21"/>
        <v>1</v>
      </c>
      <c r="O75" s="47" t="str">
        <f t="shared" si="23"/>
        <v/>
      </c>
      <c r="P75" s="115" t="str">
        <f t="shared" si="18"/>
        <v/>
      </c>
      <c r="Q75" s="116"/>
      <c r="R75" s="9"/>
    </row>
    <row r="76" spans="2:18" x14ac:dyDescent="0.25">
      <c r="B76" s="69">
        <v>6</v>
      </c>
      <c r="C76" s="59"/>
      <c r="D76" s="60"/>
      <c r="E76" s="99"/>
      <c r="F76" s="61"/>
      <c r="G76" s="61"/>
      <c r="H76" s="70"/>
      <c r="I76" s="63" t="str">
        <f t="shared" si="19"/>
        <v/>
      </c>
      <c r="J76" s="28">
        <f t="shared" si="17"/>
        <v>0</v>
      </c>
      <c r="K76" s="29">
        <f t="shared" si="16"/>
        <v>0</v>
      </c>
      <c r="L76" s="1" t="str">
        <f t="shared" si="22"/>
        <v/>
      </c>
      <c r="M76" s="58" t="str">
        <f t="shared" si="20"/>
        <v/>
      </c>
      <c r="N76" s="93">
        <f t="shared" si="21"/>
        <v>1</v>
      </c>
      <c r="O76" s="47" t="str">
        <f t="shared" si="23"/>
        <v/>
      </c>
      <c r="P76" s="115" t="str">
        <f t="shared" si="18"/>
        <v/>
      </c>
      <c r="Q76" s="116"/>
      <c r="R76" s="9"/>
    </row>
    <row r="77" spans="2:18" x14ac:dyDescent="0.25">
      <c r="B77" s="80">
        <v>7</v>
      </c>
      <c r="C77" s="59"/>
      <c r="D77" s="60"/>
      <c r="E77" s="100"/>
      <c r="F77" s="61"/>
      <c r="G77" s="61"/>
      <c r="H77" s="70"/>
      <c r="I77" s="63" t="str">
        <f t="shared" si="19"/>
        <v/>
      </c>
      <c r="J77" s="28">
        <f t="shared" si="17"/>
        <v>0</v>
      </c>
      <c r="K77" s="29">
        <f t="shared" si="16"/>
        <v>0</v>
      </c>
      <c r="L77" s="1" t="str">
        <f t="shared" si="22"/>
        <v/>
      </c>
      <c r="M77" s="58" t="str">
        <f t="shared" si="20"/>
        <v/>
      </c>
      <c r="N77" s="93">
        <f t="shared" si="21"/>
        <v>1</v>
      </c>
      <c r="O77" s="47" t="str">
        <f t="shared" si="23"/>
        <v/>
      </c>
      <c r="P77" s="115" t="str">
        <f t="shared" si="18"/>
        <v/>
      </c>
      <c r="Q77" s="116"/>
      <c r="R77" s="9"/>
    </row>
    <row r="78" spans="2:18" x14ac:dyDescent="0.25">
      <c r="B78" s="69">
        <v>8</v>
      </c>
      <c r="C78" s="59"/>
      <c r="D78" s="60"/>
      <c r="E78" s="100"/>
      <c r="F78" s="61"/>
      <c r="G78" s="61"/>
      <c r="H78" s="70"/>
      <c r="I78" s="63" t="str">
        <f t="shared" si="19"/>
        <v/>
      </c>
      <c r="J78" s="28">
        <f t="shared" si="17"/>
        <v>0</v>
      </c>
      <c r="K78" s="29">
        <f t="shared" si="16"/>
        <v>0</v>
      </c>
      <c r="L78" s="1" t="str">
        <f t="shared" si="22"/>
        <v/>
      </c>
      <c r="M78" s="58" t="str">
        <f t="shared" si="20"/>
        <v/>
      </c>
      <c r="N78" s="93">
        <f t="shared" si="21"/>
        <v>1</v>
      </c>
      <c r="O78" s="47" t="str">
        <f t="shared" si="23"/>
        <v/>
      </c>
      <c r="P78" s="115" t="str">
        <f t="shared" si="18"/>
        <v/>
      </c>
      <c r="Q78" s="116"/>
      <c r="R78" s="9"/>
    </row>
    <row r="79" spans="2:18" x14ac:dyDescent="0.25">
      <c r="B79" s="80">
        <v>9</v>
      </c>
      <c r="C79" s="59"/>
      <c r="D79" s="60"/>
      <c r="E79" s="100"/>
      <c r="F79" s="61"/>
      <c r="G79" s="61"/>
      <c r="H79" s="70"/>
      <c r="I79" s="63" t="str">
        <f t="shared" si="19"/>
        <v/>
      </c>
      <c r="J79" s="28">
        <f t="shared" si="17"/>
        <v>0</v>
      </c>
      <c r="K79" s="29">
        <f t="shared" si="16"/>
        <v>0</v>
      </c>
      <c r="L79" s="1" t="str">
        <f t="shared" si="22"/>
        <v/>
      </c>
      <c r="M79" s="58" t="str">
        <f t="shared" si="20"/>
        <v/>
      </c>
      <c r="N79" s="93">
        <f t="shared" si="21"/>
        <v>1</v>
      </c>
      <c r="O79" s="47" t="str">
        <f t="shared" si="23"/>
        <v/>
      </c>
      <c r="P79" s="115" t="str">
        <f t="shared" si="18"/>
        <v/>
      </c>
      <c r="Q79" s="116"/>
      <c r="R79" s="9"/>
    </row>
    <row r="80" spans="2:18" x14ac:dyDescent="0.25">
      <c r="B80" s="69">
        <v>10</v>
      </c>
      <c r="C80" s="59"/>
      <c r="D80" s="60"/>
      <c r="E80" s="100"/>
      <c r="F80" s="61"/>
      <c r="G80" s="61"/>
      <c r="H80" s="70"/>
      <c r="I80" s="63" t="str">
        <f t="shared" si="19"/>
        <v/>
      </c>
      <c r="J80" s="28">
        <f t="shared" si="17"/>
        <v>0</v>
      </c>
      <c r="K80" s="29">
        <f t="shared" si="16"/>
        <v>0</v>
      </c>
      <c r="L80" s="1" t="str">
        <f t="shared" si="22"/>
        <v/>
      </c>
      <c r="M80" s="58" t="str">
        <f t="shared" si="20"/>
        <v/>
      </c>
      <c r="N80" s="93">
        <f t="shared" si="21"/>
        <v>1</v>
      </c>
      <c r="O80" s="47" t="str">
        <f t="shared" si="23"/>
        <v/>
      </c>
      <c r="P80" s="115" t="str">
        <f t="shared" si="18"/>
        <v/>
      </c>
      <c r="Q80" s="116"/>
      <c r="R80" s="9"/>
    </row>
    <row r="81" spans="2:18" x14ac:dyDescent="0.25">
      <c r="B81" s="80">
        <v>11</v>
      </c>
      <c r="C81" s="59"/>
      <c r="D81" s="60"/>
      <c r="E81" s="100"/>
      <c r="F81" s="61"/>
      <c r="G81" s="61"/>
      <c r="H81" s="70"/>
      <c r="I81" s="63" t="str">
        <f t="shared" si="19"/>
        <v/>
      </c>
      <c r="J81" s="28">
        <f t="shared" si="17"/>
        <v>0</v>
      </c>
      <c r="K81" s="29">
        <f t="shared" si="16"/>
        <v>0</v>
      </c>
      <c r="L81" s="1" t="str">
        <f t="shared" si="22"/>
        <v/>
      </c>
      <c r="M81" s="58" t="str">
        <f t="shared" si="20"/>
        <v/>
      </c>
      <c r="N81" s="93">
        <f t="shared" si="21"/>
        <v>1</v>
      </c>
      <c r="O81" s="47" t="str">
        <f t="shared" si="23"/>
        <v/>
      </c>
      <c r="P81" s="115" t="str">
        <f t="shared" si="18"/>
        <v/>
      </c>
      <c r="Q81" s="116"/>
      <c r="R81" s="9"/>
    </row>
    <row r="82" spans="2:18" x14ac:dyDescent="0.25">
      <c r="B82" s="69">
        <v>12</v>
      </c>
      <c r="C82" s="59"/>
      <c r="D82" s="60"/>
      <c r="E82" s="100"/>
      <c r="F82" s="61"/>
      <c r="G82" s="61"/>
      <c r="H82" s="70"/>
      <c r="I82" s="63" t="str">
        <f t="shared" si="19"/>
        <v/>
      </c>
      <c r="J82" s="28">
        <f t="shared" si="17"/>
        <v>0</v>
      </c>
      <c r="K82" s="29">
        <f t="shared" si="16"/>
        <v>0</v>
      </c>
      <c r="L82" s="1" t="str">
        <f t="shared" si="22"/>
        <v/>
      </c>
      <c r="M82" s="58" t="str">
        <f t="shared" si="20"/>
        <v/>
      </c>
      <c r="N82" s="93">
        <f t="shared" si="21"/>
        <v>1</v>
      </c>
      <c r="O82" s="47" t="str">
        <f t="shared" si="23"/>
        <v/>
      </c>
      <c r="P82" s="115" t="str">
        <f t="shared" si="18"/>
        <v/>
      </c>
      <c r="Q82" s="116"/>
      <c r="R82" s="9"/>
    </row>
    <row r="83" spans="2:18" x14ac:dyDescent="0.25">
      <c r="B83" s="80">
        <v>13</v>
      </c>
      <c r="C83" s="59"/>
      <c r="D83" s="60"/>
      <c r="E83" s="100"/>
      <c r="F83" s="61"/>
      <c r="G83" s="61"/>
      <c r="H83" s="70"/>
      <c r="I83" s="63" t="str">
        <f t="shared" si="19"/>
        <v/>
      </c>
      <c r="J83" s="28">
        <f t="shared" si="17"/>
        <v>0</v>
      </c>
      <c r="K83" s="29">
        <f t="shared" si="16"/>
        <v>0</v>
      </c>
      <c r="L83" s="1" t="str">
        <f t="shared" si="22"/>
        <v/>
      </c>
      <c r="M83" s="58" t="str">
        <f t="shared" si="20"/>
        <v/>
      </c>
      <c r="N83" s="93">
        <f t="shared" si="21"/>
        <v>1</v>
      </c>
      <c r="O83" s="47" t="str">
        <f t="shared" si="23"/>
        <v/>
      </c>
      <c r="P83" s="115" t="str">
        <f t="shared" si="18"/>
        <v/>
      </c>
      <c r="Q83" s="116"/>
      <c r="R83" s="9"/>
    </row>
    <row r="84" spans="2:18" x14ac:dyDescent="0.25">
      <c r="B84" s="69">
        <v>14</v>
      </c>
      <c r="C84" s="59"/>
      <c r="D84" s="60"/>
      <c r="E84" s="100"/>
      <c r="F84" s="61"/>
      <c r="G84" s="61"/>
      <c r="H84" s="70"/>
      <c r="I84" s="63" t="str">
        <f t="shared" si="19"/>
        <v/>
      </c>
      <c r="J84" s="28">
        <f t="shared" si="17"/>
        <v>0</v>
      </c>
      <c r="K84" s="29">
        <f t="shared" si="16"/>
        <v>0</v>
      </c>
      <c r="L84" s="1" t="str">
        <f t="shared" si="22"/>
        <v/>
      </c>
      <c r="M84" s="58" t="str">
        <f t="shared" si="20"/>
        <v/>
      </c>
      <c r="N84" s="93">
        <f t="shared" si="21"/>
        <v>1</v>
      </c>
      <c r="O84" s="47" t="str">
        <f t="shared" si="23"/>
        <v/>
      </c>
      <c r="P84" s="115" t="str">
        <f t="shared" si="18"/>
        <v/>
      </c>
      <c r="Q84" s="116"/>
      <c r="R84" s="9"/>
    </row>
    <row r="85" spans="2:18" x14ac:dyDescent="0.25">
      <c r="B85" s="80">
        <v>15</v>
      </c>
      <c r="C85" s="59"/>
      <c r="D85" s="60"/>
      <c r="E85" s="100"/>
      <c r="F85" s="61"/>
      <c r="G85" s="61"/>
      <c r="H85" s="70"/>
      <c r="I85" s="63" t="str">
        <f t="shared" si="19"/>
        <v/>
      </c>
      <c r="J85" s="28">
        <f t="shared" si="17"/>
        <v>0</v>
      </c>
      <c r="K85" s="29">
        <f t="shared" si="16"/>
        <v>0</v>
      </c>
      <c r="L85" s="1" t="str">
        <f t="shared" si="22"/>
        <v/>
      </c>
      <c r="M85" s="58" t="str">
        <f t="shared" si="20"/>
        <v/>
      </c>
      <c r="N85" s="93">
        <f t="shared" si="21"/>
        <v>1</v>
      </c>
      <c r="O85" s="47" t="str">
        <f t="shared" si="23"/>
        <v/>
      </c>
      <c r="P85" s="115" t="str">
        <f t="shared" si="18"/>
        <v/>
      </c>
      <c r="Q85" s="116"/>
      <c r="R85" s="9"/>
    </row>
    <row r="86" spans="2:18" x14ac:dyDescent="0.25">
      <c r="B86" s="69">
        <v>16</v>
      </c>
      <c r="C86" s="59"/>
      <c r="D86" s="60"/>
      <c r="E86" s="100"/>
      <c r="F86" s="61"/>
      <c r="G86" s="61"/>
      <c r="H86" s="70"/>
      <c r="I86" s="63" t="str">
        <f t="shared" si="19"/>
        <v/>
      </c>
      <c r="J86" s="28">
        <f t="shared" si="17"/>
        <v>0</v>
      </c>
      <c r="K86" s="29">
        <f t="shared" si="16"/>
        <v>0</v>
      </c>
      <c r="L86" s="1" t="str">
        <f t="shared" si="22"/>
        <v/>
      </c>
      <c r="M86" s="58" t="str">
        <f t="shared" si="20"/>
        <v/>
      </c>
      <c r="N86" s="93">
        <f t="shared" si="21"/>
        <v>1</v>
      </c>
      <c r="O86" s="47" t="str">
        <f t="shared" si="23"/>
        <v/>
      </c>
      <c r="P86" s="115" t="str">
        <f t="shared" si="18"/>
        <v/>
      </c>
      <c r="Q86" s="116"/>
      <c r="R86" s="9"/>
    </row>
    <row r="87" spans="2:18" x14ac:dyDescent="0.25">
      <c r="B87" s="80">
        <v>17</v>
      </c>
      <c r="C87" s="59"/>
      <c r="D87" s="60"/>
      <c r="E87" s="100"/>
      <c r="F87" s="61"/>
      <c r="G87" s="61"/>
      <c r="H87" s="70"/>
      <c r="I87" s="63" t="str">
        <f t="shared" si="19"/>
        <v/>
      </c>
      <c r="J87" s="28">
        <f t="shared" si="17"/>
        <v>0</v>
      </c>
      <c r="K87" s="29">
        <f t="shared" si="16"/>
        <v>0</v>
      </c>
      <c r="L87" s="1" t="str">
        <f t="shared" si="22"/>
        <v/>
      </c>
      <c r="M87" s="58" t="str">
        <f t="shared" si="20"/>
        <v/>
      </c>
      <c r="N87" s="93">
        <f t="shared" si="21"/>
        <v>1</v>
      </c>
      <c r="O87" s="47" t="str">
        <f t="shared" si="23"/>
        <v/>
      </c>
      <c r="P87" s="115" t="str">
        <f t="shared" si="18"/>
        <v/>
      </c>
      <c r="Q87" s="116"/>
      <c r="R87" s="9"/>
    </row>
    <row r="88" spans="2:18" x14ac:dyDescent="0.25">
      <c r="B88" s="69">
        <v>18</v>
      </c>
      <c r="C88" s="59"/>
      <c r="D88" s="60"/>
      <c r="E88" s="100"/>
      <c r="F88" s="61"/>
      <c r="G88" s="61"/>
      <c r="H88" s="70"/>
      <c r="I88" s="63" t="str">
        <f t="shared" si="19"/>
        <v/>
      </c>
      <c r="J88" s="28">
        <f t="shared" si="17"/>
        <v>0</v>
      </c>
      <c r="K88" s="29">
        <f t="shared" si="16"/>
        <v>0</v>
      </c>
      <c r="L88" s="1" t="str">
        <f t="shared" si="22"/>
        <v/>
      </c>
      <c r="M88" s="58" t="str">
        <f t="shared" si="20"/>
        <v/>
      </c>
      <c r="N88" s="93">
        <f t="shared" si="21"/>
        <v>1</v>
      </c>
      <c r="O88" s="47" t="str">
        <f t="shared" si="23"/>
        <v/>
      </c>
      <c r="P88" s="115" t="str">
        <f t="shared" si="18"/>
        <v/>
      </c>
      <c r="Q88" s="116"/>
      <c r="R88" s="9"/>
    </row>
    <row r="89" spans="2:18" x14ac:dyDescent="0.25">
      <c r="B89" s="80">
        <v>19</v>
      </c>
      <c r="C89" s="59"/>
      <c r="D89" s="60"/>
      <c r="E89" s="100"/>
      <c r="F89" s="61"/>
      <c r="G89" s="61"/>
      <c r="H89" s="70"/>
      <c r="I89" s="63" t="str">
        <f t="shared" si="19"/>
        <v/>
      </c>
      <c r="J89" s="28">
        <f t="shared" si="17"/>
        <v>0</v>
      </c>
      <c r="K89" s="29">
        <f t="shared" si="16"/>
        <v>0</v>
      </c>
      <c r="L89" s="1" t="str">
        <f t="shared" si="22"/>
        <v/>
      </c>
      <c r="M89" s="58" t="str">
        <f t="shared" si="20"/>
        <v/>
      </c>
      <c r="N89" s="93">
        <f t="shared" si="21"/>
        <v>1</v>
      </c>
      <c r="O89" s="47" t="str">
        <f t="shared" si="23"/>
        <v/>
      </c>
      <c r="P89" s="115" t="str">
        <f t="shared" si="18"/>
        <v/>
      </c>
      <c r="Q89" s="116"/>
      <c r="R89" s="9"/>
    </row>
    <row r="90" spans="2:18" x14ac:dyDescent="0.25">
      <c r="B90" s="69">
        <v>20</v>
      </c>
      <c r="C90" s="59"/>
      <c r="D90" s="60"/>
      <c r="E90" s="100"/>
      <c r="F90" s="61"/>
      <c r="G90" s="61"/>
      <c r="H90" s="70"/>
      <c r="I90" s="63" t="str">
        <f t="shared" si="19"/>
        <v/>
      </c>
      <c r="J90" s="28">
        <f t="shared" si="17"/>
        <v>0</v>
      </c>
      <c r="K90" s="29">
        <f t="shared" si="16"/>
        <v>0</v>
      </c>
      <c r="L90" s="1" t="str">
        <f t="shared" si="22"/>
        <v/>
      </c>
      <c r="M90" s="58" t="str">
        <f t="shared" si="20"/>
        <v/>
      </c>
      <c r="N90" s="93">
        <f t="shared" si="21"/>
        <v>1</v>
      </c>
      <c r="O90" s="47" t="str">
        <f t="shared" si="23"/>
        <v/>
      </c>
      <c r="P90" s="115" t="str">
        <f t="shared" si="18"/>
        <v/>
      </c>
      <c r="Q90" s="116"/>
      <c r="R90" s="21"/>
    </row>
    <row r="91" spans="2:18" x14ac:dyDescent="0.25">
      <c r="B91" s="80">
        <v>21</v>
      </c>
      <c r="C91" s="59"/>
      <c r="D91" s="60"/>
      <c r="E91" s="100"/>
      <c r="F91" s="61"/>
      <c r="G91" s="61"/>
      <c r="H91" s="70"/>
      <c r="I91" s="63" t="str">
        <f t="shared" si="19"/>
        <v/>
      </c>
      <c r="J91" s="28">
        <f t="shared" si="17"/>
        <v>0</v>
      </c>
      <c r="K91" s="29">
        <f t="shared" si="16"/>
        <v>0</v>
      </c>
      <c r="L91" s="1" t="str">
        <f t="shared" si="22"/>
        <v/>
      </c>
      <c r="M91" s="58" t="str">
        <f t="shared" si="20"/>
        <v/>
      </c>
      <c r="N91" s="93">
        <f t="shared" si="21"/>
        <v>1</v>
      </c>
      <c r="O91" s="47" t="str">
        <f t="shared" si="23"/>
        <v/>
      </c>
      <c r="P91" s="115" t="str">
        <f t="shared" si="18"/>
        <v/>
      </c>
      <c r="Q91" s="116"/>
      <c r="R91" s="21"/>
    </row>
    <row r="92" spans="2:18" x14ac:dyDescent="0.25">
      <c r="B92" s="69">
        <v>22</v>
      </c>
      <c r="C92" s="59"/>
      <c r="D92" s="60"/>
      <c r="E92" s="100"/>
      <c r="F92" s="61"/>
      <c r="G92" s="61"/>
      <c r="H92" s="70"/>
      <c r="I92" s="63" t="str">
        <f t="shared" si="19"/>
        <v/>
      </c>
      <c r="J92" s="28">
        <f t="shared" si="17"/>
        <v>0</v>
      </c>
      <c r="K92" s="29">
        <f t="shared" si="16"/>
        <v>0</v>
      </c>
      <c r="L92" s="1" t="str">
        <f t="shared" si="22"/>
        <v/>
      </c>
      <c r="M92" s="58" t="str">
        <f t="shared" si="20"/>
        <v/>
      </c>
      <c r="N92" s="93">
        <f t="shared" si="21"/>
        <v>1</v>
      </c>
      <c r="O92" s="47" t="str">
        <f t="shared" si="23"/>
        <v/>
      </c>
      <c r="P92" s="115" t="str">
        <f t="shared" si="18"/>
        <v/>
      </c>
      <c r="Q92" s="116"/>
      <c r="R92" s="21"/>
    </row>
    <row r="93" spans="2:18" x14ac:dyDescent="0.25">
      <c r="B93" s="80">
        <v>23</v>
      </c>
      <c r="C93" s="59"/>
      <c r="D93" s="60"/>
      <c r="E93" s="100"/>
      <c r="F93" s="61"/>
      <c r="G93" s="61"/>
      <c r="H93" s="70"/>
      <c r="I93" s="63" t="str">
        <f t="shared" si="19"/>
        <v/>
      </c>
      <c r="J93" s="28">
        <f t="shared" si="17"/>
        <v>0</v>
      </c>
      <c r="K93" s="29">
        <f t="shared" si="16"/>
        <v>0</v>
      </c>
      <c r="L93" s="1" t="str">
        <f t="shared" si="22"/>
        <v/>
      </c>
      <c r="M93" s="58" t="str">
        <f t="shared" si="20"/>
        <v/>
      </c>
      <c r="N93" s="93">
        <f t="shared" si="21"/>
        <v>1</v>
      </c>
      <c r="O93" s="47" t="str">
        <f t="shared" si="23"/>
        <v/>
      </c>
      <c r="P93" s="115" t="str">
        <f t="shared" si="18"/>
        <v/>
      </c>
      <c r="Q93" s="116"/>
      <c r="R93" s="9"/>
    </row>
    <row r="94" spans="2:18" x14ac:dyDescent="0.25">
      <c r="B94" s="69">
        <v>24</v>
      </c>
      <c r="C94" s="59"/>
      <c r="D94" s="60"/>
      <c r="E94" s="100"/>
      <c r="F94" s="61"/>
      <c r="G94" s="61"/>
      <c r="H94" s="70"/>
      <c r="I94" s="63" t="str">
        <f t="shared" si="19"/>
        <v/>
      </c>
      <c r="J94" s="28">
        <f t="shared" si="17"/>
        <v>0</v>
      </c>
      <c r="K94" s="49">
        <f t="shared" si="16"/>
        <v>0</v>
      </c>
      <c r="L94" s="50" t="str">
        <f t="shared" si="22"/>
        <v/>
      </c>
      <c r="M94" s="58" t="str">
        <f t="shared" si="20"/>
        <v/>
      </c>
      <c r="N94" s="93">
        <f t="shared" si="21"/>
        <v>1</v>
      </c>
      <c r="O94" s="51" t="str">
        <f t="shared" si="23"/>
        <v/>
      </c>
      <c r="P94" s="115" t="str">
        <f t="shared" si="18"/>
        <v/>
      </c>
      <c r="Q94" s="116"/>
      <c r="R94" s="9"/>
    </row>
    <row r="95" spans="2:18" ht="15.75" thickBot="1" x14ac:dyDescent="0.3">
      <c r="B95" s="81">
        <v>25</v>
      </c>
      <c r="C95" s="82"/>
      <c r="D95" s="95"/>
      <c r="E95" s="101"/>
      <c r="F95" s="96"/>
      <c r="G95" s="96"/>
      <c r="H95" s="97"/>
      <c r="I95" s="63" t="str">
        <f t="shared" si="19"/>
        <v/>
      </c>
      <c r="J95" s="34">
        <f t="shared" si="17"/>
        <v>0</v>
      </c>
      <c r="K95" s="35">
        <f t="shared" si="16"/>
        <v>0</v>
      </c>
      <c r="L95" s="52" t="str">
        <f t="shared" si="22"/>
        <v/>
      </c>
      <c r="M95" s="109" t="str">
        <f>IF(AND(H95&gt;0,L95&lt;&gt;"FFM"),IF(L95&lt;5,ROUNDDOWN(+H95*M$99/5/N95,-3),P$99/N95),"")</f>
        <v/>
      </c>
      <c r="N95" s="94">
        <f t="shared" si="21"/>
        <v>1</v>
      </c>
      <c r="O95" s="48" t="str">
        <f t="shared" si="23"/>
        <v/>
      </c>
      <c r="P95" s="115" t="str">
        <f t="shared" si="18"/>
        <v/>
      </c>
      <c r="Q95" s="116"/>
      <c r="R95" s="9"/>
    </row>
    <row r="96" spans="2:18" ht="15.75" customHeight="1" thickTop="1" thickBot="1" x14ac:dyDescent="0.3">
      <c r="E96" s="11"/>
      <c r="J96" s="30"/>
      <c r="K96" s="27">
        <f t="shared" si="16"/>
        <v>0</v>
      </c>
      <c r="O96" s="118" t="s">
        <v>9</v>
      </c>
      <c r="P96" s="120" t="s">
        <v>10</v>
      </c>
      <c r="R96" s="9"/>
    </row>
    <row r="97" spans="2:18" ht="15.75" customHeight="1" thickBot="1" x14ac:dyDescent="0.3">
      <c r="E97" s="11"/>
      <c r="G97" s="122" t="s">
        <v>27</v>
      </c>
      <c r="H97" s="123"/>
      <c r="I97" s="124"/>
      <c r="J97" s="30"/>
      <c r="K97" s="27"/>
      <c r="L97" s="110">
        <f>+T3</f>
        <v>10</v>
      </c>
      <c r="M97" s="113" t="s">
        <v>8</v>
      </c>
      <c r="O97" s="118"/>
      <c r="P97" s="120"/>
      <c r="R97" s="9"/>
    </row>
    <row r="98" spans="2:18" ht="15.75" thickBot="1" x14ac:dyDescent="0.3">
      <c r="E98" s="11"/>
      <c r="G98" s="125" t="s">
        <v>11</v>
      </c>
      <c r="H98" s="126"/>
      <c r="I98" s="127"/>
      <c r="J98" s="30"/>
      <c r="K98" s="27"/>
      <c r="L98" s="26">
        <v>15</v>
      </c>
      <c r="M98" s="114"/>
      <c r="O98" s="119"/>
      <c r="P98" s="121"/>
      <c r="R98" s="9"/>
    </row>
    <row r="99" spans="2:18" ht="19.5" thickBot="1" x14ac:dyDescent="0.35">
      <c r="D99" s="12"/>
      <c r="E99" s="57" t="s">
        <v>24</v>
      </c>
      <c r="F99" s="155">
        <f>+T9</f>
        <v>10000</v>
      </c>
      <c r="G99" s="156"/>
      <c r="H99" s="128">
        <f>SUM(J71:J95)</f>
        <v>0</v>
      </c>
      <c r="I99" s="129"/>
      <c r="J99" s="27"/>
      <c r="K99" s="27"/>
      <c r="L99" s="25">
        <f>+L97</f>
        <v>10</v>
      </c>
      <c r="M99" s="13">
        <v>600</v>
      </c>
      <c r="O99" s="87">
        <f>+M99*H99</f>
        <v>0</v>
      </c>
      <c r="P99" s="53">
        <f>ROUNDDOWN(+O99/L99,-3)</f>
        <v>0</v>
      </c>
      <c r="R99" s="9"/>
    </row>
    <row r="100" spans="2:18" ht="15.75" thickBot="1" x14ac:dyDescent="0.3">
      <c r="E100" s="14"/>
      <c r="F100" s="12"/>
      <c r="G100" s="12"/>
      <c r="H100" s="4"/>
      <c r="I100" s="12"/>
      <c r="L100" s="2"/>
      <c r="O100" s="14"/>
    </row>
    <row r="101" spans="2:18" ht="15.75" thickBot="1" x14ac:dyDescent="0.3">
      <c r="E101" s="14"/>
      <c r="G101" s="144" t="s">
        <v>12</v>
      </c>
      <c r="H101" s="145"/>
      <c r="I101" s="146"/>
      <c r="J101" s="45"/>
      <c r="K101" s="29"/>
      <c r="L101" s="24">
        <f>SUM(O71:O95)</f>
        <v>0</v>
      </c>
      <c r="O101" s="14"/>
    </row>
    <row r="102" spans="2:18" ht="15.75" thickBot="1" x14ac:dyDescent="0.3">
      <c r="J102" s="30"/>
      <c r="K102" s="27"/>
      <c r="L102" s="18"/>
      <c r="O102" s="14"/>
    </row>
    <row r="103" spans="2:18" s="37" customFormat="1" ht="46.5" customHeight="1" thickTop="1" thickBot="1" x14ac:dyDescent="0.3">
      <c r="B103" s="75" t="s">
        <v>1</v>
      </c>
      <c r="C103" s="83" t="s">
        <v>0</v>
      </c>
      <c r="D103" s="84" t="s">
        <v>2</v>
      </c>
      <c r="E103" s="7" t="s">
        <v>16</v>
      </c>
      <c r="F103" s="85" t="s">
        <v>3</v>
      </c>
      <c r="G103" s="85" t="s">
        <v>4</v>
      </c>
      <c r="H103" s="86" t="s">
        <v>5</v>
      </c>
      <c r="I103" s="62" t="s">
        <v>17</v>
      </c>
      <c r="J103" s="43"/>
      <c r="K103" s="92"/>
      <c r="L103" s="44" t="s">
        <v>6</v>
      </c>
      <c r="M103" s="89" t="s">
        <v>7</v>
      </c>
      <c r="N103" s="89" t="s">
        <v>11</v>
      </c>
      <c r="O103" s="90" t="s">
        <v>19</v>
      </c>
      <c r="P103" s="10"/>
      <c r="Q103" s="102"/>
      <c r="R103" s="38"/>
    </row>
    <row r="104" spans="2:18" ht="15.75" thickTop="1" x14ac:dyDescent="0.25">
      <c r="B104" s="80">
        <v>1</v>
      </c>
      <c r="C104" s="105">
        <v>150</v>
      </c>
      <c r="D104" s="66"/>
      <c r="E104" s="98"/>
      <c r="F104" s="67"/>
      <c r="G104" s="67"/>
      <c r="H104" s="68"/>
      <c r="I104" s="63" t="str">
        <f>IF(H104&gt;0,IF(H104&gt;$F$132,"Oui","Non"),"")</f>
        <v/>
      </c>
      <c r="J104" s="39">
        <f t="shared" ref="J104:J128" si="24">IF(I104="Oui",H104,0)</f>
        <v>0</v>
      </c>
      <c r="K104" s="40">
        <f t="shared" ref="K104:K128" si="25">IF(L104="FFM",H104,0)</f>
        <v>0</v>
      </c>
      <c r="L104" s="41" t="str">
        <f>IF(H104&gt;0,IF(I104="Oui",ROUND(+H104*M$132/P$132,0),"FFM"),"")</f>
        <v/>
      </c>
      <c r="M104" s="58" t="str">
        <f>IF(AND(H104&gt;0,L104&lt;&gt;"FFM"),IF(L104&lt;5,ROUNDDOWN(+H104*M$132/5/N104,-3),P$132/N104),"")</f>
        <v/>
      </c>
      <c r="N104" s="93">
        <f>IF($L$131&lt;16,1,2)</f>
        <v>1</v>
      </c>
      <c r="O104" s="42" t="str">
        <f>IF(L104="FFM",0,IF(H104&gt;0,+H104*M$132/M104,""))</f>
        <v/>
      </c>
      <c r="P104" s="115" t="str">
        <f t="shared" ref="P104:P128" si="26">IF(AND(H104&gt;0,H104&lt;=$F$132),"volume inférieur à"&amp;" "&amp;$F$132 &amp;" m³"&amp;" = FFM",IF(AND(L104&gt;0,L104&lt;5)," Calcul d'un PAS pour min 5 échantillon",""))</f>
        <v/>
      </c>
      <c r="Q104" s="116"/>
      <c r="R104" s="9"/>
    </row>
    <row r="105" spans="2:18" x14ac:dyDescent="0.25">
      <c r="B105" s="69">
        <v>2</v>
      </c>
      <c r="C105" s="59"/>
      <c r="D105" s="60"/>
      <c r="E105" s="99"/>
      <c r="F105" s="61"/>
      <c r="G105" s="61"/>
      <c r="H105" s="70"/>
      <c r="I105" s="63" t="str">
        <f>IF(H105&gt;0,IF(H105&gt;$F$132,"Oui","Non"),"")</f>
        <v/>
      </c>
      <c r="J105" s="28">
        <f t="shared" si="24"/>
        <v>0</v>
      </c>
      <c r="K105" s="29">
        <f t="shared" si="25"/>
        <v>0</v>
      </c>
      <c r="L105" s="1" t="str">
        <f>IF(H105&gt;0,IF(I105="Oui",ROUND(+H105*M$132/P$132,0),"FFM"),"")</f>
        <v/>
      </c>
      <c r="M105" s="58" t="str">
        <f t="shared" ref="M105:M128" si="27">IF(AND(H105&gt;0,L105&lt;&gt;"FFM"),IF(L105&lt;5,ROUNDDOWN(+H105*M$132/5/N105,-3),P$132/N105),"")</f>
        <v/>
      </c>
      <c r="N105" s="93">
        <f t="shared" ref="N105:N128" si="28">IF($L$131&lt;16,1,2)</f>
        <v>1</v>
      </c>
      <c r="O105" s="47" t="str">
        <f>IF(L105="FFM",0,IF(H105&gt;0,+H105*M$132/M105,""))</f>
        <v/>
      </c>
      <c r="P105" s="115" t="str">
        <f t="shared" si="26"/>
        <v/>
      </c>
      <c r="Q105" s="116"/>
      <c r="R105" s="9"/>
    </row>
    <row r="106" spans="2:18" x14ac:dyDescent="0.25">
      <c r="B106" s="80">
        <v>3</v>
      </c>
      <c r="C106" s="59"/>
      <c r="D106" s="60"/>
      <c r="E106" s="99"/>
      <c r="F106" s="61"/>
      <c r="G106" s="61"/>
      <c r="H106" s="70"/>
      <c r="I106" s="63" t="str">
        <f t="shared" ref="I106:I128" si="29">IF(H106&gt;0,IF(H106&gt;$F$132,"Oui","Non"),"")</f>
        <v/>
      </c>
      <c r="J106" s="28">
        <f t="shared" si="24"/>
        <v>0</v>
      </c>
      <c r="K106" s="29">
        <f t="shared" si="25"/>
        <v>0</v>
      </c>
      <c r="L106" s="1" t="str">
        <f t="shared" ref="L106:L128" si="30">IF(H106&gt;0,IF(I106="Oui",ROUND(+H106*M$132/P$132,0),"FFM"),"")</f>
        <v/>
      </c>
      <c r="M106" s="58" t="str">
        <f t="shared" si="27"/>
        <v/>
      </c>
      <c r="N106" s="93">
        <f t="shared" si="28"/>
        <v>1</v>
      </c>
      <c r="O106" s="47" t="str">
        <f t="shared" ref="O106:O128" si="31">IF(L106="FFM",0,IF(H106&gt;0,+H106*M$132/M106,""))</f>
        <v/>
      </c>
      <c r="P106" s="115" t="str">
        <f t="shared" si="26"/>
        <v/>
      </c>
      <c r="Q106" s="116"/>
      <c r="R106" s="9"/>
    </row>
    <row r="107" spans="2:18" x14ac:dyDescent="0.25">
      <c r="B107" s="69">
        <v>4</v>
      </c>
      <c r="C107" s="59"/>
      <c r="D107" s="60"/>
      <c r="E107" s="99"/>
      <c r="F107" s="61"/>
      <c r="G107" s="61"/>
      <c r="H107" s="70"/>
      <c r="I107" s="63" t="str">
        <f t="shared" si="29"/>
        <v/>
      </c>
      <c r="J107" s="28">
        <f t="shared" si="24"/>
        <v>0</v>
      </c>
      <c r="K107" s="29">
        <f t="shared" si="25"/>
        <v>0</v>
      </c>
      <c r="L107" s="1" t="str">
        <f t="shared" si="30"/>
        <v/>
      </c>
      <c r="M107" s="58" t="str">
        <f t="shared" si="27"/>
        <v/>
      </c>
      <c r="N107" s="93">
        <f t="shared" si="28"/>
        <v>1</v>
      </c>
      <c r="O107" s="47" t="str">
        <f t="shared" si="31"/>
        <v/>
      </c>
      <c r="P107" s="115" t="str">
        <f t="shared" si="26"/>
        <v/>
      </c>
      <c r="Q107" s="116"/>
      <c r="R107" s="9"/>
    </row>
    <row r="108" spans="2:18" x14ac:dyDescent="0.25">
      <c r="B108" s="80">
        <v>5</v>
      </c>
      <c r="C108" s="59"/>
      <c r="D108" s="60"/>
      <c r="E108" s="99"/>
      <c r="F108" s="61"/>
      <c r="G108" s="61"/>
      <c r="H108" s="70"/>
      <c r="I108" s="63" t="str">
        <f t="shared" si="29"/>
        <v/>
      </c>
      <c r="J108" s="28">
        <f t="shared" si="24"/>
        <v>0</v>
      </c>
      <c r="K108" s="29">
        <f t="shared" si="25"/>
        <v>0</v>
      </c>
      <c r="L108" s="1" t="str">
        <f t="shared" si="30"/>
        <v/>
      </c>
      <c r="M108" s="58" t="str">
        <f t="shared" si="27"/>
        <v/>
      </c>
      <c r="N108" s="93">
        <f t="shared" si="28"/>
        <v>1</v>
      </c>
      <c r="O108" s="47" t="str">
        <f t="shared" si="31"/>
        <v/>
      </c>
      <c r="P108" s="115" t="str">
        <f t="shared" si="26"/>
        <v/>
      </c>
      <c r="Q108" s="116"/>
      <c r="R108" s="9"/>
    </row>
    <row r="109" spans="2:18" x14ac:dyDescent="0.25">
      <c r="B109" s="69">
        <v>6</v>
      </c>
      <c r="C109" s="59"/>
      <c r="D109" s="60"/>
      <c r="E109" s="99"/>
      <c r="F109" s="61"/>
      <c r="G109" s="61"/>
      <c r="H109" s="70"/>
      <c r="I109" s="63" t="str">
        <f t="shared" si="29"/>
        <v/>
      </c>
      <c r="J109" s="28">
        <f t="shared" si="24"/>
        <v>0</v>
      </c>
      <c r="K109" s="29">
        <f t="shared" si="25"/>
        <v>0</v>
      </c>
      <c r="L109" s="1" t="str">
        <f t="shared" si="30"/>
        <v/>
      </c>
      <c r="M109" s="58" t="str">
        <f t="shared" si="27"/>
        <v/>
      </c>
      <c r="N109" s="93">
        <f t="shared" si="28"/>
        <v>1</v>
      </c>
      <c r="O109" s="47" t="str">
        <f t="shared" si="31"/>
        <v/>
      </c>
      <c r="P109" s="115" t="str">
        <f t="shared" si="26"/>
        <v/>
      </c>
      <c r="Q109" s="116"/>
      <c r="R109" s="9"/>
    </row>
    <row r="110" spans="2:18" x14ac:dyDescent="0.25">
      <c r="B110" s="80">
        <v>7</v>
      </c>
      <c r="C110" s="59"/>
      <c r="D110" s="60"/>
      <c r="E110" s="100"/>
      <c r="F110" s="61"/>
      <c r="G110" s="61"/>
      <c r="H110" s="70"/>
      <c r="I110" s="63" t="str">
        <f t="shared" si="29"/>
        <v/>
      </c>
      <c r="J110" s="28">
        <f t="shared" si="24"/>
        <v>0</v>
      </c>
      <c r="K110" s="29">
        <f t="shared" si="25"/>
        <v>0</v>
      </c>
      <c r="L110" s="1" t="str">
        <f t="shared" si="30"/>
        <v/>
      </c>
      <c r="M110" s="58" t="str">
        <f t="shared" si="27"/>
        <v/>
      </c>
      <c r="N110" s="93">
        <f t="shared" si="28"/>
        <v>1</v>
      </c>
      <c r="O110" s="47" t="str">
        <f t="shared" si="31"/>
        <v/>
      </c>
      <c r="P110" s="115" t="str">
        <f t="shared" si="26"/>
        <v/>
      </c>
      <c r="Q110" s="116"/>
      <c r="R110" s="9"/>
    </row>
    <row r="111" spans="2:18" x14ac:dyDescent="0.25">
      <c r="B111" s="69">
        <v>8</v>
      </c>
      <c r="C111" s="59"/>
      <c r="D111" s="60"/>
      <c r="E111" s="100"/>
      <c r="F111" s="61"/>
      <c r="G111" s="61"/>
      <c r="H111" s="70"/>
      <c r="I111" s="63" t="str">
        <f t="shared" si="29"/>
        <v/>
      </c>
      <c r="J111" s="28">
        <f t="shared" si="24"/>
        <v>0</v>
      </c>
      <c r="K111" s="29">
        <f t="shared" si="25"/>
        <v>0</v>
      </c>
      <c r="L111" s="1" t="str">
        <f t="shared" si="30"/>
        <v/>
      </c>
      <c r="M111" s="58" t="str">
        <f t="shared" si="27"/>
        <v/>
      </c>
      <c r="N111" s="93">
        <f t="shared" si="28"/>
        <v>1</v>
      </c>
      <c r="O111" s="47" t="str">
        <f t="shared" si="31"/>
        <v/>
      </c>
      <c r="P111" s="115" t="str">
        <f t="shared" si="26"/>
        <v/>
      </c>
      <c r="Q111" s="116"/>
      <c r="R111" s="9"/>
    </row>
    <row r="112" spans="2:18" x14ac:dyDescent="0.25">
      <c r="B112" s="80">
        <v>9</v>
      </c>
      <c r="C112" s="59"/>
      <c r="D112" s="60"/>
      <c r="E112" s="100"/>
      <c r="F112" s="61"/>
      <c r="G112" s="61"/>
      <c r="H112" s="70"/>
      <c r="I112" s="63" t="str">
        <f t="shared" si="29"/>
        <v/>
      </c>
      <c r="J112" s="28">
        <f t="shared" si="24"/>
        <v>0</v>
      </c>
      <c r="K112" s="29">
        <f t="shared" si="25"/>
        <v>0</v>
      </c>
      <c r="L112" s="1" t="str">
        <f t="shared" si="30"/>
        <v/>
      </c>
      <c r="M112" s="58" t="str">
        <f t="shared" si="27"/>
        <v/>
      </c>
      <c r="N112" s="93">
        <f t="shared" si="28"/>
        <v>1</v>
      </c>
      <c r="O112" s="47" t="str">
        <f t="shared" si="31"/>
        <v/>
      </c>
      <c r="P112" s="115" t="str">
        <f t="shared" si="26"/>
        <v/>
      </c>
      <c r="Q112" s="116"/>
      <c r="R112" s="9"/>
    </row>
    <row r="113" spans="2:18" x14ac:dyDescent="0.25">
      <c r="B113" s="69">
        <v>10</v>
      </c>
      <c r="C113" s="59"/>
      <c r="D113" s="60"/>
      <c r="E113" s="100"/>
      <c r="F113" s="61"/>
      <c r="G113" s="61"/>
      <c r="H113" s="70"/>
      <c r="I113" s="63" t="str">
        <f t="shared" si="29"/>
        <v/>
      </c>
      <c r="J113" s="28">
        <f t="shared" si="24"/>
        <v>0</v>
      </c>
      <c r="K113" s="29">
        <f t="shared" si="25"/>
        <v>0</v>
      </c>
      <c r="L113" s="1" t="str">
        <f t="shared" si="30"/>
        <v/>
      </c>
      <c r="M113" s="58" t="str">
        <f t="shared" si="27"/>
        <v/>
      </c>
      <c r="N113" s="93">
        <f t="shared" si="28"/>
        <v>1</v>
      </c>
      <c r="O113" s="47" t="str">
        <f t="shared" si="31"/>
        <v/>
      </c>
      <c r="P113" s="115" t="str">
        <f t="shared" si="26"/>
        <v/>
      </c>
      <c r="Q113" s="116"/>
      <c r="R113" s="9"/>
    </row>
    <row r="114" spans="2:18" x14ac:dyDescent="0.25">
      <c r="B114" s="80">
        <v>11</v>
      </c>
      <c r="C114" s="59"/>
      <c r="D114" s="60"/>
      <c r="E114" s="100"/>
      <c r="F114" s="61"/>
      <c r="G114" s="61"/>
      <c r="H114" s="70"/>
      <c r="I114" s="63" t="str">
        <f t="shared" si="29"/>
        <v/>
      </c>
      <c r="J114" s="28">
        <f t="shared" si="24"/>
        <v>0</v>
      </c>
      <c r="K114" s="29">
        <f t="shared" si="25"/>
        <v>0</v>
      </c>
      <c r="L114" s="1" t="str">
        <f t="shared" si="30"/>
        <v/>
      </c>
      <c r="M114" s="58" t="str">
        <f t="shared" si="27"/>
        <v/>
      </c>
      <c r="N114" s="93">
        <f t="shared" si="28"/>
        <v>1</v>
      </c>
      <c r="O114" s="47" t="str">
        <f t="shared" si="31"/>
        <v/>
      </c>
      <c r="P114" s="115" t="str">
        <f t="shared" si="26"/>
        <v/>
      </c>
      <c r="Q114" s="116"/>
      <c r="R114" s="9"/>
    </row>
    <row r="115" spans="2:18" x14ac:dyDescent="0.25">
      <c r="B115" s="69">
        <v>12</v>
      </c>
      <c r="C115" s="59"/>
      <c r="D115" s="60"/>
      <c r="E115" s="100"/>
      <c r="F115" s="61"/>
      <c r="G115" s="61"/>
      <c r="H115" s="70"/>
      <c r="I115" s="63" t="str">
        <f t="shared" si="29"/>
        <v/>
      </c>
      <c r="J115" s="28">
        <f t="shared" si="24"/>
        <v>0</v>
      </c>
      <c r="K115" s="29">
        <f t="shared" si="25"/>
        <v>0</v>
      </c>
      <c r="L115" s="1" t="str">
        <f t="shared" si="30"/>
        <v/>
      </c>
      <c r="M115" s="58" t="str">
        <f t="shared" si="27"/>
        <v/>
      </c>
      <c r="N115" s="93">
        <f t="shared" si="28"/>
        <v>1</v>
      </c>
      <c r="O115" s="47" t="str">
        <f t="shared" si="31"/>
        <v/>
      </c>
      <c r="P115" s="115" t="str">
        <f t="shared" si="26"/>
        <v/>
      </c>
      <c r="Q115" s="116"/>
      <c r="R115" s="9"/>
    </row>
    <row r="116" spans="2:18" x14ac:dyDescent="0.25">
      <c r="B116" s="80">
        <v>13</v>
      </c>
      <c r="C116" s="59"/>
      <c r="D116" s="60"/>
      <c r="E116" s="100"/>
      <c r="F116" s="61"/>
      <c r="G116" s="61"/>
      <c r="H116" s="70"/>
      <c r="I116" s="63" t="str">
        <f t="shared" si="29"/>
        <v/>
      </c>
      <c r="J116" s="28">
        <f t="shared" si="24"/>
        <v>0</v>
      </c>
      <c r="K116" s="29">
        <f t="shared" si="25"/>
        <v>0</v>
      </c>
      <c r="L116" s="1" t="str">
        <f t="shared" si="30"/>
        <v/>
      </c>
      <c r="M116" s="58" t="str">
        <f t="shared" si="27"/>
        <v/>
      </c>
      <c r="N116" s="93">
        <f t="shared" si="28"/>
        <v>1</v>
      </c>
      <c r="O116" s="47" t="str">
        <f t="shared" si="31"/>
        <v/>
      </c>
      <c r="P116" s="115" t="str">
        <f t="shared" si="26"/>
        <v/>
      </c>
      <c r="Q116" s="116"/>
      <c r="R116" s="9"/>
    </row>
    <row r="117" spans="2:18" x14ac:dyDescent="0.25">
      <c r="B117" s="69">
        <v>14</v>
      </c>
      <c r="C117" s="59"/>
      <c r="D117" s="60"/>
      <c r="E117" s="100"/>
      <c r="F117" s="61"/>
      <c r="G117" s="61"/>
      <c r="H117" s="70"/>
      <c r="I117" s="63" t="str">
        <f t="shared" si="29"/>
        <v/>
      </c>
      <c r="J117" s="28">
        <f t="shared" si="24"/>
        <v>0</v>
      </c>
      <c r="K117" s="29">
        <f t="shared" si="25"/>
        <v>0</v>
      </c>
      <c r="L117" s="1" t="str">
        <f t="shared" si="30"/>
        <v/>
      </c>
      <c r="M117" s="58" t="str">
        <f t="shared" si="27"/>
        <v/>
      </c>
      <c r="N117" s="93">
        <f t="shared" si="28"/>
        <v>1</v>
      </c>
      <c r="O117" s="47" t="str">
        <f t="shared" si="31"/>
        <v/>
      </c>
      <c r="P117" s="115" t="str">
        <f t="shared" si="26"/>
        <v/>
      </c>
      <c r="Q117" s="116"/>
      <c r="R117" s="9"/>
    </row>
    <row r="118" spans="2:18" x14ac:dyDescent="0.25">
      <c r="B118" s="80">
        <v>15</v>
      </c>
      <c r="C118" s="59"/>
      <c r="D118" s="60"/>
      <c r="E118" s="100"/>
      <c r="F118" s="61"/>
      <c r="G118" s="61"/>
      <c r="H118" s="70"/>
      <c r="I118" s="63" t="str">
        <f t="shared" si="29"/>
        <v/>
      </c>
      <c r="J118" s="28">
        <f t="shared" si="24"/>
        <v>0</v>
      </c>
      <c r="K118" s="29">
        <f t="shared" si="25"/>
        <v>0</v>
      </c>
      <c r="L118" s="1" t="str">
        <f t="shared" si="30"/>
        <v/>
      </c>
      <c r="M118" s="58" t="str">
        <f t="shared" si="27"/>
        <v/>
      </c>
      <c r="N118" s="93">
        <f t="shared" si="28"/>
        <v>1</v>
      </c>
      <c r="O118" s="47" t="str">
        <f t="shared" si="31"/>
        <v/>
      </c>
      <c r="P118" s="115" t="str">
        <f t="shared" si="26"/>
        <v/>
      </c>
      <c r="Q118" s="116"/>
      <c r="R118" s="9"/>
    </row>
    <row r="119" spans="2:18" x14ac:dyDescent="0.25">
      <c r="B119" s="69">
        <v>16</v>
      </c>
      <c r="C119" s="59"/>
      <c r="D119" s="60"/>
      <c r="E119" s="100"/>
      <c r="F119" s="61"/>
      <c r="G119" s="61"/>
      <c r="H119" s="70"/>
      <c r="I119" s="63" t="str">
        <f t="shared" si="29"/>
        <v/>
      </c>
      <c r="J119" s="28">
        <f t="shared" si="24"/>
        <v>0</v>
      </c>
      <c r="K119" s="29">
        <f t="shared" si="25"/>
        <v>0</v>
      </c>
      <c r="L119" s="1" t="str">
        <f t="shared" si="30"/>
        <v/>
      </c>
      <c r="M119" s="58" t="str">
        <f t="shared" si="27"/>
        <v/>
      </c>
      <c r="N119" s="93">
        <f t="shared" si="28"/>
        <v>1</v>
      </c>
      <c r="O119" s="47" t="str">
        <f t="shared" si="31"/>
        <v/>
      </c>
      <c r="P119" s="115" t="str">
        <f t="shared" si="26"/>
        <v/>
      </c>
      <c r="Q119" s="116"/>
      <c r="R119" s="9"/>
    </row>
    <row r="120" spans="2:18" x14ac:dyDescent="0.25">
      <c r="B120" s="80">
        <v>17</v>
      </c>
      <c r="C120" s="59"/>
      <c r="D120" s="60"/>
      <c r="E120" s="100"/>
      <c r="F120" s="61"/>
      <c r="G120" s="61"/>
      <c r="H120" s="70"/>
      <c r="I120" s="63" t="str">
        <f t="shared" si="29"/>
        <v/>
      </c>
      <c r="J120" s="28">
        <f t="shared" si="24"/>
        <v>0</v>
      </c>
      <c r="K120" s="29">
        <f t="shared" si="25"/>
        <v>0</v>
      </c>
      <c r="L120" s="1" t="str">
        <f t="shared" si="30"/>
        <v/>
      </c>
      <c r="M120" s="58" t="str">
        <f t="shared" si="27"/>
        <v/>
      </c>
      <c r="N120" s="93">
        <f t="shared" si="28"/>
        <v>1</v>
      </c>
      <c r="O120" s="47" t="str">
        <f t="shared" si="31"/>
        <v/>
      </c>
      <c r="P120" s="115" t="str">
        <f t="shared" si="26"/>
        <v/>
      </c>
      <c r="Q120" s="116"/>
      <c r="R120" s="9"/>
    </row>
    <row r="121" spans="2:18" x14ac:dyDescent="0.25">
      <c r="B121" s="69">
        <v>18</v>
      </c>
      <c r="C121" s="59"/>
      <c r="D121" s="60"/>
      <c r="E121" s="100"/>
      <c r="F121" s="61"/>
      <c r="G121" s="61"/>
      <c r="H121" s="70"/>
      <c r="I121" s="63" t="str">
        <f t="shared" si="29"/>
        <v/>
      </c>
      <c r="J121" s="28">
        <f t="shared" si="24"/>
        <v>0</v>
      </c>
      <c r="K121" s="29">
        <f t="shared" si="25"/>
        <v>0</v>
      </c>
      <c r="L121" s="1" t="str">
        <f t="shared" si="30"/>
        <v/>
      </c>
      <c r="M121" s="58" t="str">
        <f t="shared" si="27"/>
        <v/>
      </c>
      <c r="N121" s="93">
        <f t="shared" si="28"/>
        <v>1</v>
      </c>
      <c r="O121" s="47" t="str">
        <f t="shared" si="31"/>
        <v/>
      </c>
      <c r="P121" s="115" t="str">
        <f t="shared" si="26"/>
        <v/>
      </c>
      <c r="Q121" s="116"/>
      <c r="R121" s="9"/>
    </row>
    <row r="122" spans="2:18" x14ac:dyDescent="0.25">
      <c r="B122" s="80">
        <v>19</v>
      </c>
      <c r="C122" s="59"/>
      <c r="D122" s="60"/>
      <c r="E122" s="100"/>
      <c r="F122" s="61"/>
      <c r="G122" s="61"/>
      <c r="H122" s="70"/>
      <c r="I122" s="63" t="str">
        <f t="shared" si="29"/>
        <v/>
      </c>
      <c r="J122" s="28">
        <f t="shared" si="24"/>
        <v>0</v>
      </c>
      <c r="K122" s="29">
        <f t="shared" si="25"/>
        <v>0</v>
      </c>
      <c r="L122" s="1" t="str">
        <f t="shared" si="30"/>
        <v/>
      </c>
      <c r="M122" s="58" t="str">
        <f t="shared" si="27"/>
        <v/>
      </c>
      <c r="N122" s="93">
        <f t="shared" si="28"/>
        <v>1</v>
      </c>
      <c r="O122" s="47" t="str">
        <f t="shared" si="31"/>
        <v/>
      </c>
      <c r="P122" s="115" t="str">
        <f t="shared" si="26"/>
        <v/>
      </c>
      <c r="Q122" s="116"/>
      <c r="R122" s="9"/>
    </row>
    <row r="123" spans="2:18" x14ac:dyDescent="0.25">
      <c r="B123" s="69">
        <v>20</v>
      </c>
      <c r="C123" s="59"/>
      <c r="D123" s="60"/>
      <c r="E123" s="100"/>
      <c r="F123" s="61"/>
      <c r="G123" s="61"/>
      <c r="H123" s="70"/>
      <c r="I123" s="63" t="str">
        <f t="shared" si="29"/>
        <v/>
      </c>
      <c r="J123" s="28">
        <f t="shared" si="24"/>
        <v>0</v>
      </c>
      <c r="K123" s="29">
        <f t="shared" si="25"/>
        <v>0</v>
      </c>
      <c r="L123" s="1" t="str">
        <f t="shared" si="30"/>
        <v/>
      </c>
      <c r="M123" s="58" t="str">
        <f t="shared" si="27"/>
        <v/>
      </c>
      <c r="N123" s="93">
        <f t="shared" si="28"/>
        <v>1</v>
      </c>
      <c r="O123" s="47" t="str">
        <f t="shared" si="31"/>
        <v/>
      </c>
      <c r="P123" s="115" t="str">
        <f t="shared" si="26"/>
        <v/>
      </c>
      <c r="Q123" s="116"/>
      <c r="R123" s="21"/>
    </row>
    <row r="124" spans="2:18" x14ac:dyDescent="0.25">
      <c r="B124" s="80">
        <v>21</v>
      </c>
      <c r="C124" s="59"/>
      <c r="D124" s="60"/>
      <c r="E124" s="100"/>
      <c r="F124" s="61"/>
      <c r="G124" s="61"/>
      <c r="H124" s="70"/>
      <c r="I124" s="63" t="str">
        <f t="shared" si="29"/>
        <v/>
      </c>
      <c r="J124" s="28">
        <f t="shared" si="24"/>
        <v>0</v>
      </c>
      <c r="K124" s="29">
        <f t="shared" si="25"/>
        <v>0</v>
      </c>
      <c r="L124" s="1" t="str">
        <f t="shared" si="30"/>
        <v/>
      </c>
      <c r="M124" s="58" t="str">
        <f t="shared" si="27"/>
        <v/>
      </c>
      <c r="N124" s="93">
        <f t="shared" si="28"/>
        <v>1</v>
      </c>
      <c r="O124" s="47" t="str">
        <f t="shared" si="31"/>
        <v/>
      </c>
      <c r="P124" s="115" t="str">
        <f t="shared" si="26"/>
        <v/>
      </c>
      <c r="Q124" s="116"/>
      <c r="R124" s="21"/>
    </row>
    <row r="125" spans="2:18" x14ac:dyDescent="0.25">
      <c r="B125" s="69">
        <v>22</v>
      </c>
      <c r="C125" s="59"/>
      <c r="D125" s="60"/>
      <c r="E125" s="100"/>
      <c r="F125" s="61"/>
      <c r="G125" s="61"/>
      <c r="H125" s="70"/>
      <c r="I125" s="63" t="str">
        <f t="shared" si="29"/>
        <v/>
      </c>
      <c r="J125" s="28">
        <f t="shared" si="24"/>
        <v>0</v>
      </c>
      <c r="K125" s="29">
        <f t="shared" si="25"/>
        <v>0</v>
      </c>
      <c r="L125" s="1" t="str">
        <f t="shared" si="30"/>
        <v/>
      </c>
      <c r="M125" s="58" t="str">
        <f t="shared" si="27"/>
        <v/>
      </c>
      <c r="N125" s="93">
        <f t="shared" si="28"/>
        <v>1</v>
      </c>
      <c r="O125" s="47" t="str">
        <f t="shared" si="31"/>
        <v/>
      </c>
      <c r="P125" s="115" t="str">
        <f t="shared" si="26"/>
        <v/>
      </c>
      <c r="Q125" s="116"/>
      <c r="R125" s="21"/>
    </row>
    <row r="126" spans="2:18" x14ac:dyDescent="0.25">
      <c r="B126" s="80">
        <v>23</v>
      </c>
      <c r="C126" s="59"/>
      <c r="D126" s="60"/>
      <c r="E126" s="100"/>
      <c r="F126" s="61"/>
      <c r="G126" s="61"/>
      <c r="H126" s="70"/>
      <c r="I126" s="63" t="str">
        <f t="shared" si="29"/>
        <v/>
      </c>
      <c r="J126" s="28">
        <f t="shared" si="24"/>
        <v>0</v>
      </c>
      <c r="K126" s="29">
        <f t="shared" si="25"/>
        <v>0</v>
      </c>
      <c r="L126" s="1" t="str">
        <f t="shared" si="30"/>
        <v/>
      </c>
      <c r="M126" s="58" t="str">
        <f t="shared" si="27"/>
        <v/>
      </c>
      <c r="N126" s="93">
        <f t="shared" si="28"/>
        <v>1</v>
      </c>
      <c r="O126" s="47" t="str">
        <f t="shared" si="31"/>
        <v/>
      </c>
      <c r="P126" s="115" t="str">
        <f t="shared" si="26"/>
        <v/>
      </c>
      <c r="Q126" s="116"/>
      <c r="R126" s="9"/>
    </row>
    <row r="127" spans="2:18" x14ac:dyDescent="0.25">
      <c r="B127" s="69">
        <v>24</v>
      </c>
      <c r="C127" s="59"/>
      <c r="D127" s="60"/>
      <c r="E127" s="100"/>
      <c r="F127" s="61"/>
      <c r="G127" s="61"/>
      <c r="H127" s="70"/>
      <c r="I127" s="63" t="str">
        <f t="shared" si="29"/>
        <v/>
      </c>
      <c r="J127" s="28">
        <f t="shared" si="24"/>
        <v>0</v>
      </c>
      <c r="K127" s="49">
        <f t="shared" si="25"/>
        <v>0</v>
      </c>
      <c r="L127" s="50" t="str">
        <f t="shared" si="30"/>
        <v/>
      </c>
      <c r="M127" s="58" t="str">
        <f t="shared" si="27"/>
        <v/>
      </c>
      <c r="N127" s="93">
        <f t="shared" si="28"/>
        <v>1</v>
      </c>
      <c r="O127" s="51" t="str">
        <f t="shared" si="31"/>
        <v/>
      </c>
      <c r="P127" s="115" t="str">
        <f t="shared" si="26"/>
        <v/>
      </c>
      <c r="Q127" s="116"/>
      <c r="R127" s="9"/>
    </row>
    <row r="128" spans="2:18" ht="15.75" thickBot="1" x14ac:dyDescent="0.3">
      <c r="B128" s="81">
        <v>25</v>
      </c>
      <c r="C128" s="82"/>
      <c r="D128" s="95"/>
      <c r="E128" s="101"/>
      <c r="F128" s="96"/>
      <c r="G128" s="96"/>
      <c r="H128" s="97"/>
      <c r="I128" s="91" t="str">
        <f t="shared" si="29"/>
        <v/>
      </c>
      <c r="J128" s="34">
        <f t="shared" si="24"/>
        <v>0</v>
      </c>
      <c r="K128" s="35">
        <f t="shared" si="25"/>
        <v>0</v>
      </c>
      <c r="L128" s="52" t="str">
        <f t="shared" si="30"/>
        <v/>
      </c>
      <c r="M128" s="109" t="str">
        <f t="shared" si="27"/>
        <v/>
      </c>
      <c r="N128" s="94">
        <f t="shared" si="28"/>
        <v>1</v>
      </c>
      <c r="O128" s="48" t="str">
        <f t="shared" si="31"/>
        <v/>
      </c>
      <c r="P128" s="115" t="str">
        <f t="shared" si="26"/>
        <v/>
      </c>
      <c r="Q128" s="116"/>
      <c r="R128" s="9"/>
    </row>
    <row r="129" spans="1:18" ht="15.75" customHeight="1" thickTop="1" thickBot="1" x14ac:dyDescent="0.3">
      <c r="E129" s="11"/>
      <c r="J129" s="30"/>
      <c r="K129" s="27"/>
      <c r="O129" s="118" t="s">
        <v>9</v>
      </c>
      <c r="P129" s="120" t="s">
        <v>10</v>
      </c>
      <c r="R129" s="9"/>
    </row>
    <row r="130" spans="1:18" ht="15.75" customHeight="1" thickBot="1" x14ac:dyDescent="0.3">
      <c r="E130" s="11"/>
      <c r="G130" s="122" t="s">
        <v>27</v>
      </c>
      <c r="H130" s="123"/>
      <c r="I130" s="124"/>
      <c r="J130" s="30"/>
      <c r="K130" s="27"/>
      <c r="L130" s="110">
        <f>+T3</f>
        <v>10</v>
      </c>
      <c r="M130" s="113" t="s">
        <v>8</v>
      </c>
      <c r="O130" s="118"/>
      <c r="P130" s="120"/>
      <c r="R130" s="9"/>
    </row>
    <row r="131" spans="1:18" ht="15.75" thickBot="1" x14ac:dyDescent="0.3">
      <c r="E131" s="11"/>
      <c r="G131" s="125" t="s">
        <v>11</v>
      </c>
      <c r="H131" s="126"/>
      <c r="I131" s="127"/>
      <c r="J131" s="30"/>
      <c r="K131" s="27"/>
      <c r="L131" s="26">
        <v>15</v>
      </c>
      <c r="M131" s="114"/>
      <c r="O131" s="119"/>
      <c r="P131" s="121"/>
      <c r="R131" s="9"/>
    </row>
    <row r="132" spans="1:18" ht="19.5" thickBot="1" x14ac:dyDescent="0.35">
      <c r="D132" s="12"/>
      <c r="E132" s="57" t="s">
        <v>24</v>
      </c>
      <c r="F132" s="155">
        <f>+T9</f>
        <v>10000</v>
      </c>
      <c r="G132" s="156"/>
      <c r="H132" s="128">
        <f>SUM(J104:J128)</f>
        <v>0</v>
      </c>
      <c r="I132" s="129"/>
      <c r="J132" s="27"/>
      <c r="K132" s="27"/>
      <c r="L132" s="25">
        <f>+L130</f>
        <v>10</v>
      </c>
      <c r="M132" s="13">
        <v>1200</v>
      </c>
      <c r="O132" s="87">
        <f>+M132*H132</f>
        <v>0</v>
      </c>
      <c r="P132" s="53">
        <f>ROUNDDOWN(+O132/L132,-3)</f>
        <v>0</v>
      </c>
      <c r="R132" s="9"/>
    </row>
    <row r="133" spans="1:18" x14ac:dyDescent="0.25">
      <c r="E133" s="14"/>
      <c r="F133" s="12"/>
      <c r="G133" s="12" t="s">
        <v>12</v>
      </c>
      <c r="H133" s="4"/>
      <c r="I133" s="12"/>
      <c r="J133" s="33"/>
      <c r="K133" s="27"/>
      <c r="L133" s="24">
        <f>SUM(O104:O128)</f>
        <v>0</v>
      </c>
      <c r="O133" s="14"/>
    </row>
    <row r="134" spans="1:18" x14ac:dyDescent="0.25">
      <c r="J134" s="30"/>
      <c r="K134" s="27"/>
      <c r="L134" s="18"/>
      <c r="O134" s="14"/>
    </row>
    <row r="135" spans="1:18" x14ac:dyDescent="0.25">
      <c r="J135" s="30"/>
      <c r="K135" s="30"/>
      <c r="L135" s="18"/>
      <c r="O135" s="14"/>
    </row>
    <row r="136" spans="1:18" ht="15.75" thickBot="1" x14ac:dyDescent="0.3">
      <c r="J136" s="30"/>
      <c r="K136" s="30"/>
      <c r="L136" s="18"/>
      <c r="O136" s="14"/>
    </row>
    <row r="137" spans="1:18" ht="15.75" thickBot="1" x14ac:dyDescent="0.3">
      <c r="E137" s="14"/>
      <c r="G137" s="130" t="s">
        <v>13</v>
      </c>
      <c r="H137" s="131"/>
      <c r="I137" s="132"/>
      <c r="J137" s="33"/>
      <c r="K137" s="33"/>
      <c r="L137" s="17">
        <f>+L101+L67+L33+L133</f>
        <v>0</v>
      </c>
      <c r="M137" s="19"/>
      <c r="N137" s="19"/>
      <c r="O137" s="133" t="s">
        <v>14</v>
      </c>
      <c r="P137" s="134"/>
      <c r="Q137" s="22">
        <f>SUM(K3:K27,K37:K61,K71:K95,K104:K128)</f>
        <v>0</v>
      </c>
      <c r="R137" s="23" t="e">
        <f>+Q137/(Q137+Q138)</f>
        <v>#DIV/0!</v>
      </c>
    </row>
    <row r="138" spans="1:18" ht="15.75" thickBot="1" x14ac:dyDescent="0.3">
      <c r="E138" s="14"/>
      <c r="J138" s="30"/>
      <c r="K138" s="30"/>
      <c r="L138" s="18"/>
      <c r="M138" s="18"/>
      <c r="N138" s="18"/>
      <c r="O138" s="133" t="s">
        <v>15</v>
      </c>
      <c r="P138" s="134"/>
      <c r="Q138" s="22">
        <f>SUM(H104:H128,H71:H95,H37:H61,H3:H27)-Q137</f>
        <v>0</v>
      </c>
    </row>
    <row r="139" spans="1:18" ht="15.75" thickBot="1" x14ac:dyDescent="0.3">
      <c r="A139" s="4"/>
      <c r="D139" s="12"/>
      <c r="L139" s="18"/>
      <c r="M139" s="18"/>
      <c r="N139" s="18"/>
      <c r="Q139" s="22">
        <f>+Q138+Q137</f>
        <v>0</v>
      </c>
    </row>
    <row r="140" spans="1:18" x14ac:dyDescent="0.25">
      <c r="G140" s="117"/>
      <c r="H140" s="117"/>
    </row>
  </sheetData>
  <sheetProtection algorithmName="SHA-512" hashValue="uP0WwMCjiqXlNDi3RsE52DufxzP3xeIeBn7l5LFJ7KW1FqAMUaLs1yNzAsQQpXhRvCb/5ZlwGNKJULqZy61APQ==" saltValue="ej7VfIY7iUVKvTzuQ53Fvg==" spinCount="100000" sheet="1" objects="1" scenarios="1"/>
  <mergeCells count="144">
    <mergeCell ref="O137:P137"/>
    <mergeCell ref="O138:P138"/>
    <mergeCell ref="G140:H140"/>
    <mergeCell ref="G130:I130"/>
    <mergeCell ref="M130:M131"/>
    <mergeCell ref="G131:I131"/>
    <mergeCell ref="F132:G132"/>
    <mergeCell ref="H132:I132"/>
    <mergeCell ref="G137:I137"/>
    <mergeCell ref="P125:Q125"/>
    <mergeCell ref="P126:Q126"/>
    <mergeCell ref="P127:Q127"/>
    <mergeCell ref="P128:Q128"/>
    <mergeCell ref="O129:O131"/>
    <mergeCell ref="P129:P131"/>
    <mergeCell ref="P119:Q119"/>
    <mergeCell ref="P120:Q120"/>
    <mergeCell ref="P121:Q121"/>
    <mergeCell ref="P122:Q122"/>
    <mergeCell ref="P123:Q123"/>
    <mergeCell ref="P124:Q124"/>
    <mergeCell ref="P113:Q113"/>
    <mergeCell ref="P114:Q114"/>
    <mergeCell ref="P115:Q115"/>
    <mergeCell ref="P116:Q116"/>
    <mergeCell ref="P117:Q117"/>
    <mergeCell ref="P118:Q118"/>
    <mergeCell ref="P107:Q107"/>
    <mergeCell ref="P108:Q108"/>
    <mergeCell ref="P109:Q109"/>
    <mergeCell ref="P110:Q110"/>
    <mergeCell ref="P111:Q111"/>
    <mergeCell ref="P112:Q112"/>
    <mergeCell ref="F99:G99"/>
    <mergeCell ref="H99:I99"/>
    <mergeCell ref="G101:I101"/>
    <mergeCell ref="P104:Q104"/>
    <mergeCell ref="P105:Q105"/>
    <mergeCell ref="P106:Q106"/>
    <mergeCell ref="P95:Q95"/>
    <mergeCell ref="O96:O98"/>
    <mergeCell ref="P96:P98"/>
    <mergeCell ref="G97:I97"/>
    <mergeCell ref="M97:M98"/>
    <mergeCell ref="G98:I98"/>
    <mergeCell ref="P89:Q89"/>
    <mergeCell ref="P90:Q90"/>
    <mergeCell ref="P91:Q91"/>
    <mergeCell ref="P92:Q92"/>
    <mergeCell ref="P93:Q93"/>
    <mergeCell ref="P94:Q94"/>
    <mergeCell ref="P83:Q83"/>
    <mergeCell ref="P84:Q84"/>
    <mergeCell ref="P85:Q85"/>
    <mergeCell ref="P86:Q86"/>
    <mergeCell ref="P87:Q87"/>
    <mergeCell ref="P88:Q88"/>
    <mergeCell ref="P77:Q77"/>
    <mergeCell ref="P78:Q78"/>
    <mergeCell ref="P79:Q79"/>
    <mergeCell ref="P80:Q80"/>
    <mergeCell ref="P81:Q81"/>
    <mergeCell ref="P82:Q82"/>
    <mergeCell ref="P71:Q71"/>
    <mergeCell ref="P72:Q72"/>
    <mergeCell ref="P73:Q73"/>
    <mergeCell ref="P74:Q74"/>
    <mergeCell ref="P75:Q75"/>
    <mergeCell ref="P76:Q76"/>
    <mergeCell ref="G63:I63"/>
    <mergeCell ref="M63:M64"/>
    <mergeCell ref="G64:I64"/>
    <mergeCell ref="F65:G65"/>
    <mergeCell ref="H65:I65"/>
    <mergeCell ref="G67:I67"/>
    <mergeCell ref="P57:Q57"/>
    <mergeCell ref="P58:Q58"/>
    <mergeCell ref="P59:Q59"/>
    <mergeCell ref="P60:Q60"/>
    <mergeCell ref="P61:Q61"/>
    <mergeCell ref="O62:O64"/>
    <mergeCell ref="P62:P64"/>
    <mergeCell ref="P51:Q51"/>
    <mergeCell ref="P52:Q52"/>
    <mergeCell ref="P53:Q53"/>
    <mergeCell ref="P54:Q54"/>
    <mergeCell ref="P55:Q55"/>
    <mergeCell ref="P56:Q56"/>
    <mergeCell ref="P45:Q45"/>
    <mergeCell ref="P46:Q46"/>
    <mergeCell ref="P47:Q47"/>
    <mergeCell ref="P48:Q48"/>
    <mergeCell ref="P49:Q49"/>
    <mergeCell ref="P50:Q50"/>
    <mergeCell ref="P39:Q39"/>
    <mergeCell ref="P40:Q40"/>
    <mergeCell ref="P41:Q41"/>
    <mergeCell ref="P42:Q42"/>
    <mergeCell ref="P43:Q43"/>
    <mergeCell ref="P44:Q44"/>
    <mergeCell ref="F31:G31"/>
    <mergeCell ref="H31:I31"/>
    <mergeCell ref="M32:O33"/>
    <mergeCell ref="G33:I33"/>
    <mergeCell ref="P37:Q37"/>
    <mergeCell ref="P38:Q38"/>
    <mergeCell ref="P26:Q26"/>
    <mergeCell ref="P27:Q27"/>
    <mergeCell ref="O28:O30"/>
    <mergeCell ref="P28:P30"/>
    <mergeCell ref="G29:I29"/>
    <mergeCell ref="M29:M30"/>
    <mergeCell ref="G30:I30"/>
    <mergeCell ref="P20:Q20"/>
    <mergeCell ref="P21:Q21"/>
    <mergeCell ref="P22:Q22"/>
    <mergeCell ref="P23:Q23"/>
    <mergeCell ref="P24:Q24"/>
    <mergeCell ref="P25:Q25"/>
    <mergeCell ref="P14:Q14"/>
    <mergeCell ref="P15:Q15"/>
    <mergeCell ref="P16:Q16"/>
    <mergeCell ref="P17:Q17"/>
    <mergeCell ref="P18:Q18"/>
    <mergeCell ref="P19:Q19"/>
    <mergeCell ref="P10:Q10"/>
    <mergeCell ref="S10:S11"/>
    <mergeCell ref="T10:T11"/>
    <mergeCell ref="P11:Q11"/>
    <mergeCell ref="P12:Q12"/>
    <mergeCell ref="P13:Q13"/>
    <mergeCell ref="P5:Q5"/>
    <mergeCell ref="S5:S7"/>
    <mergeCell ref="P6:Q6"/>
    <mergeCell ref="P7:Q7"/>
    <mergeCell ref="P8:Q8"/>
    <mergeCell ref="S8:S9"/>
    <mergeCell ref="P9:Q9"/>
    <mergeCell ref="L1:M1"/>
    <mergeCell ref="S2:T2"/>
    <mergeCell ref="P3:Q3"/>
    <mergeCell ref="S3:S4"/>
    <mergeCell ref="T3:T4"/>
    <mergeCell ref="P4:Q4"/>
  </mergeCells>
  <conditionalFormatting sqref="O3:O5 O9:O27 O43:O61 O77:O95 O110:O128">
    <cfRule type="expression" dxfId="395" priority="90">
      <formula>$L3&lt;5</formula>
    </cfRule>
  </conditionalFormatting>
  <conditionalFormatting sqref="H103">
    <cfRule type="cellIs" dxfId="394" priority="89" operator="lessThan">
      <formula>7500</formula>
    </cfRule>
  </conditionalFormatting>
  <conditionalFormatting sqref="O6:O8">
    <cfRule type="expression" dxfId="393" priority="88">
      <formula>$L6&lt;5</formula>
    </cfRule>
  </conditionalFormatting>
  <conditionalFormatting sqref="O37:O39">
    <cfRule type="expression" dxfId="392" priority="87">
      <formula>$L37&lt;5</formula>
    </cfRule>
  </conditionalFormatting>
  <conditionalFormatting sqref="O40:O42">
    <cfRule type="expression" dxfId="391" priority="86">
      <formula>$L40&lt;5</formula>
    </cfRule>
  </conditionalFormatting>
  <conditionalFormatting sqref="O71:O73">
    <cfRule type="expression" dxfId="390" priority="85">
      <formula>$L71&lt;5</formula>
    </cfRule>
  </conditionalFormatting>
  <conditionalFormatting sqref="O74:O76">
    <cfRule type="expression" dxfId="389" priority="84">
      <formula>$L74&lt;5</formula>
    </cfRule>
  </conditionalFormatting>
  <conditionalFormatting sqref="O104:O106">
    <cfRule type="expression" dxfId="388" priority="83">
      <formula>$L104&lt;5</formula>
    </cfRule>
  </conditionalFormatting>
  <conditionalFormatting sqref="O107:O109">
    <cfRule type="expression" dxfId="387" priority="82">
      <formula>$L107&lt;5</formula>
    </cfRule>
  </conditionalFormatting>
  <conditionalFormatting sqref="P107:P128">
    <cfRule type="expression" dxfId="386" priority="74">
      <formula>$L107&lt;5</formula>
    </cfRule>
  </conditionalFormatting>
  <conditionalFormatting sqref="P39">
    <cfRule type="expression" dxfId="385" priority="64">
      <formula>$L39&lt;5</formula>
    </cfRule>
  </conditionalFormatting>
  <conditionalFormatting sqref="P3">
    <cfRule type="expression" dxfId="384" priority="54">
      <formula>$L3&lt;5</formula>
    </cfRule>
  </conditionalFormatting>
  <conditionalFormatting sqref="P106">
    <cfRule type="expression" dxfId="383" priority="81">
      <formula>$H106&lt;=$F$132</formula>
    </cfRule>
  </conditionalFormatting>
  <conditionalFormatting sqref="P106">
    <cfRule type="expression" dxfId="382" priority="80">
      <formula>$L106&lt;5</formula>
    </cfRule>
  </conditionalFormatting>
  <conditionalFormatting sqref="P104">
    <cfRule type="expression" dxfId="381" priority="79">
      <formula>$H104&lt;=$F$132</formula>
    </cfRule>
  </conditionalFormatting>
  <conditionalFormatting sqref="P104">
    <cfRule type="expression" dxfId="380" priority="78">
      <formula>$L104&lt;5</formula>
    </cfRule>
  </conditionalFormatting>
  <conditionalFormatting sqref="P105">
    <cfRule type="expression" dxfId="379" priority="77">
      <formula>$H105&lt;=$F$132</formula>
    </cfRule>
  </conditionalFormatting>
  <conditionalFormatting sqref="P105">
    <cfRule type="expression" dxfId="378" priority="76">
      <formula>$L105&lt;5</formula>
    </cfRule>
  </conditionalFormatting>
  <conditionalFormatting sqref="P107:P128">
    <cfRule type="expression" dxfId="377" priority="75">
      <formula>$H107&lt;=$F$132</formula>
    </cfRule>
  </conditionalFormatting>
  <conditionalFormatting sqref="P73">
    <cfRule type="expression" dxfId="376" priority="73">
      <formula>$H73&lt;=$F$132</formula>
    </cfRule>
  </conditionalFormatting>
  <conditionalFormatting sqref="P73">
    <cfRule type="expression" dxfId="375" priority="72">
      <formula>$L73&lt;5</formula>
    </cfRule>
  </conditionalFormatting>
  <conditionalFormatting sqref="P71">
    <cfRule type="expression" dxfId="374" priority="71">
      <formula>$H71&lt;=$F$132</formula>
    </cfRule>
  </conditionalFormatting>
  <conditionalFormatting sqref="P71">
    <cfRule type="expression" dxfId="373" priority="70">
      <formula>$L71&lt;5</formula>
    </cfRule>
  </conditionalFormatting>
  <conditionalFormatting sqref="P72">
    <cfRule type="expression" dxfId="372" priority="69">
      <formula>$H72&lt;=$F$132</formula>
    </cfRule>
  </conditionalFormatting>
  <conditionalFormatting sqref="P72">
    <cfRule type="expression" dxfId="371" priority="68">
      <formula>$L72&lt;5</formula>
    </cfRule>
  </conditionalFormatting>
  <conditionalFormatting sqref="P74:P95">
    <cfRule type="expression" dxfId="370" priority="67">
      <formula>$H74&lt;=$F$132</formula>
    </cfRule>
  </conditionalFormatting>
  <conditionalFormatting sqref="P74:P95">
    <cfRule type="expression" dxfId="369" priority="66">
      <formula>$L74&lt;5</formula>
    </cfRule>
  </conditionalFormatting>
  <conditionalFormatting sqref="P39">
    <cfRule type="expression" dxfId="368" priority="65">
      <formula>$H39&lt;=$F$132</formula>
    </cfRule>
  </conditionalFormatting>
  <conditionalFormatting sqref="P37">
    <cfRule type="expression" dxfId="367" priority="63">
      <formula>$H37&lt;=$F$132</formula>
    </cfRule>
  </conditionalFormatting>
  <conditionalFormatting sqref="P37">
    <cfRule type="expression" dxfId="366" priority="62">
      <formula>$L37&lt;5</formula>
    </cfRule>
  </conditionalFormatting>
  <conditionalFormatting sqref="P38">
    <cfRule type="expression" dxfId="365" priority="61">
      <formula>$H38&lt;=$F$132</formula>
    </cfRule>
  </conditionalFormatting>
  <conditionalFormatting sqref="P38">
    <cfRule type="expression" dxfId="364" priority="60">
      <formula>$L38&lt;5</formula>
    </cfRule>
  </conditionalFormatting>
  <conditionalFormatting sqref="P40:P61">
    <cfRule type="expression" dxfId="363" priority="59">
      <formula>$H40&lt;=$F$132</formula>
    </cfRule>
  </conditionalFormatting>
  <conditionalFormatting sqref="P40:P61">
    <cfRule type="expression" dxfId="362" priority="58">
      <formula>$L40&lt;5</formula>
    </cfRule>
  </conditionalFormatting>
  <conditionalFormatting sqref="P5">
    <cfRule type="expression" dxfId="361" priority="57">
      <formula>$H5&lt;=$F$132</formula>
    </cfRule>
  </conditionalFormatting>
  <conditionalFormatting sqref="P5">
    <cfRule type="expression" dxfId="360" priority="56">
      <formula>$L5&lt;5</formula>
    </cfRule>
  </conditionalFormatting>
  <conditionalFormatting sqref="P3">
    <cfRule type="expression" dxfId="359" priority="55">
      <formula>$H3&lt;=$F$132</formula>
    </cfRule>
  </conditionalFormatting>
  <conditionalFormatting sqref="P4">
    <cfRule type="expression" dxfId="358" priority="53">
      <formula>$H4&lt;=$F$132</formula>
    </cfRule>
  </conditionalFormatting>
  <conditionalFormatting sqref="P4">
    <cfRule type="expression" dxfId="357" priority="52">
      <formula>$L4&lt;5</formula>
    </cfRule>
  </conditionalFormatting>
  <conditionalFormatting sqref="P6:P27">
    <cfRule type="expression" dxfId="356" priority="51">
      <formula>$H6&lt;=$F$132</formula>
    </cfRule>
  </conditionalFormatting>
  <conditionalFormatting sqref="P6:P27">
    <cfRule type="expression" dxfId="355" priority="50">
      <formula>$L6&lt;5</formula>
    </cfRule>
  </conditionalFormatting>
  <conditionalFormatting sqref="M31">
    <cfRule type="expression" dxfId="354" priority="49">
      <formula>$J$33=1</formula>
    </cfRule>
  </conditionalFormatting>
  <conditionalFormatting sqref="L3:L27">
    <cfRule type="expression" dxfId="353" priority="47">
      <formula>$L3&lt;5</formula>
    </cfRule>
  </conditionalFormatting>
  <conditionalFormatting sqref="J3:J27">
    <cfRule type="cellIs" dxfId="352" priority="48" operator="lessThan">
      <formula>7500</formula>
    </cfRule>
  </conditionalFormatting>
  <conditionalFormatting sqref="H21:H25">
    <cfRule type="cellIs" dxfId="351" priority="46" operator="lessThanOrEqual">
      <formula>$F$31</formula>
    </cfRule>
  </conditionalFormatting>
  <conditionalFormatting sqref="H3:H19">
    <cfRule type="cellIs" dxfId="350" priority="45" operator="lessThanOrEqual">
      <formula>$F$31</formula>
    </cfRule>
  </conditionalFormatting>
  <conditionalFormatting sqref="H20">
    <cfRule type="cellIs" dxfId="349" priority="44" operator="lessThanOrEqual">
      <formula>$F$31</formula>
    </cfRule>
  </conditionalFormatting>
  <conditionalFormatting sqref="H26">
    <cfRule type="cellIs" dxfId="348" priority="43" operator="lessThanOrEqual">
      <formula>$F$31</formula>
    </cfRule>
  </conditionalFormatting>
  <conditionalFormatting sqref="H27">
    <cfRule type="cellIs" dxfId="347" priority="42" operator="lessThanOrEqual">
      <formula>$F$31</formula>
    </cfRule>
  </conditionalFormatting>
  <conditionalFormatting sqref="I3:I27">
    <cfRule type="expression" dxfId="346" priority="41">
      <formula>I3&lt;&gt;IF(H3&gt;0,IF(H3&gt;$F$31,"Oui","Non"),"")</formula>
    </cfRule>
  </conditionalFormatting>
  <conditionalFormatting sqref="I27">
    <cfRule type="expression" dxfId="345" priority="40">
      <formula>$L27&lt;5</formula>
    </cfRule>
  </conditionalFormatting>
  <conditionalFormatting sqref="M3:M27">
    <cfRule type="expression" dxfId="344" priority="39">
      <formula>$L3&lt;5</formula>
    </cfRule>
  </conditionalFormatting>
  <conditionalFormatting sqref="M3:M27">
    <cfRule type="cellIs" dxfId="343" priority="38" operator="equal">
      <formula>$P$31</formula>
    </cfRule>
  </conditionalFormatting>
  <conditionalFormatting sqref="N3:N27">
    <cfRule type="expression" dxfId="342" priority="37">
      <formula>N3&lt;&gt;IF($L$64&lt;16,1,2)</formula>
    </cfRule>
  </conditionalFormatting>
  <conditionalFormatting sqref="J37:J61">
    <cfRule type="cellIs" dxfId="341" priority="36" operator="lessThan">
      <formula>7500</formula>
    </cfRule>
  </conditionalFormatting>
  <conditionalFormatting sqref="L37:L61">
    <cfRule type="expression" dxfId="340" priority="35">
      <formula>$L37&lt;5</formula>
    </cfRule>
  </conditionalFormatting>
  <conditionalFormatting sqref="H55:H59">
    <cfRule type="cellIs" dxfId="339" priority="34" operator="lessThanOrEqual">
      <formula>$F$31</formula>
    </cfRule>
  </conditionalFormatting>
  <conditionalFormatting sqref="H42:H53">
    <cfRule type="cellIs" dxfId="338" priority="33" operator="lessThanOrEqual">
      <formula>$F$31</formula>
    </cfRule>
  </conditionalFormatting>
  <conditionalFormatting sqref="H54">
    <cfRule type="cellIs" dxfId="337" priority="32" operator="lessThanOrEqual">
      <formula>$F$31</formula>
    </cfRule>
  </conditionalFormatting>
  <conditionalFormatting sqref="H60">
    <cfRule type="cellIs" dxfId="336" priority="31" operator="lessThanOrEqual">
      <formula>$F$31</formula>
    </cfRule>
  </conditionalFormatting>
  <conditionalFormatting sqref="H61">
    <cfRule type="cellIs" dxfId="335" priority="30" operator="lessThanOrEqual">
      <formula>$F$31</formula>
    </cfRule>
  </conditionalFormatting>
  <conditionalFormatting sqref="H37:H41">
    <cfRule type="cellIs" dxfId="334" priority="29" operator="lessThanOrEqual">
      <formula>$F$31</formula>
    </cfRule>
  </conditionalFormatting>
  <conditionalFormatting sqref="I37:I61">
    <cfRule type="expression" dxfId="333" priority="28">
      <formula>I37&lt;&gt;IF(H37&gt;0,IF(H37&gt;$F$31,"Oui","Non"),"")</formula>
    </cfRule>
  </conditionalFormatting>
  <conditionalFormatting sqref="I61">
    <cfRule type="expression" dxfId="332" priority="27">
      <formula>$L61&lt;5</formula>
    </cfRule>
  </conditionalFormatting>
  <conditionalFormatting sqref="M37:M61">
    <cfRule type="expression" dxfId="331" priority="26">
      <formula>$L37&lt;5</formula>
    </cfRule>
  </conditionalFormatting>
  <conditionalFormatting sqref="M37:M61">
    <cfRule type="cellIs" dxfId="330" priority="25" operator="equal">
      <formula>$P$65</formula>
    </cfRule>
  </conditionalFormatting>
  <conditionalFormatting sqref="N37:N61">
    <cfRule type="expression" dxfId="329" priority="24">
      <formula>N37&lt;&gt;IF($L$64&lt;16,1,2)</formula>
    </cfRule>
  </conditionalFormatting>
  <conditionalFormatting sqref="J71:J95">
    <cfRule type="cellIs" dxfId="328" priority="23" operator="lessThan">
      <formula>7500</formula>
    </cfRule>
  </conditionalFormatting>
  <conditionalFormatting sqref="L71:L95">
    <cfRule type="expression" dxfId="327" priority="22">
      <formula>$L71&lt;5</formula>
    </cfRule>
  </conditionalFormatting>
  <conditionalFormatting sqref="H89:H93">
    <cfRule type="cellIs" dxfId="326" priority="21" operator="lessThanOrEqual">
      <formula>$F$31</formula>
    </cfRule>
  </conditionalFormatting>
  <conditionalFormatting sqref="H71:H87">
    <cfRule type="cellIs" dxfId="325" priority="20" operator="lessThanOrEqual">
      <formula>$F$31</formula>
    </cfRule>
  </conditionalFormatting>
  <conditionalFormatting sqref="H88">
    <cfRule type="cellIs" dxfId="324" priority="19" operator="lessThanOrEqual">
      <formula>$F$31</formula>
    </cfRule>
  </conditionalFormatting>
  <conditionalFormatting sqref="H94">
    <cfRule type="cellIs" dxfId="323" priority="18" operator="lessThanOrEqual">
      <formula>$F$31</formula>
    </cfRule>
  </conditionalFormatting>
  <conditionalFormatting sqref="H95">
    <cfRule type="cellIs" dxfId="322" priority="17" operator="lessThanOrEqual">
      <formula>$F$31</formula>
    </cfRule>
  </conditionalFormatting>
  <conditionalFormatting sqref="I71:I95">
    <cfRule type="expression" dxfId="321" priority="16">
      <formula>I71&lt;&gt;IF(H71&gt;0,IF(H71&gt;$F$31,"Oui","Non"),"")</formula>
    </cfRule>
  </conditionalFormatting>
  <conditionalFormatting sqref="I95">
    <cfRule type="expression" dxfId="320" priority="15">
      <formula>$L95&lt;5</formula>
    </cfRule>
  </conditionalFormatting>
  <conditionalFormatting sqref="M71:M95">
    <cfRule type="expression" dxfId="319" priority="14">
      <formula>$L71&lt;5</formula>
    </cfRule>
  </conditionalFormatting>
  <conditionalFormatting sqref="M71:M95">
    <cfRule type="cellIs" dxfId="318" priority="13" operator="equal">
      <formula>$P$99</formula>
    </cfRule>
  </conditionalFormatting>
  <conditionalFormatting sqref="N71:N95">
    <cfRule type="expression" dxfId="317" priority="12">
      <formula>N71&lt;&gt;IF($L$64&lt;16,1,2)</formula>
    </cfRule>
  </conditionalFormatting>
  <conditionalFormatting sqref="J104:J128">
    <cfRule type="cellIs" dxfId="316" priority="11" operator="lessThan">
      <formula>7500</formula>
    </cfRule>
  </conditionalFormatting>
  <conditionalFormatting sqref="L104:L128">
    <cfRule type="expression" dxfId="315" priority="10">
      <formula>$L104&lt;5</formula>
    </cfRule>
  </conditionalFormatting>
  <conditionalFormatting sqref="H104:H120 H122:H126">
    <cfRule type="cellIs" dxfId="314" priority="9" operator="lessThanOrEqual">
      <formula>$F$31</formula>
    </cfRule>
  </conditionalFormatting>
  <conditionalFormatting sqref="H121">
    <cfRule type="cellIs" dxfId="313" priority="8" operator="lessThanOrEqual">
      <formula>$F$31</formula>
    </cfRule>
  </conditionalFormatting>
  <conditionalFormatting sqref="H127">
    <cfRule type="cellIs" dxfId="312" priority="7" operator="lessThanOrEqual">
      <formula>$F$31</formula>
    </cfRule>
  </conditionalFormatting>
  <conditionalFormatting sqref="H128">
    <cfRule type="cellIs" dxfId="311" priority="6" operator="lessThanOrEqual">
      <formula>$F$31</formula>
    </cfRule>
  </conditionalFormatting>
  <conditionalFormatting sqref="I104:I128">
    <cfRule type="expression" dxfId="310" priority="5">
      <formula>I104&lt;&gt;IF(H104&gt;0,IF(H104&gt;$F$31,"Oui","Non"),"")</formula>
    </cfRule>
  </conditionalFormatting>
  <conditionalFormatting sqref="I128">
    <cfRule type="expression" dxfId="309" priority="4">
      <formula>$L128&lt;5</formula>
    </cfRule>
  </conditionalFormatting>
  <conditionalFormatting sqref="M104:M128">
    <cfRule type="expression" dxfId="308" priority="3">
      <formula>$L104&lt;5</formula>
    </cfRule>
  </conditionalFormatting>
  <conditionalFormatting sqref="M104:M128">
    <cfRule type="cellIs" dxfId="307" priority="2" operator="equal">
      <formula>$P$132</formula>
    </cfRule>
  </conditionalFormatting>
  <conditionalFormatting sqref="N104:N128">
    <cfRule type="expression" dxfId="306" priority="1">
      <formula>N104&lt;&gt;IF($L$64&lt;16,1,2)</formula>
    </cfRule>
  </conditionalFormatting>
  <dataValidations count="2">
    <dataValidation type="list" allowBlank="1" showInputMessage="1" showErrorMessage="1" sqref="I37:I61 I71:I95 I3:I27 I104:I128" xr:uid="{624AB339-2F6B-4F39-ADB7-5F906E93CEDE}">
      <formula1>$J$29:$J$31</formula1>
    </dataValidation>
    <dataValidation type="list" allowBlank="1" showInputMessage="1" showErrorMessage="1" sqref="N71:N95 N37:N61 N3:N27 N104:N128" xr:uid="{24004B2B-14DC-40AA-8EB8-90E49D066D14}">
      <formula1>$K$30:$K$31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ZPET">
                <anchor moveWithCells="1" sizeWithCells="1">
                  <from>
                    <xdr:col>16</xdr:col>
                    <xdr:colOff>171450</xdr:colOff>
                    <xdr:row>1</xdr:row>
                    <xdr:rowOff>57150</xdr:rowOff>
                  </from>
                  <to>
                    <xdr:col>16</xdr:col>
                    <xdr:colOff>1466850</xdr:colOff>
                    <xdr:row>1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rgb="FFFFC000"/>
  </sheetPr>
  <dimension ref="A1:T140"/>
  <sheetViews>
    <sheetView zoomScaleNormal="100" workbookViewId="0">
      <selection activeCell="D3" sqref="D3"/>
    </sheetView>
  </sheetViews>
  <sheetFormatPr baseColWidth="10" defaultColWidth="11.42578125" defaultRowHeight="15" x14ac:dyDescent="0.25"/>
  <cols>
    <col min="1" max="1" width="7.28515625" style="2" bestFit="1" customWidth="1"/>
    <col min="2" max="2" width="9.5703125" style="3" bestFit="1" customWidth="1"/>
    <col min="3" max="3" width="8" style="2" bestFit="1" customWidth="1"/>
    <col min="4" max="4" width="6.85546875" style="3" customWidth="1"/>
    <col min="5" max="5" width="8.42578125" style="2" customWidth="1"/>
    <col min="6" max="6" width="5.28515625" style="2" bestFit="1" customWidth="1"/>
    <col min="7" max="7" width="4.5703125" style="3" bestFit="1" customWidth="1"/>
    <col min="8" max="8" width="9.140625" style="2" bestFit="1" customWidth="1"/>
    <col min="9" max="9" width="7.5703125" style="3" customWidth="1"/>
    <col min="10" max="11" width="8" hidden="1" customWidth="1"/>
    <col min="12" max="12" width="8.5703125" style="3" customWidth="1"/>
    <col min="13" max="13" width="11.42578125" style="3"/>
    <col min="14" max="14" width="7.42578125" style="3" customWidth="1"/>
    <col min="15" max="15" width="14.7109375" style="2" customWidth="1"/>
    <col min="16" max="16" width="10.7109375" style="2" customWidth="1"/>
    <col min="17" max="17" width="25.28515625" style="2" customWidth="1"/>
    <col min="18" max="18" width="11.42578125" style="2"/>
    <col min="19" max="19" width="26.5703125" style="2" customWidth="1"/>
    <col min="20" max="16384" width="11.42578125" style="2"/>
  </cols>
  <sheetData>
    <row r="1" spans="1:20" ht="15.75" thickBot="1" x14ac:dyDescent="0.3">
      <c r="H1" s="4"/>
      <c r="I1" s="12"/>
      <c r="J1" s="27"/>
      <c r="K1" s="27"/>
      <c r="L1" s="135"/>
      <c r="M1" s="135"/>
      <c r="N1" s="5"/>
    </row>
    <row r="2" spans="1:20" ht="30.75" thickBot="1" x14ac:dyDescent="0.3">
      <c r="A2" s="3"/>
      <c r="B2" s="64" t="s">
        <v>1</v>
      </c>
      <c r="C2" s="6" t="s">
        <v>0</v>
      </c>
      <c r="D2" s="7" t="s">
        <v>2</v>
      </c>
      <c r="E2" s="7" t="s">
        <v>16</v>
      </c>
      <c r="F2" s="7" t="s">
        <v>3</v>
      </c>
      <c r="G2" s="7" t="s">
        <v>4</v>
      </c>
      <c r="H2" s="8" t="s">
        <v>5</v>
      </c>
      <c r="I2" s="62" t="s">
        <v>26</v>
      </c>
      <c r="J2" s="43"/>
      <c r="K2" s="92">
        <f t="shared" ref="K2:K27" si="0">IF(L2="FFM",H2,0)</f>
        <v>0</v>
      </c>
      <c r="L2" s="44" t="s">
        <v>6</v>
      </c>
      <c r="M2" s="89" t="s">
        <v>7</v>
      </c>
      <c r="N2" s="89" t="s">
        <v>18</v>
      </c>
      <c r="O2" s="90" t="s">
        <v>19</v>
      </c>
      <c r="P2" s="10"/>
      <c r="Q2" s="102"/>
      <c r="S2" s="162" t="s">
        <v>35</v>
      </c>
      <c r="T2" s="163"/>
    </row>
    <row r="3" spans="1:20" ht="16.5" customHeight="1" thickTop="1" x14ac:dyDescent="0.25">
      <c r="B3" s="65">
        <v>1</v>
      </c>
      <c r="C3" s="104">
        <v>50</v>
      </c>
      <c r="D3" s="66"/>
      <c r="E3" s="98"/>
      <c r="F3" s="67"/>
      <c r="G3" s="67"/>
      <c r="H3" s="68"/>
      <c r="I3" s="63" t="str">
        <f t="shared" ref="I3:I27" si="1">IF(H3&gt;0,IF(H3&gt;$F$31,"Oui","Non"),"")</f>
        <v/>
      </c>
      <c r="J3" s="39">
        <f>IF(I3="Oui",H3,0)</f>
        <v>0</v>
      </c>
      <c r="K3" s="40">
        <f t="shared" si="0"/>
        <v>0</v>
      </c>
      <c r="L3" s="41" t="str">
        <f t="shared" ref="L3:L27" si="2">IF(H3&gt;0,IF(I3="Oui",ROUND(+H3*M$31/P$31,0),"FFM"),"")</f>
        <v/>
      </c>
      <c r="M3" s="58" t="str">
        <f>IF(AND(H3&gt;0,L3&lt;&gt;"FFM"),IF(L3&lt;5,ROUNDDOWN(+H3*M$31/5/N3,-3),P$31/N3),"")</f>
        <v/>
      </c>
      <c r="N3" s="93">
        <f t="shared" ref="N3:N27" si="3">IF($L$30&lt;16,1,2)</f>
        <v>1</v>
      </c>
      <c r="O3" s="42" t="str">
        <f t="shared" ref="O3:O27" si="4">IF(L3="FFM",0,IF(H3&gt;0,+H3*M$31/M3,""))</f>
        <v/>
      </c>
      <c r="P3" s="115" t="str">
        <f t="shared" ref="P3:P27" si="5">IF(AND(H3&gt;0,H3&lt;=$F$132),"volume inférieur à"&amp;" "&amp;$F$132 &amp;" m³"&amp;" = FFM",IF(AND(L3&gt;0,L3&lt;5)," Calcul d'un PAS pour min 5 échantillon",""))</f>
        <v/>
      </c>
      <c r="Q3" s="116"/>
      <c r="R3" s="9"/>
      <c r="S3" s="138" t="s">
        <v>21</v>
      </c>
      <c r="T3" s="153">
        <v>20</v>
      </c>
    </row>
    <row r="4" spans="1:20" ht="15.75" customHeight="1" thickBot="1" x14ac:dyDescent="0.3">
      <c r="B4" s="69">
        <v>2</v>
      </c>
      <c r="C4" s="59"/>
      <c r="D4" s="60"/>
      <c r="E4" s="99"/>
      <c r="F4" s="61"/>
      <c r="G4" s="61"/>
      <c r="H4" s="70"/>
      <c r="I4" s="63" t="str">
        <f t="shared" si="1"/>
        <v/>
      </c>
      <c r="J4" s="39">
        <f t="shared" ref="J4:J27" si="6">IF(I4="Oui",H4,0)</f>
        <v>0</v>
      </c>
      <c r="K4" s="29">
        <f t="shared" si="0"/>
        <v>0</v>
      </c>
      <c r="L4" s="1" t="str">
        <f t="shared" si="2"/>
        <v/>
      </c>
      <c r="M4" s="58" t="str">
        <f t="shared" ref="M4:M27" si="7">IF(AND(H4&gt;0,L4&lt;&gt;"FFM"),IF(L4&lt;5,ROUNDDOWN(+H4*M$31/5/N4,-3),P$31/N4),"")</f>
        <v/>
      </c>
      <c r="N4" s="93">
        <f t="shared" si="3"/>
        <v>1</v>
      </c>
      <c r="O4" s="47" t="str">
        <f t="shared" si="4"/>
        <v/>
      </c>
      <c r="P4" s="115" t="str">
        <f t="shared" si="5"/>
        <v/>
      </c>
      <c r="Q4" s="116"/>
      <c r="R4" s="9"/>
      <c r="S4" s="139"/>
      <c r="T4" s="154"/>
    </row>
    <row r="5" spans="1:20" x14ac:dyDescent="0.25">
      <c r="B5" s="69">
        <v>3</v>
      </c>
      <c r="C5" s="59"/>
      <c r="D5" s="60"/>
      <c r="E5" s="99"/>
      <c r="F5" s="61"/>
      <c r="G5" s="61"/>
      <c r="H5" s="70"/>
      <c r="I5" s="63" t="str">
        <f t="shared" si="1"/>
        <v/>
      </c>
      <c r="J5" s="39">
        <f t="shared" si="6"/>
        <v>0</v>
      </c>
      <c r="K5" s="29">
        <f t="shared" si="0"/>
        <v>0</v>
      </c>
      <c r="L5" s="1" t="str">
        <f t="shared" si="2"/>
        <v/>
      </c>
      <c r="M5" s="58" t="str">
        <f t="shared" si="7"/>
        <v/>
      </c>
      <c r="N5" s="93">
        <f t="shared" si="3"/>
        <v>1</v>
      </c>
      <c r="O5" s="47" t="str">
        <f t="shared" si="4"/>
        <v/>
      </c>
      <c r="P5" s="115" t="str">
        <f t="shared" si="5"/>
        <v/>
      </c>
      <c r="Q5" s="116"/>
      <c r="R5" s="9"/>
      <c r="S5" s="140" t="s">
        <v>22</v>
      </c>
      <c r="T5" s="55"/>
    </row>
    <row r="6" spans="1:20" ht="15" customHeight="1" x14ac:dyDescent="0.25">
      <c r="B6" s="69">
        <v>4</v>
      </c>
      <c r="C6" s="59"/>
      <c r="D6" s="60"/>
      <c r="E6" s="99"/>
      <c r="F6" s="61"/>
      <c r="G6" s="61"/>
      <c r="H6" s="70"/>
      <c r="I6" s="63" t="str">
        <f t="shared" si="1"/>
        <v/>
      </c>
      <c r="J6" s="39">
        <f t="shared" si="6"/>
        <v>0</v>
      </c>
      <c r="K6" s="29">
        <f t="shared" si="0"/>
        <v>0</v>
      </c>
      <c r="L6" s="1" t="str">
        <f t="shared" si="2"/>
        <v/>
      </c>
      <c r="M6" s="58" t="str">
        <f t="shared" si="7"/>
        <v/>
      </c>
      <c r="N6" s="93">
        <f t="shared" si="3"/>
        <v>1</v>
      </c>
      <c r="O6" s="47" t="str">
        <f t="shared" si="4"/>
        <v/>
      </c>
      <c r="P6" s="115" t="str">
        <f t="shared" si="5"/>
        <v/>
      </c>
      <c r="Q6" s="116"/>
      <c r="R6" s="9"/>
      <c r="S6" s="141"/>
      <c r="T6" s="55">
        <v>5</v>
      </c>
    </row>
    <row r="7" spans="1:20" ht="15.75" thickBot="1" x14ac:dyDescent="0.3">
      <c r="B7" s="69">
        <v>5</v>
      </c>
      <c r="C7" s="59"/>
      <c r="D7" s="60"/>
      <c r="E7" s="99"/>
      <c r="F7" s="61"/>
      <c r="G7" s="61"/>
      <c r="H7" s="70"/>
      <c r="I7" s="63" t="str">
        <f t="shared" si="1"/>
        <v/>
      </c>
      <c r="J7" s="39">
        <f t="shared" si="6"/>
        <v>0</v>
      </c>
      <c r="K7" s="29">
        <f t="shared" si="0"/>
        <v>0</v>
      </c>
      <c r="L7" s="1" t="str">
        <f t="shared" si="2"/>
        <v/>
      </c>
      <c r="M7" s="58" t="str">
        <f t="shared" si="7"/>
        <v/>
      </c>
      <c r="N7" s="93">
        <f t="shared" si="3"/>
        <v>1</v>
      </c>
      <c r="O7" s="47" t="str">
        <f t="shared" si="4"/>
        <v/>
      </c>
      <c r="P7" s="115" t="str">
        <f t="shared" si="5"/>
        <v/>
      </c>
      <c r="Q7" s="116"/>
      <c r="R7" s="9"/>
      <c r="S7" s="142"/>
      <c r="T7" s="56"/>
    </row>
    <row r="8" spans="1:20" x14ac:dyDescent="0.25">
      <c r="B8" s="69">
        <v>6</v>
      </c>
      <c r="C8" s="59"/>
      <c r="D8" s="60"/>
      <c r="E8" s="99"/>
      <c r="F8" s="61"/>
      <c r="G8" s="61"/>
      <c r="H8" s="70"/>
      <c r="I8" s="63" t="str">
        <f t="shared" si="1"/>
        <v/>
      </c>
      <c r="J8" s="39">
        <f t="shared" si="6"/>
        <v>0</v>
      </c>
      <c r="K8" s="29">
        <f t="shared" si="0"/>
        <v>0</v>
      </c>
      <c r="L8" s="1" t="str">
        <f t="shared" si="2"/>
        <v/>
      </c>
      <c r="M8" s="58" t="str">
        <f t="shared" si="7"/>
        <v/>
      </c>
      <c r="N8" s="93">
        <f t="shared" si="3"/>
        <v>1</v>
      </c>
      <c r="O8" s="47" t="str">
        <f t="shared" si="4"/>
        <v/>
      </c>
      <c r="P8" s="115" t="str">
        <f t="shared" si="5"/>
        <v/>
      </c>
      <c r="Q8" s="116"/>
      <c r="R8" s="9"/>
      <c r="S8" s="138" t="s">
        <v>23</v>
      </c>
      <c r="T8" s="54"/>
    </row>
    <row r="9" spans="1:20" ht="15.75" customHeight="1" thickBot="1" x14ac:dyDescent="0.3">
      <c r="B9" s="69">
        <v>7</v>
      </c>
      <c r="C9" s="59"/>
      <c r="D9" s="60"/>
      <c r="E9" s="100"/>
      <c r="F9" s="61"/>
      <c r="G9" s="61"/>
      <c r="H9" s="70"/>
      <c r="I9" s="63" t="str">
        <f t="shared" si="1"/>
        <v/>
      </c>
      <c r="J9" s="39">
        <f t="shared" si="6"/>
        <v>0</v>
      </c>
      <c r="K9" s="29">
        <f t="shared" si="0"/>
        <v>0</v>
      </c>
      <c r="L9" s="1" t="str">
        <f t="shared" si="2"/>
        <v/>
      </c>
      <c r="M9" s="58" t="str">
        <f t="shared" si="7"/>
        <v/>
      </c>
      <c r="N9" s="93">
        <f t="shared" si="3"/>
        <v>1</v>
      </c>
      <c r="O9" s="47" t="str">
        <f t="shared" si="4"/>
        <v/>
      </c>
      <c r="P9" s="115" t="str">
        <f t="shared" si="5"/>
        <v/>
      </c>
      <c r="Q9" s="116"/>
      <c r="R9" s="9"/>
      <c r="S9" s="143"/>
      <c r="T9" s="112">
        <v>10000</v>
      </c>
    </row>
    <row r="10" spans="1:20" x14ac:dyDescent="0.25">
      <c r="B10" s="69">
        <v>8</v>
      </c>
      <c r="C10" s="59"/>
      <c r="D10" s="60"/>
      <c r="E10" s="100"/>
      <c r="F10" s="61"/>
      <c r="G10" s="61"/>
      <c r="H10" s="70"/>
      <c r="I10" s="63" t="str">
        <f t="shared" si="1"/>
        <v/>
      </c>
      <c r="J10" s="39">
        <f t="shared" si="6"/>
        <v>0</v>
      </c>
      <c r="K10" s="29">
        <f t="shared" si="0"/>
        <v>0</v>
      </c>
      <c r="L10" s="1" t="str">
        <f t="shared" si="2"/>
        <v/>
      </c>
      <c r="M10" s="58" t="str">
        <f t="shared" si="7"/>
        <v/>
      </c>
      <c r="N10" s="93">
        <f t="shared" si="3"/>
        <v>1</v>
      </c>
      <c r="O10" s="47" t="str">
        <f t="shared" si="4"/>
        <v/>
      </c>
      <c r="P10" s="115" t="str">
        <f t="shared" si="5"/>
        <v/>
      </c>
      <c r="Q10" s="116"/>
      <c r="R10" s="9"/>
      <c r="S10" s="147" t="s">
        <v>25</v>
      </c>
      <c r="T10" s="149">
        <v>2</v>
      </c>
    </row>
    <row r="11" spans="1:20" ht="15.75" customHeight="1" thickBot="1" x14ac:dyDescent="0.3">
      <c r="B11" s="69">
        <v>9</v>
      </c>
      <c r="C11" s="59"/>
      <c r="D11" s="60"/>
      <c r="E11" s="100"/>
      <c r="F11" s="61"/>
      <c r="G11" s="61"/>
      <c r="H11" s="70"/>
      <c r="I11" s="63" t="str">
        <f t="shared" si="1"/>
        <v/>
      </c>
      <c r="J11" s="39">
        <f t="shared" si="6"/>
        <v>0</v>
      </c>
      <c r="K11" s="29">
        <f t="shared" si="0"/>
        <v>0</v>
      </c>
      <c r="L11" s="1" t="str">
        <f t="shared" si="2"/>
        <v/>
      </c>
      <c r="M11" s="58" t="str">
        <f t="shared" si="7"/>
        <v/>
      </c>
      <c r="N11" s="93">
        <f t="shared" si="3"/>
        <v>1</v>
      </c>
      <c r="O11" s="47" t="str">
        <f t="shared" si="4"/>
        <v/>
      </c>
      <c r="P11" s="115" t="str">
        <f t="shared" si="5"/>
        <v/>
      </c>
      <c r="Q11" s="116"/>
      <c r="R11" s="9"/>
      <c r="S11" s="148"/>
      <c r="T11" s="150"/>
    </row>
    <row r="12" spans="1:20" x14ac:dyDescent="0.25">
      <c r="B12" s="69">
        <v>10</v>
      </c>
      <c r="C12" s="59"/>
      <c r="D12" s="60"/>
      <c r="E12" s="100"/>
      <c r="F12" s="61"/>
      <c r="G12" s="61"/>
      <c r="H12" s="70"/>
      <c r="I12" s="63" t="str">
        <f t="shared" si="1"/>
        <v/>
      </c>
      <c r="J12" s="39">
        <f t="shared" si="6"/>
        <v>0</v>
      </c>
      <c r="K12" s="29">
        <f t="shared" si="0"/>
        <v>0</v>
      </c>
      <c r="L12" s="1" t="str">
        <f t="shared" si="2"/>
        <v/>
      </c>
      <c r="M12" s="58" t="str">
        <f t="shared" si="7"/>
        <v/>
      </c>
      <c r="N12" s="93">
        <f t="shared" si="3"/>
        <v>1</v>
      </c>
      <c r="O12" s="47" t="str">
        <f t="shared" si="4"/>
        <v/>
      </c>
      <c r="P12" s="115" t="str">
        <f t="shared" si="5"/>
        <v/>
      </c>
      <c r="Q12" s="116"/>
      <c r="R12" s="9"/>
    </row>
    <row r="13" spans="1:20" x14ac:dyDescent="0.25">
      <c r="B13" s="69">
        <v>11</v>
      </c>
      <c r="C13" s="59"/>
      <c r="D13" s="60"/>
      <c r="E13" s="100"/>
      <c r="F13" s="61"/>
      <c r="G13" s="61"/>
      <c r="H13" s="70"/>
      <c r="I13" s="63" t="str">
        <f t="shared" si="1"/>
        <v/>
      </c>
      <c r="J13" s="39">
        <f t="shared" si="6"/>
        <v>0</v>
      </c>
      <c r="K13" s="29">
        <f t="shared" si="0"/>
        <v>0</v>
      </c>
      <c r="L13" s="1" t="str">
        <f t="shared" si="2"/>
        <v/>
      </c>
      <c r="M13" s="58" t="str">
        <f t="shared" si="7"/>
        <v/>
      </c>
      <c r="N13" s="93">
        <f t="shared" si="3"/>
        <v>1</v>
      </c>
      <c r="O13" s="47" t="str">
        <f t="shared" si="4"/>
        <v/>
      </c>
      <c r="P13" s="115" t="str">
        <f t="shared" si="5"/>
        <v/>
      </c>
      <c r="Q13" s="116"/>
      <c r="R13" s="9"/>
    </row>
    <row r="14" spans="1:20" x14ac:dyDescent="0.25">
      <c r="B14" s="69">
        <v>12</v>
      </c>
      <c r="C14" s="59"/>
      <c r="D14" s="60"/>
      <c r="E14" s="100"/>
      <c r="F14" s="61"/>
      <c r="G14" s="61"/>
      <c r="H14" s="70"/>
      <c r="I14" s="63" t="str">
        <f t="shared" si="1"/>
        <v/>
      </c>
      <c r="J14" s="39">
        <f t="shared" si="6"/>
        <v>0</v>
      </c>
      <c r="K14" s="29">
        <f t="shared" si="0"/>
        <v>0</v>
      </c>
      <c r="L14" s="1" t="str">
        <f t="shared" si="2"/>
        <v/>
      </c>
      <c r="M14" s="58" t="str">
        <f t="shared" si="7"/>
        <v/>
      </c>
      <c r="N14" s="93">
        <f t="shared" si="3"/>
        <v>1</v>
      </c>
      <c r="O14" s="47" t="str">
        <f t="shared" si="4"/>
        <v/>
      </c>
      <c r="P14" s="115" t="str">
        <f t="shared" si="5"/>
        <v/>
      </c>
      <c r="Q14" s="116"/>
      <c r="R14" s="9"/>
    </row>
    <row r="15" spans="1:20" x14ac:dyDescent="0.25">
      <c r="B15" s="69">
        <v>13</v>
      </c>
      <c r="C15" s="59"/>
      <c r="D15" s="60"/>
      <c r="E15" s="100"/>
      <c r="F15" s="61"/>
      <c r="G15" s="61"/>
      <c r="H15" s="70"/>
      <c r="I15" s="63" t="str">
        <f t="shared" si="1"/>
        <v/>
      </c>
      <c r="J15" s="39">
        <f t="shared" si="6"/>
        <v>0</v>
      </c>
      <c r="K15" s="29">
        <f t="shared" si="0"/>
        <v>0</v>
      </c>
      <c r="L15" s="1" t="str">
        <f t="shared" si="2"/>
        <v/>
      </c>
      <c r="M15" s="58" t="str">
        <f t="shared" si="7"/>
        <v/>
      </c>
      <c r="N15" s="93">
        <f t="shared" si="3"/>
        <v>1</v>
      </c>
      <c r="O15" s="47" t="str">
        <f t="shared" si="4"/>
        <v/>
      </c>
      <c r="P15" s="115" t="str">
        <f t="shared" si="5"/>
        <v/>
      </c>
      <c r="Q15" s="116"/>
      <c r="R15" s="9"/>
    </row>
    <row r="16" spans="1:20" x14ac:dyDescent="0.25">
      <c r="B16" s="69">
        <v>14</v>
      </c>
      <c r="C16" s="59"/>
      <c r="D16" s="60"/>
      <c r="E16" s="100"/>
      <c r="F16" s="61"/>
      <c r="G16" s="61"/>
      <c r="H16" s="70"/>
      <c r="I16" s="63" t="str">
        <f t="shared" si="1"/>
        <v/>
      </c>
      <c r="J16" s="39">
        <f t="shared" si="6"/>
        <v>0</v>
      </c>
      <c r="K16" s="29">
        <f t="shared" si="0"/>
        <v>0</v>
      </c>
      <c r="L16" s="1" t="str">
        <f t="shared" si="2"/>
        <v/>
      </c>
      <c r="M16" s="58" t="str">
        <f t="shared" si="7"/>
        <v/>
      </c>
      <c r="N16" s="93">
        <f t="shared" si="3"/>
        <v>1</v>
      </c>
      <c r="O16" s="47" t="str">
        <f t="shared" si="4"/>
        <v/>
      </c>
      <c r="P16" s="115" t="str">
        <f t="shared" si="5"/>
        <v/>
      </c>
      <c r="Q16" s="116"/>
      <c r="R16" s="9"/>
    </row>
    <row r="17" spans="1:18" x14ac:dyDescent="0.25">
      <c r="B17" s="69">
        <v>15</v>
      </c>
      <c r="C17" s="59"/>
      <c r="D17" s="60"/>
      <c r="E17" s="100"/>
      <c r="F17" s="61"/>
      <c r="G17" s="61"/>
      <c r="H17" s="70"/>
      <c r="I17" s="63" t="str">
        <f t="shared" si="1"/>
        <v/>
      </c>
      <c r="J17" s="39">
        <f t="shared" si="6"/>
        <v>0</v>
      </c>
      <c r="K17" s="29">
        <f t="shared" si="0"/>
        <v>0</v>
      </c>
      <c r="L17" s="1" t="str">
        <f t="shared" si="2"/>
        <v/>
      </c>
      <c r="M17" s="58" t="str">
        <f t="shared" si="7"/>
        <v/>
      </c>
      <c r="N17" s="93">
        <f t="shared" si="3"/>
        <v>1</v>
      </c>
      <c r="O17" s="47" t="str">
        <f t="shared" si="4"/>
        <v/>
      </c>
      <c r="P17" s="115" t="str">
        <f t="shared" si="5"/>
        <v/>
      </c>
      <c r="Q17" s="116"/>
      <c r="R17" s="9"/>
    </row>
    <row r="18" spans="1:18" x14ac:dyDescent="0.25">
      <c r="B18" s="69">
        <v>16</v>
      </c>
      <c r="C18" s="59"/>
      <c r="D18" s="60"/>
      <c r="E18" s="100"/>
      <c r="F18" s="61"/>
      <c r="G18" s="61"/>
      <c r="H18" s="70"/>
      <c r="I18" s="63" t="str">
        <f t="shared" si="1"/>
        <v/>
      </c>
      <c r="J18" s="39">
        <f t="shared" si="6"/>
        <v>0</v>
      </c>
      <c r="K18" s="29">
        <f t="shared" si="0"/>
        <v>0</v>
      </c>
      <c r="L18" s="1" t="str">
        <f t="shared" si="2"/>
        <v/>
      </c>
      <c r="M18" s="58" t="str">
        <f t="shared" si="7"/>
        <v/>
      </c>
      <c r="N18" s="93">
        <f t="shared" si="3"/>
        <v>1</v>
      </c>
      <c r="O18" s="47" t="str">
        <f t="shared" si="4"/>
        <v/>
      </c>
      <c r="P18" s="115" t="str">
        <f t="shared" si="5"/>
        <v/>
      </c>
      <c r="Q18" s="116"/>
      <c r="R18" s="9"/>
    </row>
    <row r="19" spans="1:18" x14ac:dyDescent="0.25">
      <c r="B19" s="69">
        <v>17</v>
      </c>
      <c r="C19" s="59"/>
      <c r="D19" s="60"/>
      <c r="E19" s="100"/>
      <c r="F19" s="61"/>
      <c r="G19" s="61"/>
      <c r="H19" s="70"/>
      <c r="I19" s="63" t="str">
        <f t="shared" si="1"/>
        <v/>
      </c>
      <c r="J19" s="39">
        <f t="shared" si="6"/>
        <v>0</v>
      </c>
      <c r="K19" s="29">
        <f t="shared" si="0"/>
        <v>0</v>
      </c>
      <c r="L19" s="1" t="str">
        <f t="shared" si="2"/>
        <v/>
      </c>
      <c r="M19" s="58" t="str">
        <f>IF(AND(H19&gt;0,L19&lt;&gt;"FFM"),IF(L19&lt;5,ROUNDDOWN(+H19*M$31/5/N19,-3),P$31/N19),"")</f>
        <v/>
      </c>
      <c r="N19" s="93">
        <f t="shared" si="3"/>
        <v>1</v>
      </c>
      <c r="O19" s="47" t="str">
        <f t="shared" si="4"/>
        <v/>
      </c>
      <c r="P19" s="115" t="str">
        <f t="shared" si="5"/>
        <v/>
      </c>
      <c r="Q19" s="116"/>
      <c r="R19" s="9"/>
    </row>
    <row r="20" spans="1:18" x14ac:dyDescent="0.25">
      <c r="B20" s="69">
        <v>18</v>
      </c>
      <c r="C20" s="59"/>
      <c r="D20" s="60"/>
      <c r="E20" s="100"/>
      <c r="F20" s="61"/>
      <c r="G20" s="61"/>
      <c r="H20" s="70"/>
      <c r="I20" s="63" t="str">
        <f t="shared" si="1"/>
        <v/>
      </c>
      <c r="J20" s="39">
        <f t="shared" si="6"/>
        <v>0</v>
      </c>
      <c r="K20" s="29">
        <f t="shared" si="0"/>
        <v>0</v>
      </c>
      <c r="L20" s="1" t="str">
        <f t="shared" si="2"/>
        <v/>
      </c>
      <c r="M20" s="58" t="str">
        <f t="shared" si="7"/>
        <v/>
      </c>
      <c r="N20" s="93">
        <f t="shared" si="3"/>
        <v>1</v>
      </c>
      <c r="O20" s="47" t="str">
        <f t="shared" si="4"/>
        <v/>
      </c>
      <c r="P20" s="115" t="str">
        <f t="shared" si="5"/>
        <v/>
      </c>
      <c r="Q20" s="116"/>
      <c r="R20" s="9"/>
    </row>
    <row r="21" spans="1:18" x14ac:dyDescent="0.25">
      <c r="B21" s="69">
        <v>19</v>
      </c>
      <c r="C21" s="59"/>
      <c r="D21" s="60"/>
      <c r="E21" s="100"/>
      <c r="F21" s="61"/>
      <c r="G21" s="61"/>
      <c r="H21" s="70"/>
      <c r="I21" s="63" t="str">
        <f t="shared" si="1"/>
        <v/>
      </c>
      <c r="J21" s="39">
        <f t="shared" si="6"/>
        <v>0</v>
      </c>
      <c r="K21" s="29">
        <f t="shared" si="0"/>
        <v>0</v>
      </c>
      <c r="L21" s="1" t="str">
        <f t="shared" si="2"/>
        <v/>
      </c>
      <c r="M21" s="58" t="str">
        <f t="shared" si="7"/>
        <v/>
      </c>
      <c r="N21" s="93">
        <f t="shared" si="3"/>
        <v>1</v>
      </c>
      <c r="O21" s="47" t="str">
        <f t="shared" si="4"/>
        <v/>
      </c>
      <c r="P21" s="115" t="str">
        <f t="shared" si="5"/>
        <v/>
      </c>
      <c r="Q21" s="116"/>
      <c r="R21" s="9"/>
    </row>
    <row r="22" spans="1:18" x14ac:dyDescent="0.25">
      <c r="B22" s="69">
        <v>20</v>
      </c>
      <c r="C22" s="59"/>
      <c r="D22" s="60"/>
      <c r="E22" s="100"/>
      <c r="F22" s="61"/>
      <c r="G22" s="61"/>
      <c r="H22" s="70"/>
      <c r="I22" s="63" t="str">
        <f t="shared" si="1"/>
        <v/>
      </c>
      <c r="J22" s="39">
        <f t="shared" si="6"/>
        <v>0</v>
      </c>
      <c r="K22" s="29">
        <f t="shared" si="0"/>
        <v>0</v>
      </c>
      <c r="L22" s="1" t="str">
        <f t="shared" si="2"/>
        <v/>
      </c>
      <c r="M22" s="58" t="str">
        <f t="shared" si="7"/>
        <v/>
      </c>
      <c r="N22" s="93">
        <f t="shared" si="3"/>
        <v>1</v>
      </c>
      <c r="O22" s="47" t="str">
        <f t="shared" si="4"/>
        <v/>
      </c>
      <c r="P22" s="115" t="str">
        <f t="shared" si="5"/>
        <v/>
      </c>
      <c r="Q22" s="116"/>
      <c r="R22" s="9"/>
    </row>
    <row r="23" spans="1:18" x14ac:dyDescent="0.25">
      <c r="B23" s="69">
        <v>21</v>
      </c>
      <c r="C23" s="59"/>
      <c r="D23" s="60"/>
      <c r="E23" s="100"/>
      <c r="F23" s="61"/>
      <c r="G23" s="61"/>
      <c r="H23" s="70"/>
      <c r="I23" s="63" t="str">
        <f t="shared" si="1"/>
        <v/>
      </c>
      <c r="J23" s="39">
        <f t="shared" si="6"/>
        <v>0</v>
      </c>
      <c r="K23" s="29">
        <f t="shared" si="0"/>
        <v>0</v>
      </c>
      <c r="L23" s="1" t="str">
        <f t="shared" si="2"/>
        <v/>
      </c>
      <c r="M23" s="58" t="str">
        <f t="shared" si="7"/>
        <v/>
      </c>
      <c r="N23" s="93">
        <f t="shared" si="3"/>
        <v>1</v>
      </c>
      <c r="O23" s="47" t="str">
        <f t="shared" si="4"/>
        <v/>
      </c>
      <c r="P23" s="115" t="str">
        <f t="shared" si="5"/>
        <v/>
      </c>
      <c r="Q23" s="116"/>
      <c r="R23" s="9"/>
    </row>
    <row r="24" spans="1:18" x14ac:dyDescent="0.25">
      <c r="B24" s="69">
        <v>22</v>
      </c>
      <c r="C24" s="59"/>
      <c r="D24" s="60"/>
      <c r="E24" s="100"/>
      <c r="F24" s="61"/>
      <c r="G24" s="61"/>
      <c r="H24" s="70"/>
      <c r="I24" s="63" t="str">
        <f t="shared" si="1"/>
        <v/>
      </c>
      <c r="J24" s="39">
        <f t="shared" si="6"/>
        <v>0</v>
      </c>
      <c r="K24" s="29">
        <f t="shared" si="0"/>
        <v>0</v>
      </c>
      <c r="L24" s="1" t="str">
        <f t="shared" si="2"/>
        <v/>
      </c>
      <c r="M24" s="58" t="str">
        <f t="shared" si="7"/>
        <v/>
      </c>
      <c r="N24" s="93">
        <f t="shared" si="3"/>
        <v>1</v>
      </c>
      <c r="O24" s="47" t="str">
        <f t="shared" si="4"/>
        <v/>
      </c>
      <c r="P24" s="115" t="str">
        <f t="shared" si="5"/>
        <v/>
      </c>
      <c r="Q24" s="116"/>
      <c r="R24" s="9"/>
    </row>
    <row r="25" spans="1:18" x14ac:dyDescent="0.25">
      <c r="B25" s="69">
        <v>23</v>
      </c>
      <c r="C25" s="59"/>
      <c r="D25" s="60"/>
      <c r="E25" s="100"/>
      <c r="F25" s="61"/>
      <c r="G25" s="61"/>
      <c r="H25" s="70"/>
      <c r="I25" s="63" t="str">
        <f t="shared" si="1"/>
        <v/>
      </c>
      <c r="J25" s="39">
        <f t="shared" si="6"/>
        <v>0</v>
      </c>
      <c r="K25" s="29">
        <f t="shared" si="0"/>
        <v>0</v>
      </c>
      <c r="L25" s="1" t="str">
        <f t="shared" si="2"/>
        <v/>
      </c>
      <c r="M25" s="58" t="str">
        <f t="shared" si="7"/>
        <v/>
      </c>
      <c r="N25" s="93">
        <f t="shared" si="3"/>
        <v>1</v>
      </c>
      <c r="O25" s="47" t="str">
        <f t="shared" si="4"/>
        <v/>
      </c>
      <c r="P25" s="115" t="str">
        <f t="shared" si="5"/>
        <v/>
      </c>
      <c r="Q25" s="116"/>
      <c r="R25" s="9"/>
    </row>
    <row r="26" spans="1:18" ht="15.75" thickBot="1" x14ac:dyDescent="0.3">
      <c r="B26" s="69">
        <v>24</v>
      </c>
      <c r="C26" s="59"/>
      <c r="D26" s="60"/>
      <c r="E26" s="100"/>
      <c r="F26" s="61"/>
      <c r="G26" s="61"/>
      <c r="H26" s="70"/>
      <c r="I26" s="63" t="str">
        <f t="shared" si="1"/>
        <v/>
      </c>
      <c r="J26" s="39">
        <f t="shared" si="6"/>
        <v>0</v>
      </c>
      <c r="K26" s="49">
        <f t="shared" si="0"/>
        <v>0</v>
      </c>
      <c r="L26" s="50" t="str">
        <f t="shared" si="2"/>
        <v/>
      </c>
      <c r="M26" s="58" t="str">
        <f t="shared" si="7"/>
        <v/>
      </c>
      <c r="N26" s="94">
        <f t="shared" si="3"/>
        <v>1</v>
      </c>
      <c r="O26" s="51" t="str">
        <f t="shared" si="4"/>
        <v/>
      </c>
      <c r="P26" s="115" t="str">
        <f t="shared" si="5"/>
        <v/>
      </c>
      <c r="Q26" s="116"/>
      <c r="R26" s="9"/>
    </row>
    <row r="27" spans="1:18" ht="15.75" thickBot="1" x14ac:dyDescent="0.3">
      <c r="B27" s="71">
        <v>25</v>
      </c>
      <c r="C27" s="72"/>
      <c r="D27" s="95"/>
      <c r="E27" s="101"/>
      <c r="F27" s="96"/>
      <c r="G27" s="96"/>
      <c r="H27" s="97"/>
      <c r="I27" s="91" t="str">
        <f t="shared" si="1"/>
        <v/>
      </c>
      <c r="J27" s="39">
        <f t="shared" si="6"/>
        <v>0</v>
      </c>
      <c r="K27" s="35">
        <f t="shared" si="0"/>
        <v>0</v>
      </c>
      <c r="L27" s="52" t="str">
        <f t="shared" si="2"/>
        <v/>
      </c>
      <c r="M27" s="109" t="str">
        <f t="shared" si="7"/>
        <v/>
      </c>
      <c r="N27" s="94">
        <f t="shared" si="3"/>
        <v>1</v>
      </c>
      <c r="O27" s="48" t="str">
        <f t="shared" si="4"/>
        <v/>
      </c>
      <c r="P27" s="115" t="str">
        <f t="shared" si="5"/>
        <v/>
      </c>
      <c r="Q27" s="116"/>
      <c r="R27" s="9"/>
    </row>
    <row r="28" spans="1:18" ht="15.75" customHeight="1" thickTop="1" thickBot="1" x14ac:dyDescent="0.3">
      <c r="E28" s="11"/>
      <c r="J28" s="30"/>
      <c r="K28" s="27"/>
      <c r="N28" s="16"/>
      <c r="O28" s="118" t="s">
        <v>9</v>
      </c>
      <c r="P28" s="120" t="s">
        <v>10</v>
      </c>
    </row>
    <row r="29" spans="1:18" ht="15.75" customHeight="1" thickBot="1" x14ac:dyDescent="0.3">
      <c r="E29" s="11"/>
      <c r="G29" s="122" t="s">
        <v>27</v>
      </c>
      <c r="H29" s="123"/>
      <c r="I29" s="124"/>
      <c r="J29" s="30" t="s">
        <v>32</v>
      </c>
      <c r="L29" s="110">
        <f>+T3</f>
        <v>20</v>
      </c>
      <c r="M29" s="113" t="s">
        <v>8</v>
      </c>
      <c r="N29" s="16"/>
      <c r="O29" s="118"/>
      <c r="P29" s="120"/>
    </row>
    <row r="30" spans="1:18" ht="15.75" thickBot="1" x14ac:dyDescent="0.3">
      <c r="E30" s="11"/>
      <c r="G30" s="125" t="s">
        <v>11</v>
      </c>
      <c r="H30" s="126"/>
      <c r="I30" s="127"/>
      <c r="J30" s="30" t="s">
        <v>33</v>
      </c>
      <c r="K30" s="27">
        <v>1</v>
      </c>
      <c r="L30" s="26">
        <v>15</v>
      </c>
      <c r="M30" s="114"/>
      <c r="N30" s="16"/>
      <c r="O30" s="119"/>
      <c r="P30" s="121"/>
    </row>
    <row r="31" spans="1:18" ht="19.5" thickBot="1" x14ac:dyDescent="0.35">
      <c r="A31" s="4"/>
      <c r="D31" s="12"/>
      <c r="E31" s="57" t="s">
        <v>24</v>
      </c>
      <c r="F31" s="155">
        <f>+T9</f>
        <v>10000</v>
      </c>
      <c r="G31" s="156"/>
      <c r="H31" s="128">
        <f>SUM(J3:J27)</f>
        <v>0</v>
      </c>
      <c r="I31" s="129"/>
      <c r="J31" s="31"/>
      <c r="K31" s="27">
        <v>2</v>
      </c>
      <c r="L31" s="25">
        <f>+L29</f>
        <v>20</v>
      </c>
      <c r="M31" s="13">
        <v>900</v>
      </c>
      <c r="N31" s="16"/>
      <c r="O31" s="87">
        <f>+M31*H31</f>
        <v>0</v>
      </c>
      <c r="P31" s="53">
        <f>ROUNDDOWN(+O31/L31,-3)</f>
        <v>0</v>
      </c>
      <c r="R31" s="14"/>
    </row>
    <row r="32" spans="1:18" ht="15.75" thickBot="1" x14ac:dyDescent="0.3">
      <c r="A32" s="4"/>
      <c r="D32" s="12"/>
      <c r="E32" s="14"/>
      <c r="F32" s="12"/>
      <c r="G32" s="12"/>
      <c r="H32" s="4"/>
      <c r="I32" s="12"/>
      <c r="J32" s="27"/>
      <c r="K32" s="27"/>
      <c r="L32" s="15"/>
      <c r="M32" s="161" t="str">
        <f>IF(J33=1,"Inscrire le FacteurUtilisé","")</f>
        <v/>
      </c>
      <c r="N32" s="161"/>
      <c r="O32" s="161"/>
      <c r="P32" s="16"/>
      <c r="R32" s="14"/>
    </row>
    <row r="33" spans="2:18" ht="15.75" thickBot="1" x14ac:dyDescent="0.3">
      <c r="E33" s="14"/>
      <c r="G33" s="144" t="s">
        <v>12</v>
      </c>
      <c r="H33" s="145"/>
      <c r="I33" s="146"/>
      <c r="J33" s="46">
        <f>IF(ISERROR(L33),1,0)</f>
        <v>0</v>
      </c>
      <c r="K33" s="27"/>
      <c r="L33" s="24">
        <f>SUM(O3:O27)</f>
        <v>0</v>
      </c>
      <c r="M33" s="161"/>
      <c r="N33" s="161"/>
      <c r="O33" s="161"/>
      <c r="R33" s="9"/>
    </row>
    <row r="34" spans="2:18" x14ac:dyDescent="0.25">
      <c r="E34" s="14"/>
      <c r="J34" s="30"/>
      <c r="K34" s="27"/>
      <c r="L34" s="18"/>
      <c r="M34" s="18"/>
      <c r="N34" s="18"/>
      <c r="R34" s="9"/>
    </row>
    <row r="35" spans="2:18" ht="15.75" thickBot="1" x14ac:dyDescent="0.3">
      <c r="E35" s="14"/>
      <c r="J35" s="30"/>
      <c r="K35" s="27"/>
      <c r="L35" s="18"/>
      <c r="M35" s="18"/>
      <c r="N35" s="18"/>
      <c r="R35" s="9"/>
    </row>
    <row r="36" spans="2:18" ht="31.5" thickTop="1" thickBot="1" x14ac:dyDescent="0.3">
      <c r="B36" s="75" t="s">
        <v>1</v>
      </c>
      <c r="C36" s="6" t="s">
        <v>0</v>
      </c>
      <c r="D36" s="7" t="s">
        <v>2</v>
      </c>
      <c r="E36" s="7" t="s">
        <v>16</v>
      </c>
      <c r="F36" s="7" t="s">
        <v>3</v>
      </c>
      <c r="G36" s="7" t="s">
        <v>4</v>
      </c>
      <c r="H36" s="8" t="s">
        <v>5</v>
      </c>
      <c r="I36" s="62" t="s">
        <v>17</v>
      </c>
      <c r="J36" s="43"/>
      <c r="K36" s="92"/>
      <c r="L36" s="44" t="s">
        <v>6</v>
      </c>
      <c r="M36" s="89" t="s">
        <v>7</v>
      </c>
      <c r="N36" s="89" t="s">
        <v>11</v>
      </c>
      <c r="O36" s="90" t="s">
        <v>19</v>
      </c>
      <c r="P36" s="10"/>
      <c r="Q36" s="102"/>
      <c r="R36" s="9"/>
    </row>
    <row r="37" spans="2:18" ht="15.75" thickTop="1" x14ac:dyDescent="0.25">
      <c r="B37" s="36"/>
      <c r="C37" s="104">
        <v>80</v>
      </c>
      <c r="D37" s="66"/>
      <c r="E37" s="98"/>
      <c r="F37" s="67"/>
      <c r="G37" s="67"/>
      <c r="H37" s="68"/>
      <c r="I37" s="63" t="str">
        <f>IF(H37&gt;0,IF(H37&gt;$F$65,"Oui","Non"),"")</f>
        <v/>
      </c>
      <c r="J37" s="39">
        <f t="shared" ref="J37:J61" si="8">IF(I37="Oui",H37,0)</f>
        <v>0</v>
      </c>
      <c r="K37" s="40">
        <f t="shared" ref="K37:K61" si="9">IF(L37="FFM",H37,0)</f>
        <v>0</v>
      </c>
      <c r="L37" s="41" t="str">
        <f>IF(H37&gt;0,IF(I37="Oui",ROUND(+H37*M$65/P$65,0),"FFM"),"")</f>
        <v/>
      </c>
      <c r="M37" s="58" t="str">
        <f>IF(AND(H37&gt;0,L37&lt;&gt;"FFM"),IF(L37&lt;5,ROUNDDOWN(+H37*M$65/5/N37,-3),P$65/N37),"")</f>
        <v/>
      </c>
      <c r="N37" s="93">
        <f>IF($L$64&lt;16,1,2)</f>
        <v>1</v>
      </c>
      <c r="O37" s="42" t="str">
        <f>IF(L37="FFM",0,IF(H37&gt;0,+H37*M$65/M37,""))</f>
        <v/>
      </c>
      <c r="P37" s="115" t="str">
        <f t="shared" ref="P37:P61" si="10">IF(AND(H37&gt;0,H37&lt;=$F$132),"volume inférieur à"&amp;" "&amp;$F$132 &amp;" m³"&amp;" = FFM",IF(AND(L37&gt;0,L37&lt;5)," Calcul d'un PAS pour min 5 échantillon",""))</f>
        <v/>
      </c>
      <c r="Q37" s="116"/>
      <c r="R37" s="9"/>
    </row>
    <row r="38" spans="2:18" x14ac:dyDescent="0.25">
      <c r="B38" s="36"/>
      <c r="C38" s="59"/>
      <c r="D38" s="60"/>
      <c r="E38" s="99"/>
      <c r="F38" s="61"/>
      <c r="G38" s="61"/>
      <c r="H38" s="70"/>
      <c r="I38" s="63" t="str">
        <f>IF(H38&gt;0,IF(H38&gt;$F$65,"Oui","Non"),"")</f>
        <v/>
      </c>
      <c r="J38" s="28">
        <f t="shared" si="8"/>
        <v>0</v>
      </c>
      <c r="K38" s="29">
        <f t="shared" si="9"/>
        <v>0</v>
      </c>
      <c r="L38" s="1" t="str">
        <f>IF(H38&gt;0,IF(I38="Oui",ROUND(+H38*M$65/P$65,0),"FFM"),"")</f>
        <v/>
      </c>
      <c r="M38" s="58" t="str">
        <f t="shared" ref="M38:M61" si="11">IF(AND(H38&gt;0,L38&lt;&gt;"FFM"),IF(L38&lt;5,ROUNDDOWN(+H38*M$65/5/N38,-3),P$65/N38),"")</f>
        <v/>
      </c>
      <c r="N38" s="93">
        <f>IF($L$64&lt;16,1,2)</f>
        <v>1</v>
      </c>
      <c r="O38" s="47" t="str">
        <f>IF(L38="FFM",0,IF(H38&gt;0,+H38*M$65/M38,""))</f>
        <v/>
      </c>
      <c r="P38" s="115" t="str">
        <f t="shared" si="10"/>
        <v/>
      </c>
      <c r="Q38" s="116"/>
      <c r="R38" s="9"/>
    </row>
    <row r="39" spans="2:18" x14ac:dyDescent="0.25">
      <c r="B39" s="36"/>
      <c r="C39" s="59"/>
      <c r="D39" s="60"/>
      <c r="E39" s="99"/>
      <c r="F39" s="61"/>
      <c r="G39" s="61"/>
      <c r="H39" s="70"/>
      <c r="I39" s="63" t="str">
        <f t="shared" ref="I39:I61" si="12">IF(H39&gt;0,IF(H39&gt;$F$65,"Oui","Non"),"")</f>
        <v/>
      </c>
      <c r="J39" s="28">
        <f t="shared" si="8"/>
        <v>0</v>
      </c>
      <c r="K39" s="29">
        <f t="shared" si="9"/>
        <v>0</v>
      </c>
      <c r="L39" s="1" t="str">
        <f t="shared" ref="L39:L61" si="13">IF(H39&gt;0,IF(I39="Oui",ROUND(+H39*M$65/P$65,0),"FFM"),"")</f>
        <v/>
      </c>
      <c r="M39" s="58" t="str">
        <f t="shared" si="11"/>
        <v/>
      </c>
      <c r="N39" s="93">
        <v>1</v>
      </c>
      <c r="O39" s="47" t="str">
        <f t="shared" ref="O39:O61" si="14">IF(L39="FFM",0,IF(H39&gt;0,+H39*M$65/M39,""))</f>
        <v/>
      </c>
      <c r="P39" s="115" t="str">
        <f t="shared" si="10"/>
        <v/>
      </c>
      <c r="Q39" s="116"/>
      <c r="R39" s="9"/>
    </row>
    <row r="40" spans="2:18" x14ac:dyDescent="0.25">
      <c r="B40" s="36"/>
      <c r="C40" s="59"/>
      <c r="D40" s="60"/>
      <c r="E40" s="99"/>
      <c r="F40" s="61"/>
      <c r="G40" s="61"/>
      <c r="H40" s="70"/>
      <c r="I40" s="63" t="str">
        <f t="shared" si="12"/>
        <v/>
      </c>
      <c r="J40" s="28">
        <f t="shared" si="8"/>
        <v>0</v>
      </c>
      <c r="K40" s="29">
        <f t="shared" si="9"/>
        <v>0</v>
      </c>
      <c r="L40" s="1" t="str">
        <f t="shared" si="13"/>
        <v/>
      </c>
      <c r="M40" s="58" t="str">
        <f t="shared" si="11"/>
        <v/>
      </c>
      <c r="N40" s="93">
        <f t="shared" ref="N40:N61" si="15">IF($L$64&lt;16,1,2)</f>
        <v>1</v>
      </c>
      <c r="O40" s="47" t="str">
        <f t="shared" si="14"/>
        <v/>
      </c>
      <c r="P40" s="115" t="str">
        <f t="shared" si="10"/>
        <v/>
      </c>
      <c r="Q40" s="116"/>
      <c r="R40" s="9"/>
    </row>
    <row r="41" spans="2:18" x14ac:dyDescent="0.25">
      <c r="B41" s="36"/>
      <c r="C41" s="59"/>
      <c r="D41" s="60"/>
      <c r="E41" s="99"/>
      <c r="F41" s="61"/>
      <c r="G41" s="61"/>
      <c r="H41" s="70"/>
      <c r="I41" s="63" t="str">
        <f t="shared" si="12"/>
        <v/>
      </c>
      <c r="J41" s="28">
        <f t="shared" si="8"/>
        <v>0</v>
      </c>
      <c r="K41" s="29">
        <f t="shared" si="9"/>
        <v>0</v>
      </c>
      <c r="L41" s="1" t="str">
        <f t="shared" si="13"/>
        <v/>
      </c>
      <c r="M41" s="58" t="str">
        <f t="shared" si="11"/>
        <v/>
      </c>
      <c r="N41" s="93">
        <f t="shared" si="15"/>
        <v>1</v>
      </c>
      <c r="O41" s="47" t="str">
        <f t="shared" si="14"/>
        <v/>
      </c>
      <c r="P41" s="115" t="str">
        <f t="shared" si="10"/>
        <v/>
      </c>
      <c r="Q41" s="116"/>
      <c r="R41" s="9"/>
    </row>
    <row r="42" spans="2:18" x14ac:dyDescent="0.25">
      <c r="B42" s="36"/>
      <c r="C42" s="73"/>
      <c r="D42" s="60"/>
      <c r="E42" s="99"/>
      <c r="F42" s="61"/>
      <c r="G42" s="61"/>
      <c r="H42" s="70"/>
      <c r="I42" s="63" t="str">
        <f t="shared" si="12"/>
        <v/>
      </c>
      <c r="J42" s="28">
        <f t="shared" si="8"/>
        <v>0</v>
      </c>
      <c r="K42" s="29">
        <f t="shared" si="9"/>
        <v>0</v>
      </c>
      <c r="L42" s="1" t="str">
        <f t="shared" si="13"/>
        <v/>
      </c>
      <c r="M42" s="58" t="str">
        <f t="shared" si="11"/>
        <v/>
      </c>
      <c r="N42" s="93">
        <f t="shared" si="15"/>
        <v>1</v>
      </c>
      <c r="O42" s="47" t="str">
        <f t="shared" si="14"/>
        <v/>
      </c>
      <c r="P42" s="115" t="str">
        <f t="shared" si="10"/>
        <v/>
      </c>
      <c r="Q42" s="116"/>
      <c r="R42" s="9"/>
    </row>
    <row r="43" spans="2:18" x14ac:dyDescent="0.25">
      <c r="B43" s="36"/>
      <c r="C43" s="73"/>
      <c r="D43" s="60"/>
      <c r="E43" s="100"/>
      <c r="F43" s="61"/>
      <c r="G43" s="61"/>
      <c r="H43" s="70"/>
      <c r="I43" s="63" t="str">
        <f t="shared" si="12"/>
        <v/>
      </c>
      <c r="J43" s="28">
        <f t="shared" si="8"/>
        <v>0</v>
      </c>
      <c r="K43" s="29">
        <f t="shared" si="9"/>
        <v>0</v>
      </c>
      <c r="L43" s="1" t="str">
        <f t="shared" si="13"/>
        <v/>
      </c>
      <c r="M43" s="58" t="str">
        <f t="shared" si="11"/>
        <v/>
      </c>
      <c r="N43" s="93">
        <f t="shared" si="15"/>
        <v>1</v>
      </c>
      <c r="O43" s="47" t="str">
        <f t="shared" si="14"/>
        <v/>
      </c>
      <c r="P43" s="115" t="str">
        <f t="shared" si="10"/>
        <v/>
      </c>
      <c r="Q43" s="116"/>
      <c r="R43" s="9"/>
    </row>
    <row r="44" spans="2:18" x14ac:dyDescent="0.25">
      <c r="B44" s="36"/>
      <c r="C44" s="73"/>
      <c r="D44" s="60"/>
      <c r="E44" s="100"/>
      <c r="F44" s="61"/>
      <c r="G44" s="61"/>
      <c r="H44" s="70"/>
      <c r="I44" s="63" t="str">
        <f t="shared" si="12"/>
        <v/>
      </c>
      <c r="J44" s="28">
        <f t="shared" si="8"/>
        <v>0</v>
      </c>
      <c r="K44" s="29">
        <f t="shared" si="9"/>
        <v>0</v>
      </c>
      <c r="L44" s="1" t="str">
        <f t="shared" si="13"/>
        <v/>
      </c>
      <c r="M44" s="58" t="str">
        <f t="shared" si="11"/>
        <v/>
      </c>
      <c r="N44" s="93">
        <f t="shared" si="15"/>
        <v>1</v>
      </c>
      <c r="O44" s="47" t="str">
        <f t="shared" si="14"/>
        <v/>
      </c>
      <c r="P44" s="115" t="str">
        <f t="shared" si="10"/>
        <v/>
      </c>
      <c r="Q44" s="116"/>
      <c r="R44" s="9"/>
    </row>
    <row r="45" spans="2:18" x14ac:dyDescent="0.25">
      <c r="B45" s="36"/>
      <c r="C45" s="73"/>
      <c r="D45" s="60"/>
      <c r="E45" s="100"/>
      <c r="F45" s="61"/>
      <c r="G45" s="61"/>
      <c r="H45" s="70"/>
      <c r="I45" s="63" t="str">
        <f t="shared" si="12"/>
        <v/>
      </c>
      <c r="J45" s="28">
        <f t="shared" si="8"/>
        <v>0</v>
      </c>
      <c r="K45" s="29">
        <f t="shared" si="9"/>
        <v>0</v>
      </c>
      <c r="L45" s="1" t="str">
        <f t="shared" si="13"/>
        <v/>
      </c>
      <c r="M45" s="58" t="str">
        <f t="shared" si="11"/>
        <v/>
      </c>
      <c r="N45" s="93">
        <f t="shared" si="15"/>
        <v>1</v>
      </c>
      <c r="O45" s="47" t="str">
        <f t="shared" si="14"/>
        <v/>
      </c>
      <c r="P45" s="115" t="str">
        <f t="shared" si="10"/>
        <v/>
      </c>
      <c r="Q45" s="116"/>
      <c r="R45" s="9"/>
    </row>
    <row r="46" spans="2:18" x14ac:dyDescent="0.25">
      <c r="B46" s="36"/>
      <c r="C46" s="73"/>
      <c r="D46" s="60"/>
      <c r="E46" s="100"/>
      <c r="F46" s="61"/>
      <c r="G46" s="61"/>
      <c r="H46" s="70"/>
      <c r="I46" s="63" t="str">
        <f t="shared" si="12"/>
        <v/>
      </c>
      <c r="J46" s="28">
        <f t="shared" si="8"/>
        <v>0</v>
      </c>
      <c r="K46" s="29">
        <f t="shared" si="9"/>
        <v>0</v>
      </c>
      <c r="L46" s="1" t="str">
        <f t="shared" si="13"/>
        <v/>
      </c>
      <c r="M46" s="58" t="str">
        <f t="shared" si="11"/>
        <v/>
      </c>
      <c r="N46" s="93">
        <f t="shared" si="15"/>
        <v>1</v>
      </c>
      <c r="O46" s="47" t="str">
        <f t="shared" si="14"/>
        <v/>
      </c>
      <c r="P46" s="115" t="str">
        <f t="shared" si="10"/>
        <v/>
      </c>
      <c r="Q46" s="116"/>
      <c r="R46" s="9"/>
    </row>
    <row r="47" spans="2:18" x14ac:dyDescent="0.25">
      <c r="B47" s="36"/>
      <c r="C47" s="73"/>
      <c r="D47" s="60"/>
      <c r="E47" s="100"/>
      <c r="F47" s="61"/>
      <c r="G47" s="61"/>
      <c r="H47" s="70"/>
      <c r="I47" s="63" t="str">
        <f t="shared" si="12"/>
        <v/>
      </c>
      <c r="J47" s="28">
        <f t="shared" si="8"/>
        <v>0</v>
      </c>
      <c r="K47" s="29">
        <f t="shared" si="9"/>
        <v>0</v>
      </c>
      <c r="L47" s="1" t="str">
        <f t="shared" si="13"/>
        <v/>
      </c>
      <c r="M47" s="58" t="str">
        <f t="shared" si="11"/>
        <v/>
      </c>
      <c r="N47" s="93">
        <f t="shared" si="15"/>
        <v>1</v>
      </c>
      <c r="O47" s="47" t="str">
        <f t="shared" si="14"/>
        <v/>
      </c>
      <c r="P47" s="115" t="str">
        <f t="shared" si="10"/>
        <v/>
      </c>
      <c r="Q47" s="116"/>
      <c r="R47" s="9"/>
    </row>
    <row r="48" spans="2:18" x14ac:dyDescent="0.25">
      <c r="B48" s="36"/>
      <c r="C48" s="73"/>
      <c r="D48" s="60"/>
      <c r="E48" s="100"/>
      <c r="F48" s="61"/>
      <c r="G48" s="61"/>
      <c r="H48" s="70"/>
      <c r="I48" s="63" t="str">
        <f t="shared" si="12"/>
        <v/>
      </c>
      <c r="J48" s="28">
        <f t="shared" si="8"/>
        <v>0</v>
      </c>
      <c r="K48" s="29">
        <f t="shared" si="9"/>
        <v>0</v>
      </c>
      <c r="L48" s="1" t="str">
        <f t="shared" si="13"/>
        <v/>
      </c>
      <c r="M48" s="58" t="str">
        <f t="shared" si="11"/>
        <v/>
      </c>
      <c r="N48" s="93">
        <f t="shared" si="15"/>
        <v>1</v>
      </c>
      <c r="O48" s="47" t="str">
        <f t="shared" si="14"/>
        <v/>
      </c>
      <c r="P48" s="115" t="str">
        <f t="shared" si="10"/>
        <v/>
      </c>
      <c r="Q48" s="116"/>
      <c r="R48" s="9"/>
    </row>
    <row r="49" spans="2:18" x14ac:dyDescent="0.25">
      <c r="B49" s="36"/>
      <c r="C49" s="73"/>
      <c r="D49" s="60"/>
      <c r="E49" s="100"/>
      <c r="F49" s="61"/>
      <c r="G49" s="61"/>
      <c r="H49" s="70"/>
      <c r="I49" s="63" t="str">
        <f t="shared" si="12"/>
        <v/>
      </c>
      <c r="J49" s="28">
        <f t="shared" si="8"/>
        <v>0</v>
      </c>
      <c r="K49" s="29">
        <f t="shared" si="9"/>
        <v>0</v>
      </c>
      <c r="L49" s="1" t="str">
        <f t="shared" si="13"/>
        <v/>
      </c>
      <c r="M49" s="58" t="str">
        <f t="shared" si="11"/>
        <v/>
      </c>
      <c r="N49" s="93">
        <f t="shared" si="15"/>
        <v>1</v>
      </c>
      <c r="O49" s="47" t="str">
        <f t="shared" si="14"/>
        <v/>
      </c>
      <c r="P49" s="115" t="str">
        <f t="shared" si="10"/>
        <v/>
      </c>
      <c r="Q49" s="116"/>
      <c r="R49" s="9"/>
    </row>
    <row r="50" spans="2:18" x14ac:dyDescent="0.25">
      <c r="B50" s="36"/>
      <c r="C50" s="73"/>
      <c r="D50" s="60"/>
      <c r="E50" s="100"/>
      <c r="F50" s="61"/>
      <c r="G50" s="61"/>
      <c r="H50" s="70"/>
      <c r="I50" s="63" t="str">
        <f t="shared" si="12"/>
        <v/>
      </c>
      <c r="J50" s="28">
        <f t="shared" si="8"/>
        <v>0</v>
      </c>
      <c r="K50" s="29">
        <f t="shared" si="9"/>
        <v>0</v>
      </c>
      <c r="L50" s="1" t="str">
        <f t="shared" si="13"/>
        <v/>
      </c>
      <c r="M50" s="58" t="str">
        <f t="shared" si="11"/>
        <v/>
      </c>
      <c r="N50" s="93">
        <f t="shared" si="15"/>
        <v>1</v>
      </c>
      <c r="O50" s="47" t="str">
        <f t="shared" si="14"/>
        <v/>
      </c>
      <c r="P50" s="115" t="str">
        <f t="shared" si="10"/>
        <v/>
      </c>
      <c r="Q50" s="116"/>
      <c r="R50" s="9"/>
    </row>
    <row r="51" spans="2:18" x14ac:dyDescent="0.25">
      <c r="B51" s="36"/>
      <c r="C51" s="73"/>
      <c r="D51" s="60"/>
      <c r="E51" s="100"/>
      <c r="F51" s="61"/>
      <c r="G51" s="61"/>
      <c r="H51" s="70"/>
      <c r="I51" s="63" t="str">
        <f t="shared" si="12"/>
        <v/>
      </c>
      <c r="J51" s="28">
        <f t="shared" si="8"/>
        <v>0</v>
      </c>
      <c r="K51" s="29">
        <f t="shared" si="9"/>
        <v>0</v>
      </c>
      <c r="L51" s="1" t="str">
        <f t="shared" si="13"/>
        <v/>
      </c>
      <c r="M51" s="58" t="str">
        <f t="shared" si="11"/>
        <v/>
      </c>
      <c r="N51" s="93">
        <f t="shared" si="15"/>
        <v>1</v>
      </c>
      <c r="O51" s="47" t="str">
        <f t="shared" si="14"/>
        <v/>
      </c>
      <c r="P51" s="115" t="str">
        <f t="shared" si="10"/>
        <v/>
      </c>
      <c r="Q51" s="116"/>
      <c r="R51" s="9"/>
    </row>
    <row r="52" spans="2:18" x14ac:dyDescent="0.25">
      <c r="B52" s="36"/>
      <c r="C52" s="73"/>
      <c r="D52" s="60"/>
      <c r="E52" s="100"/>
      <c r="F52" s="61"/>
      <c r="G52" s="61"/>
      <c r="H52" s="70"/>
      <c r="I52" s="63" t="str">
        <f t="shared" si="12"/>
        <v/>
      </c>
      <c r="J52" s="28">
        <f t="shared" si="8"/>
        <v>0</v>
      </c>
      <c r="K52" s="29">
        <f t="shared" si="9"/>
        <v>0</v>
      </c>
      <c r="L52" s="1" t="str">
        <f t="shared" si="13"/>
        <v/>
      </c>
      <c r="M52" s="58" t="str">
        <f t="shared" si="11"/>
        <v/>
      </c>
      <c r="N52" s="93">
        <f t="shared" si="15"/>
        <v>1</v>
      </c>
      <c r="O52" s="47" t="str">
        <f t="shared" si="14"/>
        <v/>
      </c>
      <c r="P52" s="115" t="str">
        <f t="shared" si="10"/>
        <v/>
      </c>
      <c r="Q52" s="116"/>
      <c r="R52" s="9"/>
    </row>
    <row r="53" spans="2:18" x14ac:dyDescent="0.25">
      <c r="B53" s="36"/>
      <c r="C53" s="73"/>
      <c r="D53" s="60"/>
      <c r="E53" s="100"/>
      <c r="F53" s="61"/>
      <c r="G53" s="61"/>
      <c r="H53" s="70"/>
      <c r="I53" s="63" t="str">
        <f t="shared" si="12"/>
        <v/>
      </c>
      <c r="J53" s="28">
        <f t="shared" si="8"/>
        <v>0</v>
      </c>
      <c r="K53" s="29">
        <f t="shared" si="9"/>
        <v>0</v>
      </c>
      <c r="L53" s="1" t="str">
        <f t="shared" si="13"/>
        <v/>
      </c>
      <c r="M53" s="58" t="str">
        <f t="shared" si="11"/>
        <v/>
      </c>
      <c r="N53" s="93">
        <f t="shared" si="15"/>
        <v>1</v>
      </c>
      <c r="O53" s="47" t="str">
        <f t="shared" si="14"/>
        <v/>
      </c>
      <c r="P53" s="115" t="str">
        <f t="shared" si="10"/>
        <v/>
      </c>
      <c r="Q53" s="116"/>
      <c r="R53" s="9"/>
    </row>
    <row r="54" spans="2:18" x14ac:dyDescent="0.25">
      <c r="B54" s="36"/>
      <c r="C54" s="73"/>
      <c r="D54" s="60"/>
      <c r="E54" s="100"/>
      <c r="F54" s="61"/>
      <c r="G54" s="61"/>
      <c r="H54" s="70"/>
      <c r="I54" s="63" t="str">
        <f t="shared" si="12"/>
        <v/>
      </c>
      <c r="J54" s="28">
        <f t="shared" si="8"/>
        <v>0</v>
      </c>
      <c r="K54" s="29">
        <f t="shared" si="9"/>
        <v>0</v>
      </c>
      <c r="L54" s="1" t="str">
        <f t="shared" si="13"/>
        <v/>
      </c>
      <c r="M54" s="58" t="str">
        <f t="shared" si="11"/>
        <v/>
      </c>
      <c r="N54" s="93">
        <f t="shared" si="15"/>
        <v>1</v>
      </c>
      <c r="O54" s="47" t="str">
        <f t="shared" si="14"/>
        <v/>
      </c>
      <c r="P54" s="115" t="str">
        <f t="shared" si="10"/>
        <v/>
      </c>
      <c r="Q54" s="116"/>
      <c r="R54" s="9"/>
    </row>
    <row r="55" spans="2:18" x14ac:dyDescent="0.25">
      <c r="B55" s="36"/>
      <c r="C55" s="73"/>
      <c r="D55" s="60"/>
      <c r="E55" s="100"/>
      <c r="F55" s="61"/>
      <c r="G55" s="61"/>
      <c r="H55" s="70"/>
      <c r="I55" s="63" t="str">
        <f t="shared" si="12"/>
        <v/>
      </c>
      <c r="J55" s="28">
        <f t="shared" si="8"/>
        <v>0</v>
      </c>
      <c r="K55" s="29">
        <f t="shared" si="9"/>
        <v>0</v>
      </c>
      <c r="L55" s="1" t="str">
        <f t="shared" si="13"/>
        <v/>
      </c>
      <c r="M55" s="58" t="str">
        <f t="shared" si="11"/>
        <v/>
      </c>
      <c r="N55" s="93">
        <f t="shared" si="15"/>
        <v>1</v>
      </c>
      <c r="O55" s="47" t="str">
        <f t="shared" si="14"/>
        <v/>
      </c>
      <c r="P55" s="115" t="str">
        <f t="shared" si="10"/>
        <v/>
      </c>
      <c r="Q55" s="116"/>
      <c r="R55" s="9"/>
    </row>
    <row r="56" spans="2:18" x14ac:dyDescent="0.25">
      <c r="B56" s="36"/>
      <c r="C56" s="73"/>
      <c r="D56" s="60"/>
      <c r="E56" s="100"/>
      <c r="F56" s="61"/>
      <c r="G56" s="61"/>
      <c r="H56" s="70"/>
      <c r="I56" s="63" t="str">
        <f t="shared" si="12"/>
        <v/>
      </c>
      <c r="J56" s="28">
        <f t="shared" si="8"/>
        <v>0</v>
      </c>
      <c r="K56" s="29">
        <f t="shared" si="9"/>
        <v>0</v>
      </c>
      <c r="L56" s="1" t="str">
        <f t="shared" si="13"/>
        <v/>
      </c>
      <c r="M56" s="58" t="str">
        <f t="shared" si="11"/>
        <v/>
      </c>
      <c r="N56" s="93">
        <f t="shared" si="15"/>
        <v>1</v>
      </c>
      <c r="O56" s="47" t="str">
        <f t="shared" si="14"/>
        <v/>
      </c>
      <c r="P56" s="115" t="str">
        <f t="shared" si="10"/>
        <v/>
      </c>
      <c r="Q56" s="116"/>
      <c r="R56" s="9"/>
    </row>
    <row r="57" spans="2:18" x14ac:dyDescent="0.25">
      <c r="B57" s="36"/>
      <c r="C57" s="73"/>
      <c r="D57" s="60"/>
      <c r="E57" s="100"/>
      <c r="F57" s="61"/>
      <c r="G57" s="61"/>
      <c r="H57" s="70"/>
      <c r="I57" s="63" t="str">
        <f t="shared" si="12"/>
        <v/>
      </c>
      <c r="J57" s="28">
        <f t="shared" si="8"/>
        <v>0</v>
      </c>
      <c r="K57" s="29">
        <f t="shared" si="9"/>
        <v>0</v>
      </c>
      <c r="L57" s="1" t="str">
        <f t="shared" si="13"/>
        <v/>
      </c>
      <c r="M57" s="58" t="str">
        <f t="shared" si="11"/>
        <v/>
      </c>
      <c r="N57" s="93">
        <f t="shared" si="15"/>
        <v>1</v>
      </c>
      <c r="O57" s="47" t="str">
        <f t="shared" si="14"/>
        <v/>
      </c>
      <c r="P57" s="115" t="str">
        <f t="shared" si="10"/>
        <v/>
      </c>
      <c r="Q57" s="116"/>
      <c r="R57" s="9"/>
    </row>
    <row r="58" spans="2:18" x14ac:dyDescent="0.25">
      <c r="B58" s="36"/>
      <c r="C58" s="73"/>
      <c r="D58" s="60"/>
      <c r="E58" s="100"/>
      <c r="F58" s="61"/>
      <c r="G58" s="61"/>
      <c r="H58" s="70"/>
      <c r="I58" s="63" t="str">
        <f t="shared" si="12"/>
        <v/>
      </c>
      <c r="J58" s="28">
        <f t="shared" si="8"/>
        <v>0</v>
      </c>
      <c r="K58" s="29">
        <f t="shared" si="9"/>
        <v>0</v>
      </c>
      <c r="L58" s="1" t="str">
        <f t="shared" si="13"/>
        <v/>
      </c>
      <c r="M58" s="58" t="str">
        <f t="shared" si="11"/>
        <v/>
      </c>
      <c r="N58" s="93">
        <f t="shared" si="15"/>
        <v>1</v>
      </c>
      <c r="O58" s="47" t="str">
        <f t="shared" si="14"/>
        <v/>
      </c>
      <c r="P58" s="115" t="str">
        <f t="shared" si="10"/>
        <v/>
      </c>
      <c r="Q58" s="116"/>
      <c r="R58" s="9"/>
    </row>
    <row r="59" spans="2:18" x14ac:dyDescent="0.25">
      <c r="B59" s="36"/>
      <c r="C59" s="73"/>
      <c r="D59" s="60"/>
      <c r="E59" s="100"/>
      <c r="F59" s="61"/>
      <c r="G59" s="61"/>
      <c r="H59" s="70"/>
      <c r="I59" s="63" t="str">
        <f t="shared" si="12"/>
        <v/>
      </c>
      <c r="J59" s="28">
        <f t="shared" si="8"/>
        <v>0</v>
      </c>
      <c r="K59" s="29">
        <f t="shared" si="9"/>
        <v>0</v>
      </c>
      <c r="L59" s="1" t="str">
        <f t="shared" si="13"/>
        <v/>
      </c>
      <c r="M59" s="58" t="str">
        <f t="shared" si="11"/>
        <v/>
      </c>
      <c r="N59" s="93">
        <f t="shared" si="15"/>
        <v>1</v>
      </c>
      <c r="O59" s="47" t="str">
        <f t="shared" si="14"/>
        <v/>
      </c>
      <c r="P59" s="115" t="str">
        <f t="shared" si="10"/>
        <v/>
      </c>
      <c r="Q59" s="116"/>
      <c r="R59" s="9"/>
    </row>
    <row r="60" spans="2:18" x14ac:dyDescent="0.25">
      <c r="B60" s="36"/>
      <c r="C60" s="73"/>
      <c r="D60" s="60"/>
      <c r="E60" s="100"/>
      <c r="F60" s="61"/>
      <c r="G60" s="61"/>
      <c r="H60" s="70"/>
      <c r="I60" s="63" t="str">
        <f t="shared" si="12"/>
        <v/>
      </c>
      <c r="J60" s="28">
        <f t="shared" si="8"/>
        <v>0</v>
      </c>
      <c r="K60" s="49">
        <f t="shared" si="9"/>
        <v>0</v>
      </c>
      <c r="L60" s="50" t="str">
        <f t="shared" si="13"/>
        <v/>
      </c>
      <c r="M60" s="58" t="str">
        <f t="shared" si="11"/>
        <v/>
      </c>
      <c r="N60" s="93">
        <f t="shared" si="15"/>
        <v>1</v>
      </c>
      <c r="O60" s="51" t="str">
        <f t="shared" si="14"/>
        <v/>
      </c>
      <c r="P60" s="115" t="str">
        <f t="shared" si="10"/>
        <v/>
      </c>
      <c r="Q60" s="116"/>
      <c r="R60" s="9"/>
    </row>
    <row r="61" spans="2:18" ht="15.75" thickBot="1" x14ac:dyDescent="0.3">
      <c r="B61" s="36"/>
      <c r="C61" s="74"/>
      <c r="D61" s="95"/>
      <c r="E61" s="101"/>
      <c r="F61" s="96"/>
      <c r="G61" s="96"/>
      <c r="H61" s="97"/>
      <c r="I61" s="91" t="str">
        <f t="shared" si="12"/>
        <v/>
      </c>
      <c r="J61" s="34">
        <f t="shared" si="8"/>
        <v>0</v>
      </c>
      <c r="K61" s="35">
        <f t="shared" si="9"/>
        <v>0</v>
      </c>
      <c r="L61" s="52" t="str">
        <f t="shared" si="13"/>
        <v/>
      </c>
      <c r="M61" s="109" t="str">
        <f t="shared" si="11"/>
        <v/>
      </c>
      <c r="N61" s="94">
        <f t="shared" si="15"/>
        <v>1</v>
      </c>
      <c r="O61" s="48" t="str">
        <f t="shared" si="14"/>
        <v/>
      </c>
      <c r="P61" s="115" t="str">
        <f t="shared" si="10"/>
        <v/>
      </c>
      <c r="Q61" s="116"/>
      <c r="R61" s="9"/>
    </row>
    <row r="62" spans="2:18" ht="15.75" customHeight="1" thickTop="1" thickBot="1" x14ac:dyDescent="0.3">
      <c r="E62" s="11"/>
      <c r="J62" s="30"/>
      <c r="K62" s="27">
        <f t="shared" ref="K62" si="16">IF(L62="FFM",H62,0)</f>
        <v>0</v>
      </c>
      <c r="N62" s="16"/>
      <c r="O62" s="118" t="s">
        <v>9</v>
      </c>
      <c r="P62" s="120" t="s">
        <v>10</v>
      </c>
      <c r="R62" s="9"/>
    </row>
    <row r="63" spans="2:18" ht="15.75" customHeight="1" thickBot="1" x14ac:dyDescent="0.3">
      <c r="E63" s="11"/>
      <c r="G63" s="122" t="s">
        <v>27</v>
      </c>
      <c r="H63" s="123"/>
      <c r="I63" s="124"/>
      <c r="J63" s="30"/>
      <c r="K63" s="27"/>
      <c r="L63" s="110">
        <f>+T3</f>
        <v>20</v>
      </c>
      <c r="M63" s="113" t="s">
        <v>8</v>
      </c>
      <c r="N63" s="16"/>
      <c r="O63" s="118"/>
      <c r="P63" s="120"/>
      <c r="R63" s="9"/>
    </row>
    <row r="64" spans="2:18" ht="15.75" thickBot="1" x14ac:dyDescent="0.3">
      <c r="E64" s="11"/>
      <c r="G64" s="125" t="s">
        <v>11</v>
      </c>
      <c r="H64" s="126"/>
      <c r="I64" s="127"/>
      <c r="J64" s="30"/>
      <c r="K64" s="27"/>
      <c r="L64" s="26">
        <v>15</v>
      </c>
      <c r="M64" s="114"/>
      <c r="N64" s="16"/>
      <c r="O64" s="119"/>
      <c r="P64" s="121"/>
      <c r="R64" s="9"/>
    </row>
    <row r="65" spans="2:18" ht="19.5" thickBot="1" x14ac:dyDescent="0.35">
      <c r="D65" s="12"/>
      <c r="E65" s="57" t="s">
        <v>24</v>
      </c>
      <c r="F65" s="155">
        <f>+T9</f>
        <v>10000</v>
      </c>
      <c r="G65" s="156"/>
      <c r="H65" s="128">
        <f>SUM(J37:J61)</f>
        <v>0</v>
      </c>
      <c r="I65" s="129"/>
      <c r="J65" s="27"/>
      <c r="K65" s="27">
        <f t="shared" ref="K65:K96" si="17">IF(L65="FFM",H65,0)</f>
        <v>0</v>
      </c>
      <c r="L65" s="25">
        <f>+L63</f>
        <v>20</v>
      </c>
      <c r="M65" s="13">
        <v>1000</v>
      </c>
      <c r="N65" s="16"/>
      <c r="O65" s="87">
        <f>+M65*H65</f>
        <v>0</v>
      </c>
      <c r="P65" s="53">
        <f>ROUNDDOWN(+O65/L65,-3)</f>
        <v>0</v>
      </c>
      <c r="R65" s="9"/>
    </row>
    <row r="66" spans="2:18" ht="15.75" thickBot="1" x14ac:dyDescent="0.3">
      <c r="D66" s="12"/>
      <c r="E66" s="14"/>
      <c r="F66" s="12"/>
      <c r="G66" s="12"/>
      <c r="H66" s="4"/>
      <c r="I66" s="12"/>
      <c r="J66" s="32"/>
      <c r="K66" s="32"/>
      <c r="L66" s="16"/>
      <c r="M66" s="16"/>
      <c r="N66" s="16"/>
      <c r="O66" s="16"/>
      <c r="P66" s="16"/>
      <c r="R66" s="9"/>
    </row>
    <row r="67" spans="2:18" ht="15.75" thickBot="1" x14ac:dyDescent="0.3">
      <c r="E67" s="14"/>
      <c r="G67" s="144" t="s">
        <v>12</v>
      </c>
      <c r="H67" s="145"/>
      <c r="I67" s="146"/>
      <c r="J67" s="33"/>
      <c r="K67" s="27">
        <f t="shared" si="17"/>
        <v>0</v>
      </c>
      <c r="L67" s="24">
        <f>SUM(O37:O61)</f>
        <v>0</v>
      </c>
      <c r="M67" s="18"/>
      <c r="N67" s="18"/>
    </row>
    <row r="68" spans="2:18" x14ac:dyDescent="0.25">
      <c r="E68" s="14"/>
      <c r="J68" s="30"/>
      <c r="K68" s="27">
        <f t="shared" si="17"/>
        <v>0</v>
      </c>
      <c r="L68" s="19"/>
      <c r="O68" s="20"/>
    </row>
    <row r="69" spans="2:18" ht="15.75" thickBot="1" x14ac:dyDescent="0.3">
      <c r="J69" s="30"/>
      <c r="K69" s="27">
        <f t="shared" si="17"/>
        <v>0</v>
      </c>
      <c r="L69" s="18"/>
      <c r="O69" s="14"/>
    </row>
    <row r="70" spans="2:18" s="37" customFormat="1" ht="46.5" customHeight="1" thickTop="1" thickBot="1" x14ac:dyDescent="0.3">
      <c r="B70" s="75" t="s">
        <v>1</v>
      </c>
      <c r="C70" s="76" t="s">
        <v>0</v>
      </c>
      <c r="D70" s="77" t="s">
        <v>2</v>
      </c>
      <c r="E70" s="7" t="s">
        <v>16</v>
      </c>
      <c r="F70" s="78" t="s">
        <v>3</v>
      </c>
      <c r="G70" s="78" t="s">
        <v>4</v>
      </c>
      <c r="H70" s="79" t="s">
        <v>5</v>
      </c>
      <c r="I70" s="62" t="s">
        <v>17</v>
      </c>
      <c r="J70" s="43"/>
      <c r="K70" s="92">
        <f t="shared" si="17"/>
        <v>0</v>
      </c>
      <c r="L70" s="44" t="s">
        <v>6</v>
      </c>
      <c r="M70" s="89" t="s">
        <v>7</v>
      </c>
      <c r="N70" s="89" t="s">
        <v>11</v>
      </c>
      <c r="O70" s="90" t="s">
        <v>19</v>
      </c>
      <c r="P70" s="10"/>
      <c r="Q70" s="102"/>
      <c r="R70" s="38"/>
    </row>
    <row r="71" spans="2:18" ht="15.75" thickTop="1" x14ac:dyDescent="0.25">
      <c r="B71" s="80">
        <v>1</v>
      </c>
      <c r="C71" s="103">
        <v>50</v>
      </c>
      <c r="D71" s="66"/>
      <c r="E71" s="98"/>
      <c r="F71" s="67"/>
      <c r="G71" s="67"/>
      <c r="H71" s="68"/>
      <c r="I71" s="63" t="str">
        <f>IF(H71&gt;0,IF(H71&gt;$F$99,"Oui","Non"),"")</f>
        <v/>
      </c>
      <c r="J71" s="39">
        <f t="shared" ref="J71:J95" si="18">IF(I71="Oui",H71,0)</f>
        <v>0</v>
      </c>
      <c r="K71" s="40">
        <f t="shared" si="17"/>
        <v>0</v>
      </c>
      <c r="L71" s="41" t="str">
        <f>IF(H71&gt;0,IF(I71="Oui",ROUND(+H71*M$99/P$99,0),"FFM"),"")</f>
        <v/>
      </c>
      <c r="M71" s="58" t="str">
        <f>IF(AND(H71&gt;0,L71&lt;&gt;"FFM"),IF(L71&lt;5,ROUNDDOWN(+H71*M$99/5/N71,-3),P$99/N71),"")</f>
        <v/>
      </c>
      <c r="N71" s="93">
        <f>IF($L$98&lt;16,1,2)</f>
        <v>1</v>
      </c>
      <c r="O71" s="42" t="str">
        <f>IF(L71="FFM",0,IF(H71&gt;0,+H71*M$99/M71,""))</f>
        <v/>
      </c>
      <c r="P71" s="115" t="str">
        <f t="shared" ref="P71:P95" si="19">IF(AND(H71&gt;0,H71&lt;=$F$132),"volume inférieur à"&amp;" "&amp;$F$132 &amp;" m³"&amp;" = FFM",IF(AND(L71&gt;0,L71&lt;5)," Calcul d'un PAS pour min 5 échantillon",""))</f>
        <v/>
      </c>
      <c r="Q71" s="116"/>
      <c r="R71" s="9"/>
    </row>
    <row r="72" spans="2:18" x14ac:dyDescent="0.25">
      <c r="B72" s="69">
        <v>2</v>
      </c>
      <c r="C72" s="59"/>
      <c r="D72" s="60"/>
      <c r="E72" s="99"/>
      <c r="F72" s="61"/>
      <c r="G72" s="61"/>
      <c r="H72" s="70"/>
      <c r="I72" s="63" t="str">
        <f t="shared" ref="I72:I95" si="20">IF(H72&gt;0,IF(H72&gt;$F$99,"Oui","Non"),"")</f>
        <v/>
      </c>
      <c r="J72" s="28">
        <f t="shared" si="18"/>
        <v>0</v>
      </c>
      <c r="K72" s="29">
        <f t="shared" si="17"/>
        <v>0</v>
      </c>
      <c r="L72" s="1" t="str">
        <f>IF(H72&gt;0,IF(I72="Oui",ROUND(+H72*M$99/P$99,0),"FFM"),"")</f>
        <v/>
      </c>
      <c r="M72" s="58" t="str">
        <f t="shared" ref="M72:M94" si="21">IF(AND(H72&gt;0,L72&lt;&gt;"FFM"),IF(L72&lt;5,ROUNDDOWN(+H72*M$99/5/N72,-3),P$99/N72),"")</f>
        <v/>
      </c>
      <c r="N72" s="93">
        <f t="shared" ref="N72:N95" si="22">IF($L$98&lt;16,1,2)</f>
        <v>1</v>
      </c>
      <c r="O72" s="47" t="str">
        <f>IF(L72="FFM",0,IF(H72&gt;0,+H72*M$99/M72,""))</f>
        <v/>
      </c>
      <c r="P72" s="115" t="str">
        <f t="shared" si="19"/>
        <v/>
      </c>
      <c r="Q72" s="116"/>
      <c r="R72" s="9"/>
    </row>
    <row r="73" spans="2:18" x14ac:dyDescent="0.25">
      <c r="B73" s="80">
        <v>3</v>
      </c>
      <c r="C73" s="59"/>
      <c r="D73" s="60"/>
      <c r="E73" s="99"/>
      <c r="F73" s="61"/>
      <c r="G73" s="61"/>
      <c r="H73" s="70"/>
      <c r="I73" s="63" t="str">
        <f t="shared" si="20"/>
        <v/>
      </c>
      <c r="J73" s="28">
        <f t="shared" si="18"/>
        <v>0</v>
      </c>
      <c r="K73" s="29">
        <f t="shared" si="17"/>
        <v>0</v>
      </c>
      <c r="L73" s="1" t="str">
        <f t="shared" ref="L73:L95" si="23">IF(H73&gt;0,IF(I73="Oui",ROUND(+H73*M$99/P$99,0),"FFM"),"")</f>
        <v/>
      </c>
      <c r="M73" s="58" t="str">
        <f t="shared" si="21"/>
        <v/>
      </c>
      <c r="N73" s="93">
        <f t="shared" si="22"/>
        <v>1</v>
      </c>
      <c r="O73" s="47" t="str">
        <f t="shared" ref="O73:O95" si="24">IF(L73="FFM",0,IF(H73&gt;0,+H73*M$99/M73,""))</f>
        <v/>
      </c>
      <c r="P73" s="115" t="str">
        <f t="shared" si="19"/>
        <v/>
      </c>
      <c r="Q73" s="116"/>
      <c r="R73" s="9"/>
    </row>
    <row r="74" spans="2:18" x14ac:dyDescent="0.25">
      <c r="B74" s="69">
        <v>4</v>
      </c>
      <c r="C74" s="59"/>
      <c r="D74" s="60"/>
      <c r="E74" s="99"/>
      <c r="F74" s="61"/>
      <c r="G74" s="61"/>
      <c r="H74" s="70"/>
      <c r="I74" s="63" t="str">
        <f t="shared" si="20"/>
        <v/>
      </c>
      <c r="J74" s="28">
        <f t="shared" si="18"/>
        <v>0</v>
      </c>
      <c r="K74" s="29">
        <f t="shared" si="17"/>
        <v>0</v>
      </c>
      <c r="L74" s="1" t="str">
        <f t="shared" si="23"/>
        <v/>
      </c>
      <c r="M74" s="58" t="str">
        <f t="shared" si="21"/>
        <v/>
      </c>
      <c r="N74" s="93">
        <f t="shared" si="22"/>
        <v>1</v>
      </c>
      <c r="O74" s="47" t="str">
        <f t="shared" si="24"/>
        <v/>
      </c>
      <c r="P74" s="115" t="str">
        <f t="shared" si="19"/>
        <v/>
      </c>
      <c r="Q74" s="116"/>
      <c r="R74" s="9"/>
    </row>
    <row r="75" spans="2:18" x14ac:dyDescent="0.25">
      <c r="B75" s="80">
        <v>5</v>
      </c>
      <c r="C75" s="59"/>
      <c r="D75" s="60"/>
      <c r="E75" s="99"/>
      <c r="F75" s="61"/>
      <c r="G75" s="61"/>
      <c r="H75" s="70"/>
      <c r="I75" s="63" t="str">
        <f t="shared" si="20"/>
        <v/>
      </c>
      <c r="J75" s="28">
        <f t="shared" si="18"/>
        <v>0</v>
      </c>
      <c r="K75" s="29">
        <f t="shared" si="17"/>
        <v>0</v>
      </c>
      <c r="L75" s="1" t="str">
        <f t="shared" si="23"/>
        <v/>
      </c>
      <c r="M75" s="58" t="str">
        <f t="shared" si="21"/>
        <v/>
      </c>
      <c r="N75" s="93">
        <f t="shared" si="22"/>
        <v>1</v>
      </c>
      <c r="O75" s="47" t="str">
        <f t="shared" si="24"/>
        <v/>
      </c>
      <c r="P75" s="115" t="str">
        <f t="shared" si="19"/>
        <v/>
      </c>
      <c r="Q75" s="116"/>
      <c r="R75" s="9"/>
    </row>
    <row r="76" spans="2:18" x14ac:dyDescent="0.25">
      <c r="B76" s="69">
        <v>6</v>
      </c>
      <c r="C76" s="59"/>
      <c r="D76" s="60"/>
      <c r="E76" s="99"/>
      <c r="F76" s="61"/>
      <c r="G76" s="61"/>
      <c r="H76" s="70"/>
      <c r="I76" s="63" t="str">
        <f t="shared" si="20"/>
        <v/>
      </c>
      <c r="J76" s="28">
        <f t="shared" si="18"/>
        <v>0</v>
      </c>
      <c r="K76" s="29">
        <f t="shared" si="17"/>
        <v>0</v>
      </c>
      <c r="L76" s="1" t="str">
        <f t="shared" si="23"/>
        <v/>
      </c>
      <c r="M76" s="58" t="str">
        <f t="shared" si="21"/>
        <v/>
      </c>
      <c r="N76" s="93">
        <f t="shared" si="22"/>
        <v>1</v>
      </c>
      <c r="O76" s="47" t="str">
        <f t="shared" si="24"/>
        <v/>
      </c>
      <c r="P76" s="115" t="str">
        <f t="shared" si="19"/>
        <v/>
      </c>
      <c r="Q76" s="116"/>
      <c r="R76" s="9"/>
    </row>
    <row r="77" spans="2:18" x14ac:dyDescent="0.25">
      <c r="B77" s="80">
        <v>7</v>
      </c>
      <c r="C77" s="59"/>
      <c r="D77" s="60"/>
      <c r="E77" s="100"/>
      <c r="F77" s="61"/>
      <c r="G77" s="61"/>
      <c r="H77" s="70"/>
      <c r="I77" s="63" t="str">
        <f t="shared" si="20"/>
        <v/>
      </c>
      <c r="J77" s="28">
        <f t="shared" si="18"/>
        <v>0</v>
      </c>
      <c r="K77" s="29">
        <f t="shared" si="17"/>
        <v>0</v>
      </c>
      <c r="L77" s="1" t="str">
        <f t="shared" si="23"/>
        <v/>
      </c>
      <c r="M77" s="58" t="str">
        <f t="shared" si="21"/>
        <v/>
      </c>
      <c r="N77" s="93">
        <f t="shared" si="22"/>
        <v>1</v>
      </c>
      <c r="O77" s="47" t="str">
        <f t="shared" si="24"/>
        <v/>
      </c>
      <c r="P77" s="115" t="str">
        <f t="shared" si="19"/>
        <v/>
      </c>
      <c r="Q77" s="116"/>
      <c r="R77" s="9"/>
    </row>
    <row r="78" spans="2:18" x14ac:dyDescent="0.25">
      <c r="B78" s="69">
        <v>8</v>
      </c>
      <c r="C78" s="59"/>
      <c r="D78" s="60"/>
      <c r="E78" s="100"/>
      <c r="F78" s="61"/>
      <c r="G78" s="61"/>
      <c r="H78" s="70"/>
      <c r="I78" s="63" t="str">
        <f t="shared" si="20"/>
        <v/>
      </c>
      <c r="J78" s="28">
        <f t="shared" si="18"/>
        <v>0</v>
      </c>
      <c r="K78" s="29">
        <f t="shared" si="17"/>
        <v>0</v>
      </c>
      <c r="L78" s="1" t="str">
        <f t="shared" si="23"/>
        <v/>
      </c>
      <c r="M78" s="58" t="str">
        <f t="shared" si="21"/>
        <v/>
      </c>
      <c r="N78" s="93">
        <f t="shared" si="22"/>
        <v>1</v>
      </c>
      <c r="O78" s="47" t="str">
        <f t="shared" si="24"/>
        <v/>
      </c>
      <c r="P78" s="115" t="str">
        <f t="shared" si="19"/>
        <v/>
      </c>
      <c r="Q78" s="116"/>
      <c r="R78" s="9"/>
    </row>
    <row r="79" spans="2:18" x14ac:dyDescent="0.25">
      <c r="B79" s="80">
        <v>9</v>
      </c>
      <c r="C79" s="59"/>
      <c r="D79" s="60"/>
      <c r="E79" s="100"/>
      <c r="F79" s="61"/>
      <c r="G79" s="61"/>
      <c r="H79" s="70"/>
      <c r="I79" s="63" t="str">
        <f t="shared" si="20"/>
        <v/>
      </c>
      <c r="J79" s="28">
        <f t="shared" si="18"/>
        <v>0</v>
      </c>
      <c r="K79" s="29">
        <f t="shared" si="17"/>
        <v>0</v>
      </c>
      <c r="L79" s="1" t="str">
        <f t="shared" si="23"/>
        <v/>
      </c>
      <c r="M79" s="58" t="str">
        <f t="shared" si="21"/>
        <v/>
      </c>
      <c r="N79" s="93">
        <f t="shared" si="22"/>
        <v>1</v>
      </c>
      <c r="O79" s="47" t="str">
        <f t="shared" si="24"/>
        <v/>
      </c>
      <c r="P79" s="115" t="str">
        <f t="shared" si="19"/>
        <v/>
      </c>
      <c r="Q79" s="116"/>
      <c r="R79" s="9"/>
    </row>
    <row r="80" spans="2:18" x14ac:dyDescent="0.25">
      <c r="B80" s="69">
        <v>10</v>
      </c>
      <c r="C80" s="59"/>
      <c r="D80" s="60"/>
      <c r="E80" s="100"/>
      <c r="F80" s="61"/>
      <c r="G80" s="61"/>
      <c r="H80" s="70"/>
      <c r="I80" s="63" t="str">
        <f t="shared" si="20"/>
        <v/>
      </c>
      <c r="J80" s="28">
        <f t="shared" si="18"/>
        <v>0</v>
      </c>
      <c r="K80" s="29">
        <f t="shared" si="17"/>
        <v>0</v>
      </c>
      <c r="L80" s="1" t="str">
        <f t="shared" si="23"/>
        <v/>
      </c>
      <c r="M80" s="58" t="str">
        <f t="shared" si="21"/>
        <v/>
      </c>
      <c r="N80" s="93">
        <f t="shared" si="22"/>
        <v>1</v>
      </c>
      <c r="O80" s="47" t="str">
        <f t="shared" si="24"/>
        <v/>
      </c>
      <c r="P80" s="115" t="str">
        <f t="shared" si="19"/>
        <v/>
      </c>
      <c r="Q80" s="116"/>
      <c r="R80" s="9"/>
    </row>
    <row r="81" spans="2:18" x14ac:dyDescent="0.25">
      <c r="B81" s="80">
        <v>11</v>
      </c>
      <c r="C81" s="59"/>
      <c r="D81" s="60"/>
      <c r="E81" s="100"/>
      <c r="F81" s="61"/>
      <c r="G81" s="61"/>
      <c r="H81" s="70"/>
      <c r="I81" s="63" t="str">
        <f t="shared" si="20"/>
        <v/>
      </c>
      <c r="J81" s="28">
        <f t="shared" si="18"/>
        <v>0</v>
      </c>
      <c r="K81" s="29">
        <f t="shared" si="17"/>
        <v>0</v>
      </c>
      <c r="L81" s="1" t="str">
        <f t="shared" si="23"/>
        <v/>
      </c>
      <c r="M81" s="58" t="str">
        <f t="shared" si="21"/>
        <v/>
      </c>
      <c r="N81" s="93">
        <f t="shared" si="22"/>
        <v>1</v>
      </c>
      <c r="O81" s="47" t="str">
        <f t="shared" si="24"/>
        <v/>
      </c>
      <c r="P81" s="115" t="str">
        <f t="shared" si="19"/>
        <v/>
      </c>
      <c r="Q81" s="116"/>
      <c r="R81" s="9"/>
    </row>
    <row r="82" spans="2:18" x14ac:dyDescent="0.25">
      <c r="B82" s="69">
        <v>12</v>
      </c>
      <c r="C82" s="59"/>
      <c r="D82" s="60"/>
      <c r="E82" s="100"/>
      <c r="F82" s="61"/>
      <c r="G82" s="61"/>
      <c r="H82" s="70"/>
      <c r="I82" s="63" t="str">
        <f t="shared" si="20"/>
        <v/>
      </c>
      <c r="J82" s="28">
        <f t="shared" si="18"/>
        <v>0</v>
      </c>
      <c r="K82" s="29">
        <f t="shared" si="17"/>
        <v>0</v>
      </c>
      <c r="L82" s="1" t="str">
        <f t="shared" si="23"/>
        <v/>
      </c>
      <c r="M82" s="58" t="str">
        <f t="shared" si="21"/>
        <v/>
      </c>
      <c r="N82" s="93">
        <f t="shared" si="22"/>
        <v>1</v>
      </c>
      <c r="O82" s="47" t="str">
        <f t="shared" si="24"/>
        <v/>
      </c>
      <c r="P82" s="115" t="str">
        <f t="shared" si="19"/>
        <v/>
      </c>
      <c r="Q82" s="116"/>
      <c r="R82" s="9"/>
    </row>
    <row r="83" spans="2:18" x14ac:dyDescent="0.25">
      <c r="B83" s="80">
        <v>13</v>
      </c>
      <c r="C83" s="59"/>
      <c r="D83" s="60"/>
      <c r="E83" s="100"/>
      <c r="F83" s="61"/>
      <c r="G83" s="61"/>
      <c r="H83" s="70"/>
      <c r="I83" s="63" t="str">
        <f t="shared" si="20"/>
        <v/>
      </c>
      <c r="J83" s="28">
        <f t="shared" si="18"/>
        <v>0</v>
      </c>
      <c r="K83" s="29">
        <f t="shared" si="17"/>
        <v>0</v>
      </c>
      <c r="L83" s="1" t="str">
        <f t="shared" si="23"/>
        <v/>
      </c>
      <c r="M83" s="58" t="str">
        <f t="shared" si="21"/>
        <v/>
      </c>
      <c r="N83" s="93">
        <f t="shared" si="22"/>
        <v>1</v>
      </c>
      <c r="O83" s="47" t="str">
        <f t="shared" si="24"/>
        <v/>
      </c>
      <c r="P83" s="115" t="str">
        <f t="shared" si="19"/>
        <v/>
      </c>
      <c r="Q83" s="116"/>
      <c r="R83" s="9"/>
    </row>
    <row r="84" spans="2:18" x14ac:dyDescent="0.25">
      <c r="B84" s="69">
        <v>14</v>
      </c>
      <c r="C84" s="59"/>
      <c r="D84" s="60"/>
      <c r="E84" s="100"/>
      <c r="F84" s="61"/>
      <c r="G84" s="61"/>
      <c r="H84" s="70"/>
      <c r="I84" s="63" t="str">
        <f t="shared" si="20"/>
        <v/>
      </c>
      <c r="J84" s="28">
        <f t="shared" si="18"/>
        <v>0</v>
      </c>
      <c r="K84" s="29">
        <f t="shared" si="17"/>
        <v>0</v>
      </c>
      <c r="L84" s="1" t="str">
        <f t="shared" si="23"/>
        <v/>
      </c>
      <c r="M84" s="58" t="str">
        <f t="shared" si="21"/>
        <v/>
      </c>
      <c r="N84" s="93">
        <f t="shared" si="22"/>
        <v>1</v>
      </c>
      <c r="O84" s="47" t="str">
        <f t="shared" si="24"/>
        <v/>
      </c>
      <c r="P84" s="115" t="str">
        <f t="shared" si="19"/>
        <v/>
      </c>
      <c r="Q84" s="116"/>
      <c r="R84" s="9"/>
    </row>
    <row r="85" spans="2:18" x14ac:dyDescent="0.25">
      <c r="B85" s="80">
        <v>15</v>
      </c>
      <c r="C85" s="59"/>
      <c r="D85" s="60"/>
      <c r="E85" s="100"/>
      <c r="F85" s="61"/>
      <c r="G85" s="61"/>
      <c r="H85" s="70"/>
      <c r="I85" s="63" t="str">
        <f t="shared" si="20"/>
        <v/>
      </c>
      <c r="J85" s="28">
        <f t="shared" si="18"/>
        <v>0</v>
      </c>
      <c r="K85" s="29">
        <f t="shared" si="17"/>
        <v>0</v>
      </c>
      <c r="L85" s="1" t="str">
        <f t="shared" si="23"/>
        <v/>
      </c>
      <c r="M85" s="58" t="str">
        <f t="shared" si="21"/>
        <v/>
      </c>
      <c r="N85" s="93">
        <f t="shared" si="22"/>
        <v>1</v>
      </c>
      <c r="O85" s="47" t="str">
        <f t="shared" si="24"/>
        <v/>
      </c>
      <c r="P85" s="115" t="str">
        <f t="shared" si="19"/>
        <v/>
      </c>
      <c r="Q85" s="116"/>
      <c r="R85" s="9"/>
    </row>
    <row r="86" spans="2:18" x14ac:dyDescent="0.25">
      <c r="B86" s="69">
        <v>16</v>
      </c>
      <c r="C86" s="59"/>
      <c r="D86" s="60"/>
      <c r="E86" s="100"/>
      <c r="F86" s="61"/>
      <c r="G86" s="61"/>
      <c r="H86" s="70"/>
      <c r="I86" s="63" t="str">
        <f t="shared" si="20"/>
        <v/>
      </c>
      <c r="J86" s="28">
        <f t="shared" si="18"/>
        <v>0</v>
      </c>
      <c r="K86" s="29">
        <f t="shared" si="17"/>
        <v>0</v>
      </c>
      <c r="L86" s="1" t="str">
        <f t="shared" si="23"/>
        <v/>
      </c>
      <c r="M86" s="58" t="str">
        <f t="shared" si="21"/>
        <v/>
      </c>
      <c r="N86" s="93">
        <f t="shared" si="22"/>
        <v>1</v>
      </c>
      <c r="O86" s="47" t="str">
        <f t="shared" si="24"/>
        <v/>
      </c>
      <c r="P86" s="115" t="str">
        <f t="shared" si="19"/>
        <v/>
      </c>
      <c r="Q86" s="116"/>
      <c r="R86" s="9"/>
    </row>
    <row r="87" spans="2:18" x14ac:dyDescent="0.25">
      <c r="B87" s="80">
        <v>17</v>
      </c>
      <c r="C87" s="59"/>
      <c r="D87" s="60"/>
      <c r="E87" s="100"/>
      <c r="F87" s="61"/>
      <c r="G87" s="61"/>
      <c r="H87" s="70"/>
      <c r="I87" s="63" t="str">
        <f t="shared" si="20"/>
        <v/>
      </c>
      <c r="J87" s="28">
        <f t="shared" si="18"/>
        <v>0</v>
      </c>
      <c r="K87" s="29">
        <f t="shared" si="17"/>
        <v>0</v>
      </c>
      <c r="L87" s="1" t="str">
        <f t="shared" si="23"/>
        <v/>
      </c>
      <c r="M87" s="58" t="str">
        <f t="shared" si="21"/>
        <v/>
      </c>
      <c r="N87" s="93">
        <f t="shared" si="22"/>
        <v>1</v>
      </c>
      <c r="O87" s="47" t="str">
        <f t="shared" si="24"/>
        <v/>
      </c>
      <c r="P87" s="115" t="str">
        <f t="shared" si="19"/>
        <v/>
      </c>
      <c r="Q87" s="116"/>
      <c r="R87" s="9"/>
    </row>
    <row r="88" spans="2:18" x14ac:dyDescent="0.25">
      <c r="B88" s="69">
        <v>18</v>
      </c>
      <c r="C88" s="59"/>
      <c r="D88" s="60"/>
      <c r="E88" s="100"/>
      <c r="F88" s="61"/>
      <c r="G88" s="61"/>
      <c r="H88" s="70"/>
      <c r="I88" s="63" t="str">
        <f t="shared" si="20"/>
        <v/>
      </c>
      <c r="J88" s="28">
        <f t="shared" si="18"/>
        <v>0</v>
      </c>
      <c r="K88" s="29">
        <f t="shared" si="17"/>
        <v>0</v>
      </c>
      <c r="L88" s="1" t="str">
        <f t="shared" si="23"/>
        <v/>
      </c>
      <c r="M88" s="58" t="str">
        <f t="shared" si="21"/>
        <v/>
      </c>
      <c r="N88" s="93">
        <f t="shared" si="22"/>
        <v>1</v>
      </c>
      <c r="O88" s="47" t="str">
        <f t="shared" si="24"/>
        <v/>
      </c>
      <c r="P88" s="115" t="str">
        <f t="shared" si="19"/>
        <v/>
      </c>
      <c r="Q88" s="116"/>
      <c r="R88" s="9"/>
    </row>
    <row r="89" spans="2:18" x14ac:dyDescent="0.25">
      <c r="B89" s="80">
        <v>19</v>
      </c>
      <c r="C89" s="59"/>
      <c r="D89" s="60"/>
      <c r="E89" s="100"/>
      <c r="F89" s="61"/>
      <c r="G89" s="61"/>
      <c r="H89" s="70"/>
      <c r="I89" s="63" t="str">
        <f t="shared" si="20"/>
        <v/>
      </c>
      <c r="J89" s="28">
        <f t="shared" si="18"/>
        <v>0</v>
      </c>
      <c r="K89" s="29">
        <f t="shared" si="17"/>
        <v>0</v>
      </c>
      <c r="L89" s="1" t="str">
        <f t="shared" si="23"/>
        <v/>
      </c>
      <c r="M89" s="58" t="str">
        <f t="shared" si="21"/>
        <v/>
      </c>
      <c r="N89" s="93">
        <f t="shared" si="22"/>
        <v>1</v>
      </c>
      <c r="O89" s="47" t="str">
        <f t="shared" si="24"/>
        <v/>
      </c>
      <c r="P89" s="115" t="str">
        <f t="shared" si="19"/>
        <v/>
      </c>
      <c r="Q89" s="116"/>
      <c r="R89" s="9"/>
    </row>
    <row r="90" spans="2:18" x14ac:dyDescent="0.25">
      <c r="B90" s="69">
        <v>20</v>
      </c>
      <c r="C90" s="59"/>
      <c r="D90" s="60"/>
      <c r="E90" s="100"/>
      <c r="F90" s="61"/>
      <c r="G90" s="61"/>
      <c r="H90" s="70"/>
      <c r="I90" s="63" t="str">
        <f t="shared" si="20"/>
        <v/>
      </c>
      <c r="J90" s="28">
        <f t="shared" si="18"/>
        <v>0</v>
      </c>
      <c r="K90" s="29">
        <f t="shared" si="17"/>
        <v>0</v>
      </c>
      <c r="L90" s="1" t="str">
        <f t="shared" si="23"/>
        <v/>
      </c>
      <c r="M90" s="58" t="str">
        <f t="shared" si="21"/>
        <v/>
      </c>
      <c r="N90" s="93">
        <f t="shared" si="22"/>
        <v>1</v>
      </c>
      <c r="O90" s="47" t="str">
        <f t="shared" si="24"/>
        <v/>
      </c>
      <c r="P90" s="115" t="str">
        <f t="shared" si="19"/>
        <v/>
      </c>
      <c r="Q90" s="116"/>
      <c r="R90" s="21"/>
    </row>
    <row r="91" spans="2:18" x14ac:dyDescent="0.25">
      <c r="B91" s="80">
        <v>21</v>
      </c>
      <c r="C91" s="59"/>
      <c r="D91" s="60"/>
      <c r="E91" s="100"/>
      <c r="F91" s="61"/>
      <c r="G91" s="61"/>
      <c r="H91" s="70"/>
      <c r="I91" s="63" t="str">
        <f t="shared" si="20"/>
        <v/>
      </c>
      <c r="J91" s="28">
        <f t="shared" si="18"/>
        <v>0</v>
      </c>
      <c r="K91" s="29">
        <f t="shared" si="17"/>
        <v>0</v>
      </c>
      <c r="L91" s="1" t="str">
        <f t="shared" si="23"/>
        <v/>
      </c>
      <c r="M91" s="58" t="str">
        <f t="shared" si="21"/>
        <v/>
      </c>
      <c r="N91" s="93">
        <f t="shared" si="22"/>
        <v>1</v>
      </c>
      <c r="O91" s="47" t="str">
        <f t="shared" si="24"/>
        <v/>
      </c>
      <c r="P91" s="115" t="str">
        <f t="shared" si="19"/>
        <v/>
      </c>
      <c r="Q91" s="116"/>
      <c r="R91" s="21"/>
    </row>
    <row r="92" spans="2:18" x14ac:dyDescent="0.25">
      <c r="B92" s="69">
        <v>22</v>
      </c>
      <c r="C92" s="59"/>
      <c r="D92" s="60"/>
      <c r="E92" s="100"/>
      <c r="F92" s="61"/>
      <c r="G92" s="61"/>
      <c r="H92" s="70"/>
      <c r="I92" s="63" t="str">
        <f t="shared" si="20"/>
        <v/>
      </c>
      <c r="J92" s="28">
        <f t="shared" si="18"/>
        <v>0</v>
      </c>
      <c r="K92" s="29">
        <f t="shared" si="17"/>
        <v>0</v>
      </c>
      <c r="L92" s="1" t="str">
        <f t="shared" si="23"/>
        <v/>
      </c>
      <c r="M92" s="58" t="str">
        <f t="shared" si="21"/>
        <v/>
      </c>
      <c r="N92" s="93">
        <f t="shared" si="22"/>
        <v>1</v>
      </c>
      <c r="O92" s="47" t="str">
        <f t="shared" si="24"/>
        <v/>
      </c>
      <c r="P92" s="115" t="str">
        <f t="shared" si="19"/>
        <v/>
      </c>
      <c r="Q92" s="116"/>
      <c r="R92" s="21"/>
    </row>
    <row r="93" spans="2:18" x14ac:dyDescent="0.25">
      <c r="B93" s="80">
        <v>23</v>
      </c>
      <c r="C93" s="59"/>
      <c r="D93" s="60"/>
      <c r="E93" s="100"/>
      <c r="F93" s="61"/>
      <c r="G93" s="61"/>
      <c r="H93" s="70"/>
      <c r="I93" s="63" t="str">
        <f t="shared" si="20"/>
        <v/>
      </c>
      <c r="J93" s="28">
        <f t="shared" si="18"/>
        <v>0</v>
      </c>
      <c r="K93" s="29">
        <f t="shared" si="17"/>
        <v>0</v>
      </c>
      <c r="L93" s="1" t="str">
        <f t="shared" si="23"/>
        <v/>
      </c>
      <c r="M93" s="58" t="str">
        <f t="shared" si="21"/>
        <v/>
      </c>
      <c r="N93" s="93">
        <f t="shared" si="22"/>
        <v>1</v>
      </c>
      <c r="O93" s="47" t="str">
        <f t="shared" si="24"/>
        <v/>
      </c>
      <c r="P93" s="115" t="str">
        <f t="shared" si="19"/>
        <v/>
      </c>
      <c r="Q93" s="116"/>
      <c r="R93" s="9"/>
    </row>
    <row r="94" spans="2:18" x14ac:dyDescent="0.25">
      <c r="B94" s="69">
        <v>24</v>
      </c>
      <c r="C94" s="59"/>
      <c r="D94" s="60"/>
      <c r="E94" s="100"/>
      <c r="F94" s="61"/>
      <c r="G94" s="61"/>
      <c r="H94" s="70"/>
      <c r="I94" s="63" t="str">
        <f t="shared" si="20"/>
        <v/>
      </c>
      <c r="J94" s="28">
        <f t="shared" si="18"/>
        <v>0</v>
      </c>
      <c r="K94" s="49">
        <f t="shared" si="17"/>
        <v>0</v>
      </c>
      <c r="L94" s="50" t="str">
        <f t="shared" si="23"/>
        <v/>
      </c>
      <c r="M94" s="58" t="str">
        <f t="shared" si="21"/>
        <v/>
      </c>
      <c r="N94" s="93">
        <f t="shared" si="22"/>
        <v>1</v>
      </c>
      <c r="O94" s="51" t="str">
        <f t="shared" si="24"/>
        <v/>
      </c>
      <c r="P94" s="115" t="str">
        <f t="shared" si="19"/>
        <v/>
      </c>
      <c r="Q94" s="116"/>
      <c r="R94" s="9"/>
    </row>
    <row r="95" spans="2:18" ht="15.75" thickBot="1" x14ac:dyDescent="0.3">
      <c r="B95" s="81">
        <v>25</v>
      </c>
      <c r="C95" s="82"/>
      <c r="D95" s="95"/>
      <c r="E95" s="101"/>
      <c r="F95" s="96"/>
      <c r="G95" s="96"/>
      <c r="H95" s="97"/>
      <c r="I95" s="63" t="str">
        <f t="shared" si="20"/>
        <v/>
      </c>
      <c r="J95" s="34">
        <f t="shared" si="18"/>
        <v>0</v>
      </c>
      <c r="K95" s="35">
        <f t="shared" si="17"/>
        <v>0</v>
      </c>
      <c r="L95" s="52" t="str">
        <f t="shared" si="23"/>
        <v/>
      </c>
      <c r="M95" s="109" t="str">
        <f>IF(AND(H95&gt;0,L95&lt;&gt;"FFM"),IF(L95&lt;5,ROUNDDOWN(+H95*M$99/5/N95,-3),P$99/N95),"")</f>
        <v/>
      </c>
      <c r="N95" s="94">
        <f t="shared" si="22"/>
        <v>1</v>
      </c>
      <c r="O95" s="48" t="str">
        <f t="shared" si="24"/>
        <v/>
      </c>
      <c r="P95" s="115" t="str">
        <f t="shared" si="19"/>
        <v/>
      </c>
      <c r="Q95" s="116"/>
      <c r="R95" s="9"/>
    </row>
    <row r="96" spans="2:18" ht="15.75" customHeight="1" thickTop="1" thickBot="1" x14ac:dyDescent="0.3">
      <c r="E96" s="11"/>
      <c r="J96" s="30"/>
      <c r="K96" s="27">
        <f t="shared" si="17"/>
        <v>0</v>
      </c>
      <c r="O96" s="118" t="s">
        <v>9</v>
      </c>
      <c r="P96" s="120" t="s">
        <v>10</v>
      </c>
      <c r="R96" s="9"/>
    </row>
    <row r="97" spans="2:18" ht="15.75" customHeight="1" thickBot="1" x14ac:dyDescent="0.3">
      <c r="E97" s="11"/>
      <c r="G97" s="122" t="s">
        <v>27</v>
      </c>
      <c r="H97" s="123"/>
      <c r="I97" s="124"/>
      <c r="J97" s="30"/>
      <c r="K97" s="27"/>
      <c r="L97" s="110">
        <f>+T3</f>
        <v>20</v>
      </c>
      <c r="M97" s="113" t="s">
        <v>8</v>
      </c>
      <c r="O97" s="118"/>
      <c r="P97" s="120"/>
      <c r="R97" s="9"/>
    </row>
    <row r="98" spans="2:18" ht="15.75" thickBot="1" x14ac:dyDescent="0.3">
      <c r="E98" s="11"/>
      <c r="G98" s="125" t="s">
        <v>11</v>
      </c>
      <c r="H98" s="126"/>
      <c r="I98" s="127"/>
      <c r="J98" s="30"/>
      <c r="K98" s="27"/>
      <c r="L98" s="26">
        <v>15</v>
      </c>
      <c r="M98" s="114"/>
      <c r="O98" s="119"/>
      <c r="P98" s="121"/>
      <c r="R98" s="9"/>
    </row>
    <row r="99" spans="2:18" ht="19.5" thickBot="1" x14ac:dyDescent="0.35">
      <c r="D99" s="12"/>
      <c r="E99" s="57" t="s">
        <v>24</v>
      </c>
      <c r="F99" s="155">
        <f>+T9</f>
        <v>10000</v>
      </c>
      <c r="G99" s="156"/>
      <c r="H99" s="128">
        <f>SUM(J71:J95)</f>
        <v>0</v>
      </c>
      <c r="I99" s="129"/>
      <c r="J99" s="27"/>
      <c r="K99" s="27"/>
      <c r="L99" s="25">
        <f>+L97</f>
        <v>20</v>
      </c>
      <c r="M99" s="13">
        <v>600</v>
      </c>
      <c r="O99" s="87">
        <f>+M99*H99</f>
        <v>0</v>
      </c>
      <c r="P99" s="53">
        <f>ROUNDDOWN(+O99/L99,-3)</f>
        <v>0</v>
      </c>
      <c r="R99" s="9"/>
    </row>
    <row r="100" spans="2:18" ht="15.75" thickBot="1" x14ac:dyDescent="0.3">
      <c r="E100" s="14"/>
      <c r="F100" s="12"/>
      <c r="G100" s="12"/>
      <c r="H100" s="4"/>
      <c r="I100" s="12"/>
      <c r="L100" s="2"/>
      <c r="O100" s="14"/>
    </row>
    <row r="101" spans="2:18" ht="15.75" thickBot="1" x14ac:dyDescent="0.3">
      <c r="E101" s="14"/>
      <c r="G101" s="144" t="s">
        <v>12</v>
      </c>
      <c r="H101" s="145"/>
      <c r="I101" s="146"/>
      <c r="J101" s="45"/>
      <c r="K101" s="29"/>
      <c r="L101" s="24">
        <f>SUM(O71:O95)</f>
        <v>0</v>
      </c>
      <c r="O101" s="14"/>
    </row>
    <row r="102" spans="2:18" ht="15.75" thickBot="1" x14ac:dyDescent="0.3">
      <c r="J102" s="30"/>
      <c r="K102" s="27"/>
      <c r="L102" s="18"/>
      <c r="O102" s="14"/>
    </row>
    <row r="103" spans="2:18" s="37" customFormat="1" ht="46.5" customHeight="1" thickTop="1" thickBot="1" x14ac:dyDescent="0.3">
      <c r="B103" s="75" t="s">
        <v>1</v>
      </c>
      <c r="C103" s="83" t="s">
        <v>0</v>
      </c>
      <c r="D103" s="84" t="s">
        <v>2</v>
      </c>
      <c r="E103" s="7" t="s">
        <v>16</v>
      </c>
      <c r="F103" s="85" t="s">
        <v>3</v>
      </c>
      <c r="G103" s="85" t="s">
        <v>4</v>
      </c>
      <c r="H103" s="86" t="s">
        <v>5</v>
      </c>
      <c r="I103" s="62" t="s">
        <v>17</v>
      </c>
      <c r="J103" s="43"/>
      <c r="K103" s="92"/>
      <c r="L103" s="44" t="s">
        <v>6</v>
      </c>
      <c r="M103" s="89" t="s">
        <v>7</v>
      </c>
      <c r="N103" s="89" t="s">
        <v>11</v>
      </c>
      <c r="O103" s="90" t="s">
        <v>19</v>
      </c>
      <c r="P103" s="10"/>
      <c r="Q103" s="102"/>
      <c r="R103" s="38"/>
    </row>
    <row r="104" spans="2:18" ht="15.75" thickTop="1" x14ac:dyDescent="0.25">
      <c r="B104" s="80">
        <v>1</v>
      </c>
      <c r="C104" s="105">
        <v>80</v>
      </c>
      <c r="D104" s="66"/>
      <c r="E104" s="98"/>
      <c r="F104" s="67"/>
      <c r="G104" s="67"/>
      <c r="H104" s="68"/>
      <c r="I104" s="63" t="str">
        <f>IF(H104&gt;0,IF(H104&gt;$F$132,"Oui","Non"),"")</f>
        <v/>
      </c>
      <c r="J104" s="39">
        <f t="shared" ref="J104:J128" si="25">IF(I104="Oui",H104,0)</f>
        <v>0</v>
      </c>
      <c r="K104" s="40">
        <f t="shared" ref="K104:K128" si="26">IF(L104="FFM",H104,0)</f>
        <v>0</v>
      </c>
      <c r="L104" s="41" t="str">
        <f>IF(H104&gt;0,IF(I104="Oui",ROUND(+H104*M$132/P$132,0),"FFM"),"")</f>
        <v/>
      </c>
      <c r="M104" s="58" t="str">
        <f>IF(AND(H104&gt;0,L104&lt;&gt;"FFM"),IF(L104&lt;5,ROUNDDOWN(+H104*M$132/5/N104,-3),P$132/N104),"")</f>
        <v/>
      </c>
      <c r="N104" s="93">
        <f>IF($L$131&lt;16,1,2)</f>
        <v>1</v>
      </c>
      <c r="O104" s="42" t="str">
        <f>IF(L104="FFM",0,IF(H104&gt;0,+H104*M$132/M104,""))</f>
        <v/>
      </c>
      <c r="P104" s="115" t="str">
        <f t="shared" ref="P104:P105" si="27">IF(AND(H104&gt;0,H104&lt;=$F$132),"volume inférieur à"&amp;" "&amp;$F$132 &amp;" m³"&amp;" = FFM",IF(AND(L104&gt;0,L104&lt;5)," Calcul d'un PAS pour min 5 échantillon",""))</f>
        <v/>
      </c>
      <c r="Q104" s="116"/>
      <c r="R104" s="9"/>
    </row>
    <row r="105" spans="2:18" x14ac:dyDescent="0.25">
      <c r="B105" s="69">
        <v>2</v>
      </c>
      <c r="C105" s="59"/>
      <c r="D105" s="60"/>
      <c r="E105" s="99"/>
      <c r="F105" s="61"/>
      <c r="G105" s="61"/>
      <c r="H105" s="70"/>
      <c r="I105" s="63" t="str">
        <f>IF(H105&gt;0,IF(H105&gt;$F$132,"Oui","Non"),"")</f>
        <v/>
      </c>
      <c r="J105" s="28">
        <f t="shared" si="25"/>
        <v>0</v>
      </c>
      <c r="K105" s="29">
        <f t="shared" si="26"/>
        <v>0</v>
      </c>
      <c r="L105" s="1" t="str">
        <f>IF(H105&gt;0,IF(I105="Oui",ROUND(+H105*M$132/P$132,0),"FFM"),"")</f>
        <v/>
      </c>
      <c r="M105" s="58" t="str">
        <f t="shared" ref="M105:M128" si="28">IF(AND(H105&gt;0,L105&lt;&gt;"FFM"),IF(L105&lt;5,ROUNDDOWN(+H105*M$132/5/N105,-3),P$132/N105),"")</f>
        <v/>
      </c>
      <c r="N105" s="93">
        <f t="shared" ref="N105:N128" si="29">IF($L$131&lt;16,1,2)</f>
        <v>1</v>
      </c>
      <c r="O105" s="47" t="str">
        <f>IF(L105="FFM",0,IF(H105&gt;0,+H105*M$132/M105,""))</f>
        <v/>
      </c>
      <c r="P105" s="115" t="str">
        <f t="shared" si="27"/>
        <v/>
      </c>
      <c r="Q105" s="116"/>
      <c r="R105" s="9"/>
    </row>
    <row r="106" spans="2:18" x14ac:dyDescent="0.25">
      <c r="B106" s="80">
        <v>3</v>
      </c>
      <c r="C106" s="59"/>
      <c r="D106" s="60"/>
      <c r="E106" s="99"/>
      <c r="F106" s="61"/>
      <c r="G106" s="61"/>
      <c r="H106" s="70"/>
      <c r="I106" s="63" t="str">
        <f t="shared" ref="I106:I128" si="30">IF(H106&gt;0,IF(H106&gt;$F$132,"Oui","Non"),"")</f>
        <v/>
      </c>
      <c r="J106" s="28">
        <f t="shared" si="25"/>
        <v>0</v>
      </c>
      <c r="K106" s="29">
        <f t="shared" si="26"/>
        <v>0</v>
      </c>
      <c r="L106" s="1" t="str">
        <f t="shared" ref="L106:L128" si="31">IF(H106&gt;0,IF(I106="Oui",ROUND(+H106*M$132/P$132,0),"FFM"),"")</f>
        <v/>
      </c>
      <c r="M106" s="58" t="str">
        <f t="shared" si="28"/>
        <v/>
      </c>
      <c r="N106" s="93">
        <f t="shared" si="29"/>
        <v>1</v>
      </c>
      <c r="O106" s="47" t="str">
        <f t="shared" ref="O106:O128" si="32">IF(L106="FFM",0,IF(H106&gt;0,+H106*M$132/M106,""))</f>
        <v/>
      </c>
      <c r="P106" s="115" t="str">
        <f t="shared" ref="P106" si="33">IF(AND(H106&gt;0,H106&lt;=$F$132),"volume inférieur à"&amp;" "&amp;$F$132 &amp;" m³"&amp;" = FFM",IF(AND(L106&gt;0,L106&lt;5)," Calcul d'un PAS pour min 5 échantillon",""))</f>
        <v/>
      </c>
      <c r="Q106" s="116"/>
      <c r="R106" s="9"/>
    </row>
    <row r="107" spans="2:18" x14ac:dyDescent="0.25">
      <c r="B107" s="69">
        <v>4</v>
      </c>
      <c r="C107" s="59"/>
      <c r="D107" s="60"/>
      <c r="E107" s="99"/>
      <c r="F107" s="61"/>
      <c r="G107" s="61"/>
      <c r="H107" s="70"/>
      <c r="I107" s="63" t="str">
        <f t="shared" si="30"/>
        <v/>
      </c>
      <c r="J107" s="28">
        <f t="shared" si="25"/>
        <v>0</v>
      </c>
      <c r="K107" s="29">
        <f t="shared" si="26"/>
        <v>0</v>
      </c>
      <c r="L107" s="1" t="str">
        <f t="shared" si="31"/>
        <v/>
      </c>
      <c r="M107" s="58" t="str">
        <f t="shared" si="28"/>
        <v/>
      </c>
      <c r="N107" s="93">
        <f t="shared" si="29"/>
        <v>1</v>
      </c>
      <c r="O107" s="47" t="str">
        <f t="shared" si="32"/>
        <v/>
      </c>
      <c r="P107" s="115" t="str">
        <f t="shared" ref="P107:P128" si="34">IF(AND(H107&gt;0,H107&lt;=$F$132),"volume inférieur à"&amp;" "&amp;$F$132 &amp;" m³"&amp;" = FFM",IF(AND(L107&gt;0,L107&lt;5)," Calcul d'un PAS pour min 5 échantillon",""))</f>
        <v/>
      </c>
      <c r="Q107" s="116"/>
      <c r="R107" s="9"/>
    </row>
    <row r="108" spans="2:18" x14ac:dyDescent="0.25">
      <c r="B108" s="80">
        <v>5</v>
      </c>
      <c r="C108" s="59"/>
      <c r="D108" s="60"/>
      <c r="E108" s="99"/>
      <c r="F108" s="61"/>
      <c r="G108" s="61"/>
      <c r="H108" s="70"/>
      <c r="I108" s="63" t="str">
        <f t="shared" si="30"/>
        <v/>
      </c>
      <c r="J108" s="28">
        <f t="shared" si="25"/>
        <v>0</v>
      </c>
      <c r="K108" s="29">
        <f t="shared" si="26"/>
        <v>0</v>
      </c>
      <c r="L108" s="1" t="str">
        <f t="shared" si="31"/>
        <v/>
      </c>
      <c r="M108" s="58" t="str">
        <f t="shared" si="28"/>
        <v/>
      </c>
      <c r="N108" s="93">
        <f t="shared" si="29"/>
        <v>1</v>
      </c>
      <c r="O108" s="47" t="str">
        <f t="shared" si="32"/>
        <v/>
      </c>
      <c r="P108" s="115" t="str">
        <f t="shared" si="34"/>
        <v/>
      </c>
      <c r="Q108" s="116"/>
      <c r="R108" s="9"/>
    </row>
    <row r="109" spans="2:18" x14ac:dyDescent="0.25">
      <c r="B109" s="69">
        <v>6</v>
      </c>
      <c r="C109" s="59"/>
      <c r="D109" s="60"/>
      <c r="E109" s="99"/>
      <c r="F109" s="61"/>
      <c r="G109" s="61"/>
      <c r="H109" s="70"/>
      <c r="I109" s="63" t="str">
        <f t="shared" si="30"/>
        <v/>
      </c>
      <c r="J109" s="28">
        <f t="shared" si="25"/>
        <v>0</v>
      </c>
      <c r="K109" s="29">
        <f t="shared" si="26"/>
        <v>0</v>
      </c>
      <c r="L109" s="1" t="str">
        <f t="shared" si="31"/>
        <v/>
      </c>
      <c r="M109" s="58" t="str">
        <f t="shared" si="28"/>
        <v/>
      </c>
      <c r="N109" s="93">
        <f t="shared" si="29"/>
        <v>1</v>
      </c>
      <c r="O109" s="47" t="str">
        <f t="shared" si="32"/>
        <v/>
      </c>
      <c r="P109" s="115" t="str">
        <f t="shared" si="34"/>
        <v/>
      </c>
      <c r="Q109" s="116"/>
      <c r="R109" s="9"/>
    </row>
    <row r="110" spans="2:18" x14ac:dyDescent="0.25">
      <c r="B110" s="80">
        <v>7</v>
      </c>
      <c r="C110" s="59"/>
      <c r="D110" s="60"/>
      <c r="E110" s="100"/>
      <c r="F110" s="61"/>
      <c r="G110" s="61"/>
      <c r="H110" s="70"/>
      <c r="I110" s="63" t="str">
        <f t="shared" si="30"/>
        <v/>
      </c>
      <c r="J110" s="28">
        <f t="shared" si="25"/>
        <v>0</v>
      </c>
      <c r="K110" s="29">
        <f t="shared" si="26"/>
        <v>0</v>
      </c>
      <c r="L110" s="1" t="str">
        <f t="shared" si="31"/>
        <v/>
      </c>
      <c r="M110" s="58" t="str">
        <f t="shared" si="28"/>
        <v/>
      </c>
      <c r="N110" s="93">
        <f t="shared" si="29"/>
        <v>1</v>
      </c>
      <c r="O110" s="47" t="str">
        <f t="shared" si="32"/>
        <v/>
      </c>
      <c r="P110" s="115" t="str">
        <f t="shared" si="34"/>
        <v/>
      </c>
      <c r="Q110" s="116"/>
      <c r="R110" s="9"/>
    </row>
    <row r="111" spans="2:18" x14ac:dyDescent="0.25">
      <c r="B111" s="69">
        <v>8</v>
      </c>
      <c r="C111" s="59"/>
      <c r="D111" s="60"/>
      <c r="E111" s="100"/>
      <c r="F111" s="61"/>
      <c r="G111" s="61"/>
      <c r="H111" s="70"/>
      <c r="I111" s="63" t="str">
        <f t="shared" si="30"/>
        <v/>
      </c>
      <c r="J111" s="28">
        <f t="shared" si="25"/>
        <v>0</v>
      </c>
      <c r="K111" s="29">
        <f t="shared" si="26"/>
        <v>0</v>
      </c>
      <c r="L111" s="1" t="str">
        <f t="shared" si="31"/>
        <v/>
      </c>
      <c r="M111" s="58" t="str">
        <f t="shared" si="28"/>
        <v/>
      </c>
      <c r="N111" s="93">
        <f t="shared" si="29"/>
        <v>1</v>
      </c>
      <c r="O111" s="47" t="str">
        <f t="shared" si="32"/>
        <v/>
      </c>
      <c r="P111" s="115" t="str">
        <f t="shared" si="34"/>
        <v/>
      </c>
      <c r="Q111" s="116"/>
      <c r="R111" s="9"/>
    </row>
    <row r="112" spans="2:18" x14ac:dyDescent="0.25">
      <c r="B112" s="80">
        <v>9</v>
      </c>
      <c r="C112" s="59"/>
      <c r="D112" s="60"/>
      <c r="E112" s="100"/>
      <c r="F112" s="61"/>
      <c r="G112" s="61"/>
      <c r="H112" s="70"/>
      <c r="I112" s="63" t="str">
        <f t="shared" si="30"/>
        <v/>
      </c>
      <c r="J112" s="28">
        <f t="shared" si="25"/>
        <v>0</v>
      </c>
      <c r="K112" s="29">
        <f t="shared" si="26"/>
        <v>0</v>
      </c>
      <c r="L112" s="1" t="str">
        <f t="shared" si="31"/>
        <v/>
      </c>
      <c r="M112" s="58" t="str">
        <f t="shared" si="28"/>
        <v/>
      </c>
      <c r="N112" s="93">
        <f t="shared" si="29"/>
        <v>1</v>
      </c>
      <c r="O112" s="47" t="str">
        <f t="shared" si="32"/>
        <v/>
      </c>
      <c r="P112" s="115" t="str">
        <f t="shared" si="34"/>
        <v/>
      </c>
      <c r="Q112" s="116"/>
      <c r="R112" s="9"/>
    </row>
    <row r="113" spans="2:18" x14ac:dyDescent="0.25">
      <c r="B113" s="69">
        <v>10</v>
      </c>
      <c r="C113" s="59"/>
      <c r="D113" s="60"/>
      <c r="E113" s="100"/>
      <c r="F113" s="61"/>
      <c r="G113" s="61"/>
      <c r="H113" s="70"/>
      <c r="I113" s="63" t="str">
        <f t="shared" si="30"/>
        <v/>
      </c>
      <c r="J113" s="28">
        <f t="shared" si="25"/>
        <v>0</v>
      </c>
      <c r="K113" s="29">
        <f t="shared" si="26"/>
        <v>0</v>
      </c>
      <c r="L113" s="1" t="str">
        <f t="shared" si="31"/>
        <v/>
      </c>
      <c r="M113" s="58" t="str">
        <f t="shared" si="28"/>
        <v/>
      </c>
      <c r="N113" s="93">
        <f t="shared" si="29"/>
        <v>1</v>
      </c>
      <c r="O113" s="47" t="str">
        <f t="shared" si="32"/>
        <v/>
      </c>
      <c r="P113" s="115" t="str">
        <f t="shared" si="34"/>
        <v/>
      </c>
      <c r="Q113" s="116"/>
      <c r="R113" s="9"/>
    </row>
    <row r="114" spans="2:18" x14ac:dyDescent="0.25">
      <c r="B114" s="80">
        <v>11</v>
      </c>
      <c r="C114" s="59"/>
      <c r="D114" s="60"/>
      <c r="E114" s="100"/>
      <c r="F114" s="61"/>
      <c r="G114" s="61"/>
      <c r="H114" s="70"/>
      <c r="I114" s="63" t="str">
        <f t="shared" si="30"/>
        <v/>
      </c>
      <c r="J114" s="28">
        <f t="shared" si="25"/>
        <v>0</v>
      </c>
      <c r="K114" s="29">
        <f t="shared" si="26"/>
        <v>0</v>
      </c>
      <c r="L114" s="1" t="str">
        <f t="shared" si="31"/>
        <v/>
      </c>
      <c r="M114" s="58" t="str">
        <f t="shared" si="28"/>
        <v/>
      </c>
      <c r="N114" s="93">
        <f t="shared" si="29"/>
        <v>1</v>
      </c>
      <c r="O114" s="47" t="str">
        <f t="shared" si="32"/>
        <v/>
      </c>
      <c r="P114" s="115" t="str">
        <f t="shared" si="34"/>
        <v/>
      </c>
      <c r="Q114" s="116"/>
      <c r="R114" s="9"/>
    </row>
    <row r="115" spans="2:18" x14ac:dyDescent="0.25">
      <c r="B115" s="69">
        <v>12</v>
      </c>
      <c r="C115" s="59"/>
      <c r="D115" s="60"/>
      <c r="E115" s="100"/>
      <c r="F115" s="61"/>
      <c r="G115" s="61"/>
      <c r="H115" s="70"/>
      <c r="I115" s="63" t="str">
        <f t="shared" si="30"/>
        <v/>
      </c>
      <c r="J115" s="28">
        <f t="shared" si="25"/>
        <v>0</v>
      </c>
      <c r="K115" s="29">
        <f t="shared" si="26"/>
        <v>0</v>
      </c>
      <c r="L115" s="1" t="str">
        <f t="shared" si="31"/>
        <v/>
      </c>
      <c r="M115" s="58" t="str">
        <f t="shared" si="28"/>
        <v/>
      </c>
      <c r="N115" s="93">
        <f t="shared" si="29"/>
        <v>1</v>
      </c>
      <c r="O115" s="47" t="str">
        <f t="shared" si="32"/>
        <v/>
      </c>
      <c r="P115" s="115" t="str">
        <f t="shared" si="34"/>
        <v/>
      </c>
      <c r="Q115" s="116"/>
      <c r="R115" s="9"/>
    </row>
    <row r="116" spans="2:18" x14ac:dyDescent="0.25">
      <c r="B116" s="80">
        <v>13</v>
      </c>
      <c r="C116" s="59"/>
      <c r="D116" s="60"/>
      <c r="E116" s="100"/>
      <c r="F116" s="61"/>
      <c r="G116" s="61"/>
      <c r="H116" s="70"/>
      <c r="I116" s="63" t="str">
        <f t="shared" si="30"/>
        <v/>
      </c>
      <c r="J116" s="28">
        <f t="shared" si="25"/>
        <v>0</v>
      </c>
      <c r="K116" s="29">
        <f t="shared" si="26"/>
        <v>0</v>
      </c>
      <c r="L116" s="1" t="str">
        <f t="shared" si="31"/>
        <v/>
      </c>
      <c r="M116" s="58" t="str">
        <f t="shared" si="28"/>
        <v/>
      </c>
      <c r="N116" s="93">
        <f t="shared" si="29"/>
        <v>1</v>
      </c>
      <c r="O116" s="47" t="str">
        <f t="shared" si="32"/>
        <v/>
      </c>
      <c r="P116" s="115" t="str">
        <f t="shared" si="34"/>
        <v/>
      </c>
      <c r="Q116" s="116"/>
      <c r="R116" s="9"/>
    </row>
    <row r="117" spans="2:18" x14ac:dyDescent="0.25">
      <c r="B117" s="69">
        <v>14</v>
      </c>
      <c r="C117" s="59"/>
      <c r="D117" s="60"/>
      <c r="E117" s="100"/>
      <c r="F117" s="61"/>
      <c r="G117" s="61"/>
      <c r="H117" s="70"/>
      <c r="I117" s="63" t="str">
        <f t="shared" si="30"/>
        <v/>
      </c>
      <c r="J117" s="28">
        <f t="shared" si="25"/>
        <v>0</v>
      </c>
      <c r="K117" s="29">
        <f t="shared" si="26"/>
        <v>0</v>
      </c>
      <c r="L117" s="1" t="str">
        <f t="shared" si="31"/>
        <v/>
      </c>
      <c r="M117" s="58" t="str">
        <f t="shared" si="28"/>
        <v/>
      </c>
      <c r="N117" s="93">
        <f t="shared" si="29"/>
        <v>1</v>
      </c>
      <c r="O117" s="47" t="str">
        <f t="shared" si="32"/>
        <v/>
      </c>
      <c r="P117" s="115" t="str">
        <f t="shared" si="34"/>
        <v/>
      </c>
      <c r="Q117" s="116"/>
      <c r="R117" s="9"/>
    </row>
    <row r="118" spans="2:18" x14ac:dyDescent="0.25">
      <c r="B118" s="80">
        <v>15</v>
      </c>
      <c r="C118" s="59"/>
      <c r="D118" s="60"/>
      <c r="E118" s="100"/>
      <c r="F118" s="61"/>
      <c r="G118" s="61"/>
      <c r="H118" s="70"/>
      <c r="I118" s="63" t="str">
        <f t="shared" si="30"/>
        <v/>
      </c>
      <c r="J118" s="28">
        <f t="shared" si="25"/>
        <v>0</v>
      </c>
      <c r="K118" s="29">
        <f t="shared" si="26"/>
        <v>0</v>
      </c>
      <c r="L118" s="1" t="str">
        <f t="shared" si="31"/>
        <v/>
      </c>
      <c r="M118" s="58" t="str">
        <f t="shared" si="28"/>
        <v/>
      </c>
      <c r="N118" s="93">
        <f t="shared" si="29"/>
        <v>1</v>
      </c>
      <c r="O118" s="47" t="str">
        <f t="shared" si="32"/>
        <v/>
      </c>
      <c r="P118" s="115" t="str">
        <f t="shared" si="34"/>
        <v/>
      </c>
      <c r="Q118" s="116"/>
      <c r="R118" s="9"/>
    </row>
    <row r="119" spans="2:18" x14ac:dyDescent="0.25">
      <c r="B119" s="69">
        <v>16</v>
      </c>
      <c r="C119" s="59"/>
      <c r="D119" s="60"/>
      <c r="E119" s="100"/>
      <c r="F119" s="61"/>
      <c r="G119" s="61"/>
      <c r="H119" s="70"/>
      <c r="I119" s="63" t="str">
        <f t="shared" si="30"/>
        <v/>
      </c>
      <c r="J119" s="28">
        <f t="shared" si="25"/>
        <v>0</v>
      </c>
      <c r="K119" s="29">
        <f t="shared" si="26"/>
        <v>0</v>
      </c>
      <c r="L119" s="1" t="str">
        <f t="shared" si="31"/>
        <v/>
      </c>
      <c r="M119" s="58" t="str">
        <f t="shared" si="28"/>
        <v/>
      </c>
      <c r="N119" s="93">
        <f t="shared" si="29"/>
        <v>1</v>
      </c>
      <c r="O119" s="47" t="str">
        <f t="shared" si="32"/>
        <v/>
      </c>
      <c r="P119" s="115" t="str">
        <f t="shared" si="34"/>
        <v/>
      </c>
      <c r="Q119" s="116"/>
      <c r="R119" s="9"/>
    </row>
    <row r="120" spans="2:18" x14ac:dyDescent="0.25">
      <c r="B120" s="80">
        <v>17</v>
      </c>
      <c r="C120" s="59"/>
      <c r="D120" s="60"/>
      <c r="E120" s="100"/>
      <c r="F120" s="61"/>
      <c r="G120" s="61"/>
      <c r="H120" s="70"/>
      <c r="I120" s="63" t="str">
        <f t="shared" si="30"/>
        <v/>
      </c>
      <c r="J120" s="28">
        <f t="shared" si="25"/>
        <v>0</v>
      </c>
      <c r="K120" s="29">
        <f t="shared" si="26"/>
        <v>0</v>
      </c>
      <c r="L120" s="1" t="str">
        <f t="shared" si="31"/>
        <v/>
      </c>
      <c r="M120" s="58" t="str">
        <f t="shared" si="28"/>
        <v/>
      </c>
      <c r="N120" s="93">
        <f t="shared" si="29"/>
        <v>1</v>
      </c>
      <c r="O120" s="47" t="str">
        <f t="shared" si="32"/>
        <v/>
      </c>
      <c r="P120" s="115" t="str">
        <f t="shared" si="34"/>
        <v/>
      </c>
      <c r="Q120" s="116"/>
      <c r="R120" s="9"/>
    </row>
    <row r="121" spans="2:18" x14ac:dyDescent="0.25">
      <c r="B121" s="69">
        <v>18</v>
      </c>
      <c r="C121" s="59"/>
      <c r="D121" s="60"/>
      <c r="E121" s="100"/>
      <c r="F121" s="61"/>
      <c r="G121" s="61"/>
      <c r="H121" s="70"/>
      <c r="I121" s="63" t="str">
        <f t="shared" si="30"/>
        <v/>
      </c>
      <c r="J121" s="28">
        <f t="shared" si="25"/>
        <v>0</v>
      </c>
      <c r="K121" s="29">
        <f t="shared" si="26"/>
        <v>0</v>
      </c>
      <c r="L121" s="1" t="str">
        <f t="shared" si="31"/>
        <v/>
      </c>
      <c r="M121" s="58" t="str">
        <f t="shared" si="28"/>
        <v/>
      </c>
      <c r="N121" s="93">
        <f t="shared" si="29"/>
        <v>1</v>
      </c>
      <c r="O121" s="47" t="str">
        <f t="shared" si="32"/>
        <v/>
      </c>
      <c r="P121" s="115" t="str">
        <f t="shared" si="34"/>
        <v/>
      </c>
      <c r="Q121" s="116"/>
      <c r="R121" s="9"/>
    </row>
    <row r="122" spans="2:18" x14ac:dyDescent="0.25">
      <c r="B122" s="80">
        <v>19</v>
      </c>
      <c r="C122" s="59"/>
      <c r="D122" s="60"/>
      <c r="E122" s="100"/>
      <c r="F122" s="61"/>
      <c r="G122" s="61"/>
      <c r="H122" s="70"/>
      <c r="I122" s="63" t="str">
        <f t="shared" si="30"/>
        <v/>
      </c>
      <c r="J122" s="28">
        <f t="shared" si="25"/>
        <v>0</v>
      </c>
      <c r="K122" s="29">
        <f t="shared" si="26"/>
        <v>0</v>
      </c>
      <c r="L122" s="1" t="str">
        <f t="shared" si="31"/>
        <v/>
      </c>
      <c r="M122" s="58" t="str">
        <f t="shared" si="28"/>
        <v/>
      </c>
      <c r="N122" s="93">
        <f t="shared" si="29"/>
        <v>1</v>
      </c>
      <c r="O122" s="47" t="str">
        <f t="shared" si="32"/>
        <v/>
      </c>
      <c r="P122" s="115" t="str">
        <f t="shared" si="34"/>
        <v/>
      </c>
      <c r="Q122" s="116"/>
      <c r="R122" s="9"/>
    </row>
    <row r="123" spans="2:18" x14ac:dyDescent="0.25">
      <c r="B123" s="69">
        <v>20</v>
      </c>
      <c r="C123" s="59"/>
      <c r="D123" s="60"/>
      <c r="E123" s="100"/>
      <c r="F123" s="61"/>
      <c r="G123" s="61"/>
      <c r="H123" s="70"/>
      <c r="I123" s="63" t="str">
        <f t="shared" si="30"/>
        <v/>
      </c>
      <c r="J123" s="28">
        <f t="shared" si="25"/>
        <v>0</v>
      </c>
      <c r="K123" s="29">
        <f t="shared" si="26"/>
        <v>0</v>
      </c>
      <c r="L123" s="1" t="str">
        <f t="shared" si="31"/>
        <v/>
      </c>
      <c r="M123" s="58" t="str">
        <f t="shared" si="28"/>
        <v/>
      </c>
      <c r="N123" s="93">
        <f t="shared" si="29"/>
        <v>1</v>
      </c>
      <c r="O123" s="47" t="str">
        <f t="shared" si="32"/>
        <v/>
      </c>
      <c r="P123" s="115" t="str">
        <f t="shared" si="34"/>
        <v/>
      </c>
      <c r="Q123" s="116"/>
      <c r="R123" s="21"/>
    </row>
    <row r="124" spans="2:18" x14ac:dyDescent="0.25">
      <c r="B124" s="80">
        <v>21</v>
      </c>
      <c r="C124" s="59"/>
      <c r="D124" s="60"/>
      <c r="E124" s="100"/>
      <c r="F124" s="61"/>
      <c r="G124" s="61"/>
      <c r="H124" s="70"/>
      <c r="I124" s="63" t="str">
        <f t="shared" si="30"/>
        <v/>
      </c>
      <c r="J124" s="28">
        <f t="shared" si="25"/>
        <v>0</v>
      </c>
      <c r="K124" s="29">
        <f t="shared" si="26"/>
        <v>0</v>
      </c>
      <c r="L124" s="1" t="str">
        <f t="shared" si="31"/>
        <v/>
      </c>
      <c r="M124" s="58" t="str">
        <f t="shared" si="28"/>
        <v/>
      </c>
      <c r="N124" s="93">
        <f t="shared" si="29"/>
        <v>1</v>
      </c>
      <c r="O124" s="47" t="str">
        <f t="shared" si="32"/>
        <v/>
      </c>
      <c r="P124" s="115" t="str">
        <f t="shared" si="34"/>
        <v/>
      </c>
      <c r="Q124" s="116"/>
      <c r="R124" s="21"/>
    </row>
    <row r="125" spans="2:18" x14ac:dyDescent="0.25">
      <c r="B125" s="69">
        <v>22</v>
      </c>
      <c r="C125" s="59"/>
      <c r="D125" s="60"/>
      <c r="E125" s="100"/>
      <c r="F125" s="61"/>
      <c r="G125" s="61"/>
      <c r="H125" s="70"/>
      <c r="I125" s="63" t="str">
        <f t="shared" si="30"/>
        <v/>
      </c>
      <c r="J125" s="28">
        <f t="shared" si="25"/>
        <v>0</v>
      </c>
      <c r="K125" s="29">
        <f t="shared" si="26"/>
        <v>0</v>
      </c>
      <c r="L125" s="1" t="str">
        <f t="shared" si="31"/>
        <v/>
      </c>
      <c r="M125" s="58" t="str">
        <f t="shared" si="28"/>
        <v/>
      </c>
      <c r="N125" s="93">
        <f t="shared" si="29"/>
        <v>1</v>
      </c>
      <c r="O125" s="47" t="str">
        <f t="shared" si="32"/>
        <v/>
      </c>
      <c r="P125" s="115" t="str">
        <f t="shared" si="34"/>
        <v/>
      </c>
      <c r="Q125" s="116"/>
      <c r="R125" s="21"/>
    </row>
    <row r="126" spans="2:18" x14ac:dyDescent="0.25">
      <c r="B126" s="80">
        <v>23</v>
      </c>
      <c r="C126" s="59"/>
      <c r="D126" s="60"/>
      <c r="E126" s="100"/>
      <c r="F126" s="61"/>
      <c r="G126" s="61"/>
      <c r="H126" s="70"/>
      <c r="I126" s="63" t="str">
        <f t="shared" si="30"/>
        <v/>
      </c>
      <c r="J126" s="28">
        <f t="shared" si="25"/>
        <v>0</v>
      </c>
      <c r="K126" s="29">
        <f t="shared" si="26"/>
        <v>0</v>
      </c>
      <c r="L126" s="1" t="str">
        <f t="shared" si="31"/>
        <v/>
      </c>
      <c r="M126" s="58" t="str">
        <f t="shared" si="28"/>
        <v/>
      </c>
      <c r="N126" s="93">
        <f t="shared" si="29"/>
        <v>1</v>
      </c>
      <c r="O126" s="47" t="str">
        <f t="shared" si="32"/>
        <v/>
      </c>
      <c r="P126" s="115" t="str">
        <f t="shared" si="34"/>
        <v/>
      </c>
      <c r="Q126" s="116"/>
      <c r="R126" s="9"/>
    </row>
    <row r="127" spans="2:18" x14ac:dyDescent="0.25">
      <c r="B127" s="69">
        <v>24</v>
      </c>
      <c r="C127" s="59"/>
      <c r="D127" s="60"/>
      <c r="E127" s="100"/>
      <c r="F127" s="61"/>
      <c r="G127" s="61"/>
      <c r="H127" s="70"/>
      <c r="I127" s="63" t="str">
        <f t="shared" si="30"/>
        <v/>
      </c>
      <c r="J127" s="28">
        <f t="shared" si="25"/>
        <v>0</v>
      </c>
      <c r="K127" s="49">
        <f t="shared" si="26"/>
        <v>0</v>
      </c>
      <c r="L127" s="50" t="str">
        <f t="shared" si="31"/>
        <v/>
      </c>
      <c r="M127" s="58" t="str">
        <f t="shared" si="28"/>
        <v/>
      </c>
      <c r="N127" s="93">
        <f t="shared" si="29"/>
        <v>1</v>
      </c>
      <c r="O127" s="51" t="str">
        <f t="shared" si="32"/>
        <v/>
      </c>
      <c r="P127" s="115" t="str">
        <f t="shared" si="34"/>
        <v/>
      </c>
      <c r="Q127" s="116"/>
      <c r="R127" s="9"/>
    </row>
    <row r="128" spans="2:18" ht="15.75" thickBot="1" x14ac:dyDescent="0.3">
      <c r="B128" s="81">
        <v>25</v>
      </c>
      <c r="C128" s="82"/>
      <c r="D128" s="95"/>
      <c r="E128" s="101"/>
      <c r="F128" s="96"/>
      <c r="G128" s="96"/>
      <c r="H128" s="97"/>
      <c r="I128" s="91" t="str">
        <f t="shared" si="30"/>
        <v/>
      </c>
      <c r="J128" s="34">
        <f t="shared" si="25"/>
        <v>0</v>
      </c>
      <c r="K128" s="35">
        <f t="shared" si="26"/>
        <v>0</v>
      </c>
      <c r="L128" s="52" t="str">
        <f t="shared" si="31"/>
        <v/>
      </c>
      <c r="M128" s="109" t="str">
        <f t="shared" si="28"/>
        <v/>
      </c>
      <c r="N128" s="94">
        <f t="shared" si="29"/>
        <v>1</v>
      </c>
      <c r="O128" s="48" t="str">
        <f t="shared" si="32"/>
        <v/>
      </c>
      <c r="P128" s="115" t="str">
        <f t="shared" si="34"/>
        <v/>
      </c>
      <c r="Q128" s="116"/>
      <c r="R128" s="9"/>
    </row>
    <row r="129" spans="1:18" ht="15.75" customHeight="1" thickTop="1" thickBot="1" x14ac:dyDescent="0.3">
      <c r="E129" s="11"/>
      <c r="J129" s="30"/>
      <c r="K129" s="27"/>
      <c r="O129" s="118" t="s">
        <v>9</v>
      </c>
      <c r="P129" s="120" t="s">
        <v>10</v>
      </c>
      <c r="R129" s="9"/>
    </row>
    <row r="130" spans="1:18" ht="15.75" customHeight="1" thickBot="1" x14ac:dyDescent="0.3">
      <c r="E130" s="11"/>
      <c r="G130" s="122" t="s">
        <v>27</v>
      </c>
      <c r="H130" s="123"/>
      <c r="I130" s="124"/>
      <c r="J130" s="30"/>
      <c r="K130" s="27"/>
      <c r="L130" s="110">
        <f>+T3</f>
        <v>20</v>
      </c>
      <c r="M130" s="113" t="s">
        <v>8</v>
      </c>
      <c r="O130" s="118"/>
      <c r="P130" s="120"/>
      <c r="R130" s="9"/>
    </row>
    <row r="131" spans="1:18" ht="15.75" thickBot="1" x14ac:dyDescent="0.3">
      <c r="E131" s="11"/>
      <c r="G131" s="125" t="s">
        <v>11</v>
      </c>
      <c r="H131" s="126"/>
      <c r="I131" s="127"/>
      <c r="J131" s="30"/>
      <c r="K131" s="27"/>
      <c r="L131" s="26">
        <v>15</v>
      </c>
      <c r="M131" s="114"/>
      <c r="O131" s="119"/>
      <c r="P131" s="121"/>
      <c r="R131" s="9"/>
    </row>
    <row r="132" spans="1:18" ht="19.5" thickBot="1" x14ac:dyDescent="0.35">
      <c r="D132" s="12"/>
      <c r="E132" s="57" t="s">
        <v>24</v>
      </c>
      <c r="F132" s="155">
        <f>+T9</f>
        <v>10000</v>
      </c>
      <c r="G132" s="156"/>
      <c r="H132" s="128">
        <f>SUM(J104:J128)</f>
        <v>0</v>
      </c>
      <c r="I132" s="129"/>
      <c r="J132" s="27"/>
      <c r="K132" s="27"/>
      <c r="L132" s="25">
        <f>+L130</f>
        <v>20</v>
      </c>
      <c r="M132" s="13">
        <v>1200</v>
      </c>
      <c r="O132" s="87">
        <f>+M132*H132</f>
        <v>0</v>
      </c>
      <c r="P132" s="53">
        <f>ROUNDDOWN(+O132/L132,-3)</f>
        <v>0</v>
      </c>
      <c r="R132" s="9"/>
    </row>
    <row r="133" spans="1:18" x14ac:dyDescent="0.25">
      <c r="E133" s="14"/>
      <c r="F133" s="12"/>
      <c r="G133" s="12" t="s">
        <v>12</v>
      </c>
      <c r="H133" s="4"/>
      <c r="I133" s="12"/>
      <c r="J133" s="33"/>
      <c r="K133" s="27"/>
      <c r="L133" s="24">
        <f>SUM(O104:O128)</f>
        <v>0</v>
      </c>
      <c r="O133" s="14"/>
    </row>
    <row r="134" spans="1:18" x14ac:dyDescent="0.25">
      <c r="J134" s="30"/>
      <c r="K134" s="27"/>
      <c r="L134" s="18"/>
      <c r="O134" s="14"/>
    </row>
    <row r="135" spans="1:18" x14ac:dyDescent="0.25">
      <c r="J135" s="30"/>
      <c r="K135" s="30"/>
      <c r="L135" s="18"/>
      <c r="O135" s="14"/>
    </row>
    <row r="136" spans="1:18" ht="15.75" thickBot="1" x14ac:dyDescent="0.3">
      <c r="J136" s="30"/>
      <c r="K136" s="30"/>
      <c r="L136" s="18"/>
      <c r="O136" s="14"/>
    </row>
    <row r="137" spans="1:18" ht="15.75" thickBot="1" x14ac:dyDescent="0.3">
      <c r="E137" s="14"/>
      <c r="G137" s="130" t="s">
        <v>13</v>
      </c>
      <c r="H137" s="131"/>
      <c r="I137" s="132"/>
      <c r="J137" s="33"/>
      <c r="K137" s="33"/>
      <c r="L137" s="17">
        <f>+L101+L67+L33+L133</f>
        <v>0</v>
      </c>
      <c r="M137" s="19"/>
      <c r="N137" s="19"/>
      <c r="O137" s="133" t="s">
        <v>14</v>
      </c>
      <c r="P137" s="134"/>
      <c r="Q137" s="22">
        <f>SUM(K3:K27,K37:K61,K71:K95,K104:K128)</f>
        <v>0</v>
      </c>
      <c r="R137" s="23" t="e">
        <f>+Q137/(Q137+Q138)</f>
        <v>#DIV/0!</v>
      </c>
    </row>
    <row r="138" spans="1:18" ht="15.75" thickBot="1" x14ac:dyDescent="0.3">
      <c r="E138" s="14"/>
      <c r="J138" s="30"/>
      <c r="K138" s="30"/>
      <c r="L138" s="18"/>
      <c r="M138" s="18"/>
      <c r="N138" s="18"/>
      <c r="O138" s="133" t="s">
        <v>15</v>
      </c>
      <c r="P138" s="134"/>
      <c r="Q138" s="22">
        <f>SUM(H104:H128,H71:H95,H37:H61,H3:H27)-Q137</f>
        <v>0</v>
      </c>
    </row>
    <row r="139" spans="1:18" ht="15.75" thickBot="1" x14ac:dyDescent="0.3">
      <c r="A139" s="4"/>
      <c r="D139" s="12"/>
      <c r="L139" s="18"/>
      <c r="M139" s="18"/>
      <c r="N139" s="18"/>
      <c r="Q139" s="22">
        <f>+Q138+Q137</f>
        <v>0</v>
      </c>
    </row>
    <row r="140" spans="1:18" x14ac:dyDescent="0.25">
      <c r="G140" s="117"/>
      <c r="H140" s="117"/>
    </row>
  </sheetData>
  <sheetProtection algorithmName="SHA-512" hashValue="3mtIKucy3igaZMr2icGY5zEsD71Kfi/C77+fAGSm+lqY9cSOwP+cx0FklUwSs/h34DcTZ5XKZGkf7XQS3Zpefw==" saltValue="Wv1X9cDsJO6w7qF/W1XA3g==" spinCount="100000" sheet="1" objects="1" scenarios="1"/>
  <mergeCells count="144">
    <mergeCell ref="O137:P137"/>
    <mergeCell ref="O138:P138"/>
    <mergeCell ref="G140:H140"/>
    <mergeCell ref="G130:I130"/>
    <mergeCell ref="M130:M131"/>
    <mergeCell ref="G131:I131"/>
    <mergeCell ref="F132:G132"/>
    <mergeCell ref="H132:I132"/>
    <mergeCell ref="G137:I137"/>
    <mergeCell ref="P125:Q125"/>
    <mergeCell ref="P126:Q126"/>
    <mergeCell ref="P127:Q127"/>
    <mergeCell ref="P128:Q128"/>
    <mergeCell ref="O129:O131"/>
    <mergeCell ref="P129:P131"/>
    <mergeCell ref="P119:Q119"/>
    <mergeCell ref="P120:Q120"/>
    <mergeCell ref="P121:Q121"/>
    <mergeCell ref="P122:Q122"/>
    <mergeCell ref="P123:Q123"/>
    <mergeCell ref="P124:Q124"/>
    <mergeCell ref="P113:Q113"/>
    <mergeCell ref="P114:Q114"/>
    <mergeCell ref="P115:Q115"/>
    <mergeCell ref="P116:Q116"/>
    <mergeCell ref="P117:Q117"/>
    <mergeCell ref="P118:Q118"/>
    <mergeCell ref="P107:Q107"/>
    <mergeCell ref="P108:Q108"/>
    <mergeCell ref="P109:Q109"/>
    <mergeCell ref="P110:Q110"/>
    <mergeCell ref="P111:Q111"/>
    <mergeCell ref="P112:Q112"/>
    <mergeCell ref="F99:G99"/>
    <mergeCell ref="H99:I99"/>
    <mergeCell ref="G101:I101"/>
    <mergeCell ref="P104:Q104"/>
    <mergeCell ref="P105:Q105"/>
    <mergeCell ref="P106:Q106"/>
    <mergeCell ref="P95:Q95"/>
    <mergeCell ref="O96:O98"/>
    <mergeCell ref="P96:P98"/>
    <mergeCell ref="G97:I97"/>
    <mergeCell ref="M97:M98"/>
    <mergeCell ref="G98:I98"/>
    <mergeCell ref="P89:Q89"/>
    <mergeCell ref="P90:Q90"/>
    <mergeCell ref="P91:Q91"/>
    <mergeCell ref="P92:Q92"/>
    <mergeCell ref="P93:Q93"/>
    <mergeCell ref="P94:Q94"/>
    <mergeCell ref="P83:Q83"/>
    <mergeCell ref="P84:Q84"/>
    <mergeCell ref="P85:Q85"/>
    <mergeCell ref="P86:Q86"/>
    <mergeCell ref="P87:Q87"/>
    <mergeCell ref="P88:Q88"/>
    <mergeCell ref="P77:Q77"/>
    <mergeCell ref="P78:Q78"/>
    <mergeCell ref="P79:Q79"/>
    <mergeCell ref="P80:Q80"/>
    <mergeCell ref="P81:Q81"/>
    <mergeCell ref="P82:Q82"/>
    <mergeCell ref="P71:Q71"/>
    <mergeCell ref="P72:Q72"/>
    <mergeCell ref="P73:Q73"/>
    <mergeCell ref="P74:Q74"/>
    <mergeCell ref="P75:Q75"/>
    <mergeCell ref="P76:Q76"/>
    <mergeCell ref="G63:I63"/>
    <mergeCell ref="M63:M64"/>
    <mergeCell ref="G64:I64"/>
    <mergeCell ref="F65:G65"/>
    <mergeCell ref="H65:I65"/>
    <mergeCell ref="G67:I67"/>
    <mergeCell ref="P58:Q58"/>
    <mergeCell ref="P59:Q59"/>
    <mergeCell ref="P60:Q60"/>
    <mergeCell ref="P61:Q61"/>
    <mergeCell ref="O62:O64"/>
    <mergeCell ref="P62:P64"/>
    <mergeCell ref="P52:Q52"/>
    <mergeCell ref="P53:Q53"/>
    <mergeCell ref="P54:Q54"/>
    <mergeCell ref="P55:Q55"/>
    <mergeCell ref="P56:Q56"/>
    <mergeCell ref="P57:Q57"/>
    <mergeCell ref="P46:Q46"/>
    <mergeCell ref="P47:Q47"/>
    <mergeCell ref="P48:Q48"/>
    <mergeCell ref="P49:Q49"/>
    <mergeCell ref="P50:Q50"/>
    <mergeCell ref="P51:Q51"/>
    <mergeCell ref="P40:Q40"/>
    <mergeCell ref="P41:Q41"/>
    <mergeCell ref="P42:Q42"/>
    <mergeCell ref="P43:Q43"/>
    <mergeCell ref="P44:Q44"/>
    <mergeCell ref="P45:Q45"/>
    <mergeCell ref="F31:G31"/>
    <mergeCell ref="H31:I31"/>
    <mergeCell ref="G33:I33"/>
    <mergeCell ref="P37:Q37"/>
    <mergeCell ref="P38:Q38"/>
    <mergeCell ref="P39:Q39"/>
    <mergeCell ref="M32:O33"/>
    <mergeCell ref="P26:Q26"/>
    <mergeCell ref="P27:Q27"/>
    <mergeCell ref="O28:O30"/>
    <mergeCell ref="P28:P30"/>
    <mergeCell ref="G29:I29"/>
    <mergeCell ref="M29:M30"/>
    <mergeCell ref="G30:I30"/>
    <mergeCell ref="P20:Q20"/>
    <mergeCell ref="P21:Q21"/>
    <mergeCell ref="P22:Q22"/>
    <mergeCell ref="P23:Q23"/>
    <mergeCell ref="P24:Q24"/>
    <mergeCell ref="P25:Q25"/>
    <mergeCell ref="P14:Q14"/>
    <mergeCell ref="P15:Q15"/>
    <mergeCell ref="P16:Q16"/>
    <mergeCell ref="P17:Q17"/>
    <mergeCell ref="P18:Q18"/>
    <mergeCell ref="P19:Q19"/>
    <mergeCell ref="P10:Q10"/>
    <mergeCell ref="S10:S11"/>
    <mergeCell ref="T10:T11"/>
    <mergeCell ref="P11:Q11"/>
    <mergeCell ref="P12:Q12"/>
    <mergeCell ref="P13:Q13"/>
    <mergeCell ref="P5:Q5"/>
    <mergeCell ref="S5:S7"/>
    <mergeCell ref="P6:Q6"/>
    <mergeCell ref="P7:Q7"/>
    <mergeCell ref="P8:Q8"/>
    <mergeCell ref="S8:S9"/>
    <mergeCell ref="P9:Q9"/>
    <mergeCell ref="L1:M1"/>
    <mergeCell ref="S2:T2"/>
    <mergeCell ref="P3:Q3"/>
    <mergeCell ref="S3:S4"/>
    <mergeCell ref="T3:T4"/>
    <mergeCell ref="P4:Q4"/>
  </mergeCells>
  <conditionalFormatting sqref="O3:O5 O9:O27 O43:O61 O77:O95 O110:O128">
    <cfRule type="expression" dxfId="305" priority="2043">
      <formula>$L3&lt;5</formula>
    </cfRule>
  </conditionalFormatting>
  <conditionalFormatting sqref="H103">
    <cfRule type="cellIs" dxfId="304" priority="2041" operator="lessThan">
      <formula>7500</formula>
    </cfRule>
  </conditionalFormatting>
  <conditionalFormatting sqref="O6:O8">
    <cfRule type="expression" dxfId="303" priority="2040">
      <formula>$L6&lt;5</formula>
    </cfRule>
  </conditionalFormatting>
  <conditionalFormatting sqref="O37:O39">
    <cfRule type="expression" dxfId="302" priority="2036">
      <formula>$L37&lt;5</formula>
    </cfRule>
  </conditionalFormatting>
  <conditionalFormatting sqref="O40:O42">
    <cfRule type="expression" dxfId="301" priority="2034">
      <formula>$L40&lt;5</formula>
    </cfRule>
  </conditionalFormatting>
  <conditionalFormatting sqref="O71:O73">
    <cfRule type="expression" dxfId="300" priority="2030">
      <formula>$L71&lt;5</formula>
    </cfRule>
  </conditionalFormatting>
  <conditionalFormatting sqref="O74:O76">
    <cfRule type="expression" dxfId="299" priority="2028">
      <formula>$L74&lt;5</formula>
    </cfRule>
  </conditionalFormatting>
  <conditionalFormatting sqref="O104:O106">
    <cfRule type="expression" dxfId="298" priority="2024">
      <formula>$L104&lt;5</formula>
    </cfRule>
  </conditionalFormatting>
  <conditionalFormatting sqref="O107:O109">
    <cfRule type="expression" dxfId="297" priority="2022">
      <formula>$L107&lt;5</formula>
    </cfRule>
  </conditionalFormatting>
  <conditionalFormatting sqref="P107:P128">
    <cfRule type="expression" dxfId="296" priority="1977">
      <formula>$L107&lt;5</formula>
    </cfRule>
  </conditionalFormatting>
  <conditionalFormatting sqref="P39">
    <cfRule type="expression" dxfId="295" priority="1967">
      <formula>$L39&lt;5</formula>
    </cfRule>
  </conditionalFormatting>
  <conditionalFormatting sqref="P3">
    <cfRule type="expression" dxfId="294" priority="1957">
      <formula>$L3&lt;5</formula>
    </cfRule>
  </conditionalFormatting>
  <conditionalFormatting sqref="P106">
    <cfRule type="expression" dxfId="293" priority="1992">
      <formula>$H106&lt;=$F$132</formula>
    </cfRule>
  </conditionalFormatting>
  <conditionalFormatting sqref="P106">
    <cfRule type="expression" dxfId="292" priority="1991">
      <formula>$L106&lt;5</formula>
    </cfRule>
  </conditionalFormatting>
  <conditionalFormatting sqref="P104">
    <cfRule type="expression" dxfId="291" priority="1982">
      <formula>$H104&lt;=$F$132</formula>
    </cfRule>
  </conditionalFormatting>
  <conditionalFormatting sqref="P104">
    <cfRule type="expression" dxfId="290" priority="1981">
      <formula>$L104&lt;5</formula>
    </cfRule>
  </conditionalFormatting>
  <conditionalFormatting sqref="P105">
    <cfRule type="expression" dxfId="289" priority="1980">
      <formula>$H105&lt;=$F$132</formula>
    </cfRule>
  </conditionalFormatting>
  <conditionalFormatting sqref="P105">
    <cfRule type="expression" dxfId="288" priority="1979">
      <formula>$L105&lt;5</formula>
    </cfRule>
  </conditionalFormatting>
  <conditionalFormatting sqref="P107:P128">
    <cfRule type="expression" dxfId="287" priority="1978">
      <formula>$H107&lt;=$F$132</formula>
    </cfRule>
  </conditionalFormatting>
  <conditionalFormatting sqref="P73">
    <cfRule type="expression" dxfId="286" priority="1976">
      <formula>$H73&lt;=$F$132</formula>
    </cfRule>
  </conditionalFormatting>
  <conditionalFormatting sqref="P73">
    <cfRule type="expression" dxfId="285" priority="1975">
      <formula>$L73&lt;5</formula>
    </cfRule>
  </conditionalFormatting>
  <conditionalFormatting sqref="P71">
    <cfRule type="expression" dxfId="284" priority="1974">
      <formula>$H71&lt;=$F$132</formula>
    </cfRule>
  </conditionalFormatting>
  <conditionalFormatting sqref="P71">
    <cfRule type="expression" dxfId="283" priority="1973">
      <formula>$L71&lt;5</formula>
    </cfRule>
  </conditionalFormatting>
  <conditionalFormatting sqref="P72">
    <cfRule type="expression" dxfId="282" priority="1972">
      <formula>$H72&lt;=$F$132</formula>
    </cfRule>
  </conditionalFormatting>
  <conditionalFormatting sqref="P72">
    <cfRule type="expression" dxfId="281" priority="1971">
      <formula>$L72&lt;5</formula>
    </cfRule>
  </conditionalFormatting>
  <conditionalFormatting sqref="P74:P95">
    <cfRule type="expression" dxfId="280" priority="1970">
      <formula>$H74&lt;=$F$132</formula>
    </cfRule>
  </conditionalFormatting>
  <conditionalFormatting sqref="P74:P95">
    <cfRule type="expression" dxfId="279" priority="1969">
      <formula>$L74&lt;5</formula>
    </cfRule>
  </conditionalFormatting>
  <conditionalFormatting sqref="P39">
    <cfRule type="expression" dxfId="278" priority="1968">
      <formula>$H39&lt;=$F$132</formula>
    </cfRule>
  </conditionalFormatting>
  <conditionalFormatting sqref="P37">
    <cfRule type="expression" dxfId="277" priority="1966">
      <formula>$H37&lt;=$F$132</formula>
    </cfRule>
  </conditionalFormatting>
  <conditionalFormatting sqref="P37">
    <cfRule type="expression" dxfId="276" priority="1965">
      <formula>$L37&lt;5</formula>
    </cfRule>
  </conditionalFormatting>
  <conditionalFormatting sqref="P38">
    <cfRule type="expression" dxfId="275" priority="1964">
      <formula>$H38&lt;=$F$132</formula>
    </cfRule>
  </conditionalFormatting>
  <conditionalFormatting sqref="P38">
    <cfRule type="expression" dxfId="274" priority="1963">
      <formula>$L38&lt;5</formula>
    </cfRule>
  </conditionalFormatting>
  <conditionalFormatting sqref="P40:P61">
    <cfRule type="expression" dxfId="273" priority="1962">
      <formula>$H40&lt;=$F$132</formula>
    </cfRule>
  </conditionalFormatting>
  <conditionalFormatting sqref="P40:P61">
    <cfRule type="expression" dxfId="272" priority="1961">
      <formula>$L40&lt;5</formula>
    </cfRule>
  </conditionalFormatting>
  <conditionalFormatting sqref="P5">
    <cfRule type="expression" dxfId="271" priority="1960">
      <formula>$H5&lt;=$F$132</formula>
    </cfRule>
  </conditionalFormatting>
  <conditionalFormatting sqref="P5">
    <cfRule type="expression" dxfId="270" priority="1959">
      <formula>$L5&lt;5</formula>
    </cfRule>
  </conditionalFormatting>
  <conditionalFormatting sqref="P3">
    <cfRule type="expression" dxfId="269" priority="1958">
      <formula>$H3&lt;=$F$132</formula>
    </cfRule>
  </conditionalFormatting>
  <conditionalFormatting sqref="P4">
    <cfRule type="expression" dxfId="268" priority="1956">
      <formula>$H4&lt;=$F$132</formula>
    </cfRule>
  </conditionalFormatting>
  <conditionalFormatting sqref="P4">
    <cfRule type="expression" dxfId="267" priority="1955">
      <formula>$L4&lt;5</formula>
    </cfRule>
  </conditionalFormatting>
  <conditionalFormatting sqref="P6:P27">
    <cfRule type="expression" dxfId="266" priority="1954">
      <formula>$H6&lt;=$F$132</formula>
    </cfRule>
  </conditionalFormatting>
  <conditionalFormatting sqref="P6:P27">
    <cfRule type="expression" dxfId="265" priority="1953">
      <formula>$L6&lt;5</formula>
    </cfRule>
  </conditionalFormatting>
  <conditionalFormatting sqref="M31">
    <cfRule type="expression" dxfId="264" priority="865">
      <formula>$J$33=1</formula>
    </cfRule>
  </conditionalFormatting>
  <conditionalFormatting sqref="L3:L27">
    <cfRule type="expression" dxfId="263" priority="47">
      <formula>$L3&lt;5</formula>
    </cfRule>
  </conditionalFormatting>
  <conditionalFormatting sqref="J3:J27">
    <cfRule type="cellIs" dxfId="262" priority="48" operator="lessThan">
      <formula>7500</formula>
    </cfRule>
  </conditionalFormatting>
  <conditionalFormatting sqref="H21:H25">
    <cfRule type="cellIs" dxfId="261" priority="46" operator="lessThanOrEqual">
      <formula>$F$31</formula>
    </cfRule>
  </conditionalFormatting>
  <conditionalFormatting sqref="H3:H19">
    <cfRule type="cellIs" dxfId="260" priority="45" operator="lessThanOrEqual">
      <formula>$F$31</formula>
    </cfRule>
  </conditionalFormatting>
  <conditionalFormatting sqref="H20">
    <cfRule type="cellIs" dxfId="259" priority="44" operator="lessThanOrEqual">
      <formula>$F$31</formula>
    </cfRule>
  </conditionalFormatting>
  <conditionalFormatting sqref="H26">
    <cfRule type="cellIs" dxfId="258" priority="43" operator="lessThanOrEqual">
      <formula>$F$31</formula>
    </cfRule>
  </conditionalFormatting>
  <conditionalFormatting sqref="H27">
    <cfRule type="cellIs" dxfId="257" priority="42" operator="lessThanOrEqual">
      <formula>$F$31</formula>
    </cfRule>
  </conditionalFormatting>
  <conditionalFormatting sqref="I3:I27">
    <cfRule type="expression" dxfId="256" priority="41">
      <formula>I3&lt;&gt;IF(H3&gt;0,IF(H3&gt;$F$31,"Oui","Non"),"")</formula>
    </cfRule>
  </conditionalFormatting>
  <conditionalFormatting sqref="I27">
    <cfRule type="expression" dxfId="255" priority="40">
      <formula>$L27&lt;5</formula>
    </cfRule>
  </conditionalFormatting>
  <conditionalFormatting sqref="M3:M27">
    <cfRule type="expression" dxfId="254" priority="39">
      <formula>$L3&lt;5</formula>
    </cfRule>
  </conditionalFormatting>
  <conditionalFormatting sqref="M3:M27">
    <cfRule type="cellIs" dxfId="253" priority="38" operator="equal">
      <formula>$P$31</formula>
    </cfRule>
  </conditionalFormatting>
  <conditionalFormatting sqref="N3:N27">
    <cfRule type="expression" dxfId="252" priority="37">
      <formula>N3&lt;&gt;IF($L$64&lt;16,1,2)</formula>
    </cfRule>
  </conditionalFormatting>
  <conditionalFormatting sqref="J37:J61">
    <cfRule type="cellIs" dxfId="251" priority="36" operator="lessThan">
      <formula>7500</formula>
    </cfRule>
  </conditionalFormatting>
  <conditionalFormatting sqref="L37:L61">
    <cfRule type="expression" dxfId="250" priority="35">
      <formula>$L37&lt;5</formula>
    </cfRule>
  </conditionalFormatting>
  <conditionalFormatting sqref="H55:H59">
    <cfRule type="cellIs" dxfId="249" priority="34" operator="lessThanOrEqual">
      <formula>$F$31</formula>
    </cfRule>
  </conditionalFormatting>
  <conditionalFormatting sqref="H42:H53">
    <cfRule type="cellIs" dxfId="248" priority="33" operator="lessThanOrEqual">
      <formula>$F$31</formula>
    </cfRule>
  </conditionalFormatting>
  <conditionalFormatting sqref="H54">
    <cfRule type="cellIs" dxfId="247" priority="32" operator="lessThanOrEqual">
      <formula>$F$31</formula>
    </cfRule>
  </conditionalFormatting>
  <conditionalFormatting sqref="H60">
    <cfRule type="cellIs" dxfId="246" priority="31" operator="lessThanOrEqual">
      <formula>$F$31</formula>
    </cfRule>
  </conditionalFormatting>
  <conditionalFormatting sqref="H61">
    <cfRule type="cellIs" dxfId="245" priority="30" operator="lessThanOrEqual">
      <formula>$F$31</formula>
    </cfRule>
  </conditionalFormatting>
  <conditionalFormatting sqref="H37:H41">
    <cfRule type="cellIs" dxfId="244" priority="29" operator="lessThanOrEqual">
      <formula>$F$31</formula>
    </cfRule>
  </conditionalFormatting>
  <conditionalFormatting sqref="I37:I61">
    <cfRule type="expression" dxfId="243" priority="28">
      <formula>I37&lt;&gt;IF(H37&gt;0,IF(H37&gt;$F$31,"Oui","Non"),"")</formula>
    </cfRule>
  </conditionalFormatting>
  <conditionalFormatting sqref="I61">
    <cfRule type="expression" dxfId="242" priority="27">
      <formula>$L61&lt;5</formula>
    </cfRule>
  </conditionalFormatting>
  <conditionalFormatting sqref="M37:M61">
    <cfRule type="expression" dxfId="241" priority="26">
      <formula>$L37&lt;5</formula>
    </cfRule>
  </conditionalFormatting>
  <conditionalFormatting sqref="M37:M61">
    <cfRule type="cellIs" dxfId="240" priority="25" operator="equal">
      <formula>$P$65</formula>
    </cfRule>
  </conditionalFormatting>
  <conditionalFormatting sqref="N37:N61">
    <cfRule type="expression" dxfId="239" priority="24">
      <formula>N37&lt;&gt;IF($L$64&lt;16,1,2)</formula>
    </cfRule>
  </conditionalFormatting>
  <conditionalFormatting sqref="J71:J95">
    <cfRule type="cellIs" dxfId="238" priority="23" operator="lessThan">
      <formula>7500</formula>
    </cfRule>
  </conditionalFormatting>
  <conditionalFormatting sqref="L71:L95">
    <cfRule type="expression" dxfId="237" priority="22">
      <formula>$L71&lt;5</formula>
    </cfRule>
  </conditionalFormatting>
  <conditionalFormatting sqref="H89:H93">
    <cfRule type="cellIs" dxfId="236" priority="21" operator="lessThanOrEqual">
      <formula>$F$31</formula>
    </cfRule>
  </conditionalFormatting>
  <conditionalFormatting sqref="H71:H87">
    <cfRule type="cellIs" dxfId="235" priority="20" operator="lessThanOrEqual">
      <formula>$F$31</formula>
    </cfRule>
  </conditionalFormatting>
  <conditionalFormatting sqref="H88">
    <cfRule type="cellIs" dxfId="234" priority="19" operator="lessThanOrEqual">
      <formula>$F$31</formula>
    </cfRule>
  </conditionalFormatting>
  <conditionalFormatting sqref="H94">
    <cfRule type="cellIs" dxfId="233" priority="18" operator="lessThanOrEqual">
      <formula>$F$31</formula>
    </cfRule>
  </conditionalFormatting>
  <conditionalFormatting sqref="H95">
    <cfRule type="cellIs" dxfId="232" priority="17" operator="lessThanOrEqual">
      <formula>$F$31</formula>
    </cfRule>
  </conditionalFormatting>
  <conditionalFormatting sqref="I71:I95">
    <cfRule type="expression" dxfId="231" priority="16">
      <formula>I71&lt;&gt;IF(H71&gt;0,IF(H71&gt;$F$31,"Oui","Non"),"")</formula>
    </cfRule>
  </conditionalFormatting>
  <conditionalFormatting sqref="I95">
    <cfRule type="expression" dxfId="230" priority="15">
      <formula>$L95&lt;5</formula>
    </cfRule>
  </conditionalFormatting>
  <conditionalFormatting sqref="M71:M95">
    <cfRule type="expression" dxfId="229" priority="14">
      <formula>$L71&lt;5</formula>
    </cfRule>
  </conditionalFormatting>
  <conditionalFormatting sqref="M71:M95">
    <cfRule type="cellIs" dxfId="228" priority="13" operator="equal">
      <formula>$P$99</formula>
    </cfRule>
  </conditionalFormatting>
  <conditionalFormatting sqref="N71:N95">
    <cfRule type="expression" dxfId="227" priority="12">
      <formula>N71&lt;&gt;IF($L$64&lt;16,1,2)</formula>
    </cfRule>
  </conditionalFormatting>
  <conditionalFormatting sqref="J104:J128">
    <cfRule type="cellIs" dxfId="226" priority="11" operator="lessThan">
      <formula>7500</formula>
    </cfRule>
  </conditionalFormatting>
  <conditionalFormatting sqref="L104:L128">
    <cfRule type="expression" dxfId="225" priority="10">
      <formula>$L104&lt;5</formula>
    </cfRule>
  </conditionalFormatting>
  <conditionalFormatting sqref="H104:H120 H122:H126">
    <cfRule type="cellIs" dxfId="224" priority="9" operator="lessThanOrEqual">
      <formula>$F$31</formula>
    </cfRule>
  </conditionalFormatting>
  <conditionalFormatting sqref="H121">
    <cfRule type="cellIs" dxfId="223" priority="8" operator="lessThanOrEqual">
      <formula>$F$31</formula>
    </cfRule>
  </conditionalFormatting>
  <conditionalFormatting sqref="H127">
    <cfRule type="cellIs" dxfId="222" priority="7" operator="lessThanOrEqual">
      <formula>$F$31</formula>
    </cfRule>
  </conditionalFormatting>
  <conditionalFormatting sqref="H128">
    <cfRule type="cellIs" dxfId="221" priority="6" operator="lessThanOrEqual">
      <formula>$F$31</formula>
    </cfRule>
  </conditionalFormatting>
  <conditionalFormatting sqref="I104:I128">
    <cfRule type="expression" dxfId="220" priority="5">
      <formula>I104&lt;&gt;IF(H104&gt;0,IF(H104&gt;$F$31,"Oui","Non"),"")</formula>
    </cfRule>
  </conditionalFormatting>
  <conditionalFormatting sqref="I128">
    <cfRule type="expression" dxfId="219" priority="4">
      <formula>$L128&lt;5</formula>
    </cfRule>
  </conditionalFormatting>
  <conditionalFormatting sqref="M104:M128">
    <cfRule type="expression" dxfId="218" priority="3">
      <formula>$L104&lt;5</formula>
    </cfRule>
  </conditionalFormatting>
  <conditionalFormatting sqref="M104:M128">
    <cfRule type="cellIs" dxfId="217" priority="2" operator="equal">
      <formula>$P$132</formula>
    </cfRule>
  </conditionalFormatting>
  <conditionalFormatting sqref="N104:N128">
    <cfRule type="expression" dxfId="216" priority="1">
      <formula>N104&lt;&gt;IF($L$64&lt;16,1,2)</formula>
    </cfRule>
  </conditionalFormatting>
  <dataValidations count="2">
    <dataValidation type="list" allowBlank="1" showInputMessage="1" showErrorMessage="1" sqref="N71:N95 N37:N61 N3:N27 N104:N128" xr:uid="{00000000-0002-0000-0200-000000000000}">
      <formula1>$K$30:$K$31</formula1>
    </dataValidation>
    <dataValidation type="list" allowBlank="1" showInputMessage="1" showErrorMessage="1" sqref="I37:I61 I71:I95 I3:I27 I104:I128" xr:uid="{00000000-0002-0000-0200-000001000000}">
      <formula1>$J$29:$J$31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ZPET">
                <anchor moveWithCells="1" sizeWithCells="1">
                  <from>
                    <xdr:col>16</xdr:col>
                    <xdr:colOff>171450</xdr:colOff>
                    <xdr:row>1</xdr:row>
                    <xdr:rowOff>57150</xdr:rowOff>
                  </from>
                  <to>
                    <xdr:col>16</xdr:col>
                    <xdr:colOff>1466850</xdr:colOff>
                    <xdr:row>1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rgb="FFC9A4E4"/>
  </sheetPr>
  <dimension ref="A1:T140"/>
  <sheetViews>
    <sheetView topLeftCell="B88" zoomScaleNormal="100" workbookViewId="0">
      <selection activeCell="C104" sqref="C104:N128"/>
    </sheetView>
  </sheetViews>
  <sheetFormatPr baseColWidth="10" defaultColWidth="11.42578125" defaultRowHeight="15" x14ac:dyDescent="0.25"/>
  <cols>
    <col min="1" max="1" width="7.28515625" style="2" bestFit="1" customWidth="1"/>
    <col min="2" max="2" width="9.5703125" style="3" bestFit="1" customWidth="1"/>
    <col min="3" max="3" width="8" style="2" bestFit="1" customWidth="1"/>
    <col min="4" max="4" width="6.85546875" style="3" customWidth="1"/>
    <col min="5" max="5" width="8.42578125" style="2" customWidth="1"/>
    <col min="6" max="6" width="5.28515625" style="2" bestFit="1" customWidth="1"/>
    <col min="7" max="7" width="4.5703125" style="3" bestFit="1" customWidth="1"/>
    <col min="8" max="8" width="9.140625" style="2" bestFit="1" customWidth="1"/>
    <col min="9" max="9" width="7.5703125" style="3" customWidth="1"/>
    <col min="10" max="11" width="8" hidden="1" customWidth="1"/>
    <col min="12" max="12" width="8.5703125" style="3" customWidth="1"/>
    <col min="13" max="13" width="11.42578125" style="3"/>
    <col min="14" max="14" width="7.42578125" style="3" customWidth="1"/>
    <col min="15" max="15" width="14.7109375" style="2" customWidth="1"/>
    <col min="16" max="16" width="10.7109375" style="2" customWidth="1"/>
    <col min="17" max="17" width="25.28515625" style="2" customWidth="1"/>
    <col min="18" max="18" width="11.42578125" style="2"/>
    <col min="19" max="19" width="26.5703125" style="2" customWidth="1"/>
    <col min="20" max="16384" width="11.42578125" style="2"/>
  </cols>
  <sheetData>
    <row r="1" spans="1:20" ht="15.75" thickBot="1" x14ac:dyDescent="0.3">
      <c r="H1" s="4"/>
      <c r="I1" s="12"/>
      <c r="J1" s="27"/>
      <c r="K1" s="27"/>
      <c r="L1" s="135"/>
      <c r="M1" s="135"/>
      <c r="N1" s="5"/>
    </row>
    <row r="2" spans="1:20" ht="30.75" thickBot="1" x14ac:dyDescent="0.3">
      <c r="A2" s="3"/>
      <c r="B2" s="64" t="s">
        <v>1</v>
      </c>
      <c r="C2" s="6" t="s">
        <v>0</v>
      </c>
      <c r="D2" s="7" t="s">
        <v>2</v>
      </c>
      <c r="E2" s="7" t="s">
        <v>16</v>
      </c>
      <c r="F2" s="7" t="s">
        <v>3</v>
      </c>
      <c r="G2" s="7" t="s">
        <v>4</v>
      </c>
      <c r="H2" s="8" t="s">
        <v>5</v>
      </c>
      <c r="I2" s="62" t="s">
        <v>26</v>
      </c>
      <c r="J2" s="43"/>
      <c r="K2" s="92">
        <f t="shared" ref="K2:K27" si="0">IF(L2="FFM",H2,0)</f>
        <v>0</v>
      </c>
      <c r="L2" s="44" t="s">
        <v>6</v>
      </c>
      <c r="M2" s="89" t="s">
        <v>7</v>
      </c>
      <c r="N2" s="89" t="s">
        <v>18</v>
      </c>
      <c r="O2" s="90" t="s">
        <v>19</v>
      </c>
      <c r="P2" s="10"/>
      <c r="Q2" s="102"/>
      <c r="S2" s="159" t="s">
        <v>28</v>
      </c>
      <c r="T2" s="160"/>
    </row>
    <row r="3" spans="1:20" ht="16.5" customHeight="1" thickTop="1" x14ac:dyDescent="0.25">
      <c r="B3" s="65">
        <v>1</v>
      </c>
      <c r="C3" s="104">
        <v>190</v>
      </c>
      <c r="D3" s="66"/>
      <c r="E3" s="98"/>
      <c r="F3" s="67"/>
      <c r="G3" s="67"/>
      <c r="H3" s="68"/>
      <c r="I3" s="63" t="str">
        <f t="shared" ref="I3:I27" si="1">IF(H3&gt;0,IF(H3&gt;$F$31,"Oui","Non"),"")</f>
        <v/>
      </c>
      <c r="J3" s="39">
        <f>IF(I3="Oui",H3,0)</f>
        <v>0</v>
      </c>
      <c r="K3" s="40">
        <f t="shared" si="0"/>
        <v>0</v>
      </c>
      <c r="L3" s="41" t="str">
        <f t="shared" ref="L3:L27" si="2">IF(H3&gt;0,IF(I3="Oui",ROUND(+H3*M$31/P$31,0),"FFM"),"")</f>
        <v/>
      </c>
      <c r="M3" s="58" t="str">
        <f>IF(AND(H3&gt;0,L3&lt;&gt;"FFM"),IF(L3&lt;5,ROUNDDOWN(+H3*M$31/5/N3,-3),P$31/N3),"")</f>
        <v/>
      </c>
      <c r="N3" s="93">
        <f t="shared" ref="N3:N27" si="3">IF($L$30&lt;16,1,2)</f>
        <v>1</v>
      </c>
      <c r="O3" s="42" t="str">
        <f t="shared" ref="O3:O27" si="4">IF(L3="FFM",0,IF(H3&gt;0,+H3*M$31/M3,""))</f>
        <v/>
      </c>
      <c r="P3" s="115" t="str">
        <f t="shared" ref="P3:P27" si="5">IF(AND(H3&gt;0,H3&lt;=$F$132),"volume inférieur à"&amp;" "&amp;$F$132 &amp;" m³"&amp;" = FFM",IF(AND(L3&gt;0,L3&lt;5)," Calcul d'un PAS pour min 5 échantillon",""))</f>
        <v/>
      </c>
      <c r="Q3" s="116"/>
      <c r="R3" s="9"/>
      <c r="S3" s="138" t="s">
        <v>21</v>
      </c>
      <c r="T3" s="153">
        <v>20</v>
      </c>
    </row>
    <row r="4" spans="1:20" ht="15.75" customHeight="1" thickBot="1" x14ac:dyDescent="0.3">
      <c r="B4" s="69">
        <v>2</v>
      </c>
      <c r="C4" s="59"/>
      <c r="D4" s="60"/>
      <c r="E4" s="99"/>
      <c r="F4" s="61"/>
      <c r="G4" s="61"/>
      <c r="H4" s="70"/>
      <c r="I4" s="63" t="str">
        <f t="shared" si="1"/>
        <v/>
      </c>
      <c r="J4" s="39">
        <f t="shared" ref="J4:J27" si="6">IF(I4="Oui",H4,0)</f>
        <v>0</v>
      </c>
      <c r="K4" s="29">
        <f t="shared" si="0"/>
        <v>0</v>
      </c>
      <c r="L4" s="1" t="str">
        <f t="shared" si="2"/>
        <v/>
      </c>
      <c r="M4" s="58" t="str">
        <f t="shared" ref="M4:M27" si="7">IF(AND(H4&gt;0,L4&lt;&gt;"FFM"),IF(L4&lt;5,ROUNDDOWN(+H4*M$31/5/N4,-3),P$31/N4),"")</f>
        <v/>
      </c>
      <c r="N4" s="93">
        <f t="shared" si="3"/>
        <v>1</v>
      </c>
      <c r="O4" s="47" t="str">
        <f t="shared" si="4"/>
        <v/>
      </c>
      <c r="P4" s="115" t="str">
        <f t="shared" si="5"/>
        <v/>
      </c>
      <c r="Q4" s="116"/>
      <c r="R4" s="9"/>
      <c r="S4" s="139"/>
      <c r="T4" s="154"/>
    </row>
    <row r="5" spans="1:20" x14ac:dyDescent="0.25">
      <c r="B5" s="69">
        <v>3</v>
      </c>
      <c r="C5" s="59"/>
      <c r="D5" s="60"/>
      <c r="E5" s="99"/>
      <c r="F5" s="61"/>
      <c r="G5" s="61"/>
      <c r="H5" s="70"/>
      <c r="I5" s="63" t="str">
        <f t="shared" si="1"/>
        <v/>
      </c>
      <c r="J5" s="39">
        <f t="shared" si="6"/>
        <v>0</v>
      </c>
      <c r="K5" s="29">
        <f t="shared" si="0"/>
        <v>0</v>
      </c>
      <c r="L5" s="1" t="str">
        <f t="shared" si="2"/>
        <v/>
      </c>
      <c r="M5" s="58" t="str">
        <f t="shared" si="7"/>
        <v/>
      </c>
      <c r="N5" s="93">
        <f t="shared" si="3"/>
        <v>1</v>
      </c>
      <c r="O5" s="47" t="str">
        <f t="shared" si="4"/>
        <v/>
      </c>
      <c r="P5" s="115" t="str">
        <f t="shared" si="5"/>
        <v/>
      </c>
      <c r="Q5" s="116"/>
      <c r="R5" s="9"/>
      <c r="S5" s="140" t="s">
        <v>22</v>
      </c>
      <c r="T5" s="55"/>
    </row>
    <row r="6" spans="1:20" ht="15" customHeight="1" x14ac:dyDescent="0.25">
      <c r="B6" s="69">
        <v>4</v>
      </c>
      <c r="C6" s="59"/>
      <c r="D6" s="60"/>
      <c r="E6" s="99"/>
      <c r="F6" s="61"/>
      <c r="G6" s="61"/>
      <c r="H6" s="70"/>
      <c r="I6" s="63" t="str">
        <f t="shared" si="1"/>
        <v/>
      </c>
      <c r="J6" s="39">
        <f t="shared" si="6"/>
        <v>0</v>
      </c>
      <c r="K6" s="29">
        <f t="shared" si="0"/>
        <v>0</v>
      </c>
      <c r="L6" s="1" t="str">
        <f t="shared" si="2"/>
        <v/>
      </c>
      <c r="M6" s="58" t="str">
        <f t="shared" si="7"/>
        <v/>
      </c>
      <c r="N6" s="93">
        <f t="shared" si="3"/>
        <v>1</v>
      </c>
      <c r="O6" s="47" t="str">
        <f t="shared" si="4"/>
        <v/>
      </c>
      <c r="P6" s="115" t="str">
        <f t="shared" si="5"/>
        <v/>
      </c>
      <c r="Q6" s="116"/>
      <c r="R6" s="9"/>
      <c r="S6" s="141"/>
      <c r="T6" s="55">
        <v>5</v>
      </c>
    </row>
    <row r="7" spans="1:20" ht="15.75" thickBot="1" x14ac:dyDescent="0.3">
      <c r="B7" s="69">
        <v>5</v>
      </c>
      <c r="C7" s="59"/>
      <c r="D7" s="60"/>
      <c r="E7" s="99"/>
      <c r="F7" s="61"/>
      <c r="G7" s="61"/>
      <c r="H7" s="70"/>
      <c r="I7" s="63" t="str">
        <f t="shared" si="1"/>
        <v/>
      </c>
      <c r="J7" s="39">
        <f t="shared" si="6"/>
        <v>0</v>
      </c>
      <c r="K7" s="29">
        <f t="shared" si="0"/>
        <v>0</v>
      </c>
      <c r="L7" s="1" t="str">
        <f t="shared" si="2"/>
        <v/>
      </c>
      <c r="M7" s="58" t="str">
        <f t="shared" si="7"/>
        <v/>
      </c>
      <c r="N7" s="93">
        <f t="shared" si="3"/>
        <v>1</v>
      </c>
      <c r="O7" s="47" t="str">
        <f t="shared" si="4"/>
        <v/>
      </c>
      <c r="P7" s="115" t="str">
        <f t="shared" si="5"/>
        <v/>
      </c>
      <c r="Q7" s="116"/>
      <c r="R7" s="9"/>
      <c r="S7" s="142"/>
      <c r="T7" s="56"/>
    </row>
    <row r="8" spans="1:20" x14ac:dyDescent="0.25">
      <c r="B8" s="69">
        <v>6</v>
      </c>
      <c r="C8" s="59"/>
      <c r="D8" s="60"/>
      <c r="E8" s="99"/>
      <c r="F8" s="61"/>
      <c r="G8" s="61"/>
      <c r="H8" s="70"/>
      <c r="I8" s="63" t="str">
        <f t="shared" si="1"/>
        <v/>
      </c>
      <c r="J8" s="39">
        <f t="shared" si="6"/>
        <v>0</v>
      </c>
      <c r="K8" s="29">
        <f t="shared" si="0"/>
        <v>0</v>
      </c>
      <c r="L8" s="1" t="str">
        <f t="shared" si="2"/>
        <v/>
      </c>
      <c r="M8" s="58" t="str">
        <f t="shared" si="7"/>
        <v/>
      </c>
      <c r="N8" s="93">
        <f t="shared" si="3"/>
        <v>1</v>
      </c>
      <c r="O8" s="47" t="str">
        <f t="shared" si="4"/>
        <v/>
      </c>
      <c r="P8" s="115" t="str">
        <f t="shared" si="5"/>
        <v/>
      </c>
      <c r="Q8" s="116"/>
      <c r="R8" s="9"/>
      <c r="S8" s="138" t="s">
        <v>23</v>
      </c>
      <c r="T8" s="54"/>
    </row>
    <row r="9" spans="1:20" ht="15.75" customHeight="1" thickBot="1" x14ac:dyDescent="0.3">
      <c r="B9" s="69">
        <v>7</v>
      </c>
      <c r="C9" s="59"/>
      <c r="D9" s="60"/>
      <c r="E9" s="100"/>
      <c r="F9" s="61"/>
      <c r="G9" s="61"/>
      <c r="H9" s="70"/>
      <c r="I9" s="63" t="str">
        <f t="shared" si="1"/>
        <v/>
      </c>
      <c r="J9" s="39">
        <f t="shared" si="6"/>
        <v>0</v>
      </c>
      <c r="K9" s="29">
        <f t="shared" si="0"/>
        <v>0</v>
      </c>
      <c r="L9" s="1" t="str">
        <f t="shared" si="2"/>
        <v/>
      </c>
      <c r="M9" s="58" t="str">
        <f t="shared" si="7"/>
        <v/>
      </c>
      <c r="N9" s="93">
        <f t="shared" si="3"/>
        <v>1</v>
      </c>
      <c r="O9" s="47" t="str">
        <f t="shared" si="4"/>
        <v/>
      </c>
      <c r="P9" s="115" t="str">
        <f t="shared" si="5"/>
        <v/>
      </c>
      <c r="Q9" s="116"/>
      <c r="R9" s="9"/>
      <c r="S9" s="143"/>
      <c r="T9" s="54">
        <v>10000</v>
      </c>
    </row>
    <row r="10" spans="1:20" x14ac:dyDescent="0.25">
      <c r="B10" s="69">
        <v>8</v>
      </c>
      <c r="C10" s="59"/>
      <c r="D10" s="60"/>
      <c r="E10" s="100"/>
      <c r="F10" s="61"/>
      <c r="G10" s="61"/>
      <c r="H10" s="70"/>
      <c r="I10" s="63" t="str">
        <f t="shared" si="1"/>
        <v/>
      </c>
      <c r="J10" s="39">
        <f t="shared" si="6"/>
        <v>0</v>
      </c>
      <c r="K10" s="29">
        <f t="shared" si="0"/>
        <v>0</v>
      </c>
      <c r="L10" s="1" t="str">
        <f t="shared" si="2"/>
        <v/>
      </c>
      <c r="M10" s="58" t="str">
        <f t="shared" si="7"/>
        <v/>
      </c>
      <c r="N10" s="93">
        <f t="shared" si="3"/>
        <v>1</v>
      </c>
      <c r="O10" s="47" t="str">
        <f t="shared" si="4"/>
        <v/>
      </c>
      <c r="P10" s="115" t="str">
        <f t="shared" si="5"/>
        <v/>
      </c>
      <c r="Q10" s="116"/>
      <c r="R10" s="9"/>
      <c r="S10" s="147" t="s">
        <v>25</v>
      </c>
      <c r="T10" s="149">
        <v>2</v>
      </c>
    </row>
    <row r="11" spans="1:20" ht="15.75" customHeight="1" thickBot="1" x14ac:dyDescent="0.3">
      <c r="B11" s="69">
        <v>9</v>
      </c>
      <c r="C11" s="59"/>
      <c r="D11" s="60"/>
      <c r="E11" s="100"/>
      <c r="F11" s="61"/>
      <c r="G11" s="61"/>
      <c r="H11" s="70"/>
      <c r="I11" s="63" t="str">
        <f t="shared" si="1"/>
        <v/>
      </c>
      <c r="J11" s="39">
        <f t="shared" si="6"/>
        <v>0</v>
      </c>
      <c r="K11" s="29">
        <f t="shared" si="0"/>
        <v>0</v>
      </c>
      <c r="L11" s="1" t="str">
        <f t="shared" si="2"/>
        <v/>
      </c>
      <c r="M11" s="58" t="str">
        <f t="shared" si="7"/>
        <v/>
      </c>
      <c r="N11" s="93">
        <f t="shared" si="3"/>
        <v>1</v>
      </c>
      <c r="O11" s="47" t="str">
        <f t="shared" si="4"/>
        <v/>
      </c>
      <c r="P11" s="115" t="str">
        <f t="shared" si="5"/>
        <v/>
      </c>
      <c r="Q11" s="116"/>
      <c r="R11" s="9"/>
      <c r="S11" s="148"/>
      <c r="T11" s="150"/>
    </row>
    <row r="12" spans="1:20" x14ac:dyDescent="0.25">
      <c r="B12" s="69">
        <v>10</v>
      </c>
      <c r="C12" s="59"/>
      <c r="D12" s="60"/>
      <c r="E12" s="100"/>
      <c r="F12" s="61"/>
      <c r="G12" s="61"/>
      <c r="H12" s="70"/>
      <c r="I12" s="63" t="str">
        <f t="shared" si="1"/>
        <v/>
      </c>
      <c r="J12" s="39">
        <f t="shared" si="6"/>
        <v>0</v>
      </c>
      <c r="K12" s="29">
        <f t="shared" si="0"/>
        <v>0</v>
      </c>
      <c r="L12" s="1" t="str">
        <f t="shared" si="2"/>
        <v/>
      </c>
      <c r="M12" s="58" t="str">
        <f t="shared" si="7"/>
        <v/>
      </c>
      <c r="N12" s="93">
        <f t="shared" si="3"/>
        <v>1</v>
      </c>
      <c r="O12" s="47" t="str">
        <f t="shared" si="4"/>
        <v/>
      </c>
      <c r="P12" s="115" t="str">
        <f t="shared" si="5"/>
        <v/>
      </c>
      <c r="Q12" s="116"/>
      <c r="R12" s="9"/>
    </row>
    <row r="13" spans="1:20" x14ac:dyDescent="0.25">
      <c r="B13" s="69">
        <v>11</v>
      </c>
      <c r="C13" s="59"/>
      <c r="D13" s="60"/>
      <c r="E13" s="100"/>
      <c r="F13" s="61"/>
      <c r="G13" s="61"/>
      <c r="H13" s="70"/>
      <c r="I13" s="63" t="str">
        <f t="shared" si="1"/>
        <v/>
      </c>
      <c r="J13" s="39">
        <f t="shared" si="6"/>
        <v>0</v>
      </c>
      <c r="K13" s="29">
        <f t="shared" si="0"/>
        <v>0</v>
      </c>
      <c r="L13" s="1" t="str">
        <f t="shared" si="2"/>
        <v/>
      </c>
      <c r="M13" s="58" t="str">
        <f t="shared" si="7"/>
        <v/>
      </c>
      <c r="N13" s="93">
        <f t="shared" si="3"/>
        <v>1</v>
      </c>
      <c r="O13" s="47" t="str">
        <f t="shared" si="4"/>
        <v/>
      </c>
      <c r="P13" s="115" t="str">
        <f t="shared" si="5"/>
        <v/>
      </c>
      <c r="Q13" s="116"/>
      <c r="R13" s="9"/>
    </row>
    <row r="14" spans="1:20" x14ac:dyDescent="0.25">
      <c r="B14" s="69">
        <v>12</v>
      </c>
      <c r="C14" s="59"/>
      <c r="D14" s="60"/>
      <c r="E14" s="100"/>
      <c r="F14" s="61"/>
      <c r="G14" s="61"/>
      <c r="H14" s="70"/>
      <c r="I14" s="63" t="str">
        <f t="shared" si="1"/>
        <v/>
      </c>
      <c r="J14" s="39">
        <f t="shared" si="6"/>
        <v>0</v>
      </c>
      <c r="K14" s="29">
        <f t="shared" si="0"/>
        <v>0</v>
      </c>
      <c r="L14" s="1" t="str">
        <f t="shared" si="2"/>
        <v/>
      </c>
      <c r="M14" s="58" t="str">
        <f t="shared" si="7"/>
        <v/>
      </c>
      <c r="N14" s="93">
        <f t="shared" si="3"/>
        <v>1</v>
      </c>
      <c r="O14" s="47" t="str">
        <f t="shared" si="4"/>
        <v/>
      </c>
      <c r="P14" s="115" t="str">
        <f t="shared" si="5"/>
        <v/>
      </c>
      <c r="Q14" s="116"/>
      <c r="R14" s="9"/>
    </row>
    <row r="15" spans="1:20" x14ac:dyDescent="0.25">
      <c r="B15" s="69">
        <v>13</v>
      </c>
      <c r="C15" s="59"/>
      <c r="D15" s="60"/>
      <c r="E15" s="100"/>
      <c r="F15" s="61"/>
      <c r="G15" s="61"/>
      <c r="H15" s="70"/>
      <c r="I15" s="63" t="str">
        <f t="shared" si="1"/>
        <v/>
      </c>
      <c r="J15" s="39">
        <f t="shared" si="6"/>
        <v>0</v>
      </c>
      <c r="K15" s="29">
        <f t="shared" si="0"/>
        <v>0</v>
      </c>
      <c r="L15" s="1" t="str">
        <f t="shared" si="2"/>
        <v/>
      </c>
      <c r="M15" s="58" t="str">
        <f t="shared" si="7"/>
        <v/>
      </c>
      <c r="N15" s="93">
        <f t="shared" si="3"/>
        <v>1</v>
      </c>
      <c r="O15" s="47" t="str">
        <f t="shared" si="4"/>
        <v/>
      </c>
      <c r="P15" s="115" t="str">
        <f t="shared" si="5"/>
        <v/>
      </c>
      <c r="Q15" s="116"/>
      <c r="R15" s="9"/>
    </row>
    <row r="16" spans="1:20" x14ac:dyDescent="0.25">
      <c r="B16" s="69">
        <v>14</v>
      </c>
      <c r="C16" s="59"/>
      <c r="D16" s="60"/>
      <c r="E16" s="100"/>
      <c r="F16" s="61"/>
      <c r="G16" s="61"/>
      <c r="H16" s="70"/>
      <c r="I16" s="63" t="str">
        <f t="shared" si="1"/>
        <v/>
      </c>
      <c r="J16" s="39">
        <f t="shared" si="6"/>
        <v>0</v>
      </c>
      <c r="K16" s="29">
        <f t="shared" si="0"/>
        <v>0</v>
      </c>
      <c r="L16" s="1" t="str">
        <f t="shared" si="2"/>
        <v/>
      </c>
      <c r="M16" s="58" t="str">
        <f t="shared" si="7"/>
        <v/>
      </c>
      <c r="N16" s="93">
        <f t="shared" si="3"/>
        <v>1</v>
      </c>
      <c r="O16" s="47" t="str">
        <f t="shared" si="4"/>
        <v/>
      </c>
      <c r="P16" s="115" t="str">
        <f t="shared" si="5"/>
        <v/>
      </c>
      <c r="Q16" s="116"/>
      <c r="R16" s="9"/>
    </row>
    <row r="17" spans="1:18" x14ac:dyDescent="0.25">
      <c r="B17" s="69">
        <v>15</v>
      </c>
      <c r="C17" s="59"/>
      <c r="D17" s="60"/>
      <c r="E17" s="100"/>
      <c r="F17" s="61"/>
      <c r="G17" s="61"/>
      <c r="H17" s="70"/>
      <c r="I17" s="63" t="str">
        <f t="shared" si="1"/>
        <v/>
      </c>
      <c r="J17" s="39">
        <f t="shared" si="6"/>
        <v>0</v>
      </c>
      <c r="K17" s="29">
        <f t="shared" si="0"/>
        <v>0</v>
      </c>
      <c r="L17" s="1" t="str">
        <f t="shared" si="2"/>
        <v/>
      </c>
      <c r="M17" s="58" t="str">
        <f t="shared" si="7"/>
        <v/>
      </c>
      <c r="N17" s="93">
        <f t="shared" si="3"/>
        <v>1</v>
      </c>
      <c r="O17" s="47" t="str">
        <f t="shared" si="4"/>
        <v/>
      </c>
      <c r="P17" s="115" t="str">
        <f t="shared" si="5"/>
        <v/>
      </c>
      <c r="Q17" s="116"/>
      <c r="R17" s="9"/>
    </row>
    <row r="18" spans="1:18" x14ac:dyDescent="0.25">
      <c r="B18" s="69">
        <v>16</v>
      </c>
      <c r="C18" s="59"/>
      <c r="D18" s="60"/>
      <c r="E18" s="100"/>
      <c r="F18" s="61"/>
      <c r="G18" s="61"/>
      <c r="H18" s="70"/>
      <c r="I18" s="63" t="str">
        <f t="shared" si="1"/>
        <v/>
      </c>
      <c r="J18" s="39">
        <f t="shared" si="6"/>
        <v>0</v>
      </c>
      <c r="K18" s="29">
        <f t="shared" si="0"/>
        <v>0</v>
      </c>
      <c r="L18" s="1" t="str">
        <f t="shared" si="2"/>
        <v/>
      </c>
      <c r="M18" s="58" t="str">
        <f t="shared" si="7"/>
        <v/>
      </c>
      <c r="N18" s="93">
        <f t="shared" si="3"/>
        <v>1</v>
      </c>
      <c r="O18" s="47" t="str">
        <f t="shared" si="4"/>
        <v/>
      </c>
      <c r="P18" s="115" t="str">
        <f t="shared" si="5"/>
        <v/>
      </c>
      <c r="Q18" s="116"/>
      <c r="R18" s="9"/>
    </row>
    <row r="19" spans="1:18" x14ac:dyDescent="0.25">
      <c r="B19" s="69">
        <v>17</v>
      </c>
      <c r="C19" s="59"/>
      <c r="D19" s="60"/>
      <c r="E19" s="100"/>
      <c r="F19" s="61"/>
      <c r="G19" s="61"/>
      <c r="H19" s="70"/>
      <c r="I19" s="63" t="str">
        <f t="shared" si="1"/>
        <v/>
      </c>
      <c r="J19" s="39">
        <f t="shared" si="6"/>
        <v>0</v>
      </c>
      <c r="K19" s="29">
        <f t="shared" si="0"/>
        <v>0</v>
      </c>
      <c r="L19" s="1" t="str">
        <f t="shared" si="2"/>
        <v/>
      </c>
      <c r="M19" s="58" t="str">
        <f>IF(AND(H19&gt;0,L19&lt;&gt;"FFM"),IF(L19&lt;5,ROUNDDOWN(+H19*M$31/5/N19,-3),P$31/N19),"")</f>
        <v/>
      </c>
      <c r="N19" s="93">
        <f t="shared" si="3"/>
        <v>1</v>
      </c>
      <c r="O19" s="47" t="str">
        <f t="shared" si="4"/>
        <v/>
      </c>
      <c r="P19" s="115" t="str">
        <f t="shared" si="5"/>
        <v/>
      </c>
      <c r="Q19" s="116"/>
      <c r="R19" s="9"/>
    </row>
    <row r="20" spans="1:18" x14ac:dyDescent="0.25">
      <c r="B20" s="69">
        <v>18</v>
      </c>
      <c r="C20" s="59"/>
      <c r="D20" s="60"/>
      <c r="E20" s="100"/>
      <c r="F20" s="61"/>
      <c r="G20" s="61"/>
      <c r="H20" s="70"/>
      <c r="I20" s="63" t="str">
        <f t="shared" si="1"/>
        <v/>
      </c>
      <c r="J20" s="39">
        <f t="shared" si="6"/>
        <v>0</v>
      </c>
      <c r="K20" s="29">
        <f t="shared" si="0"/>
        <v>0</v>
      </c>
      <c r="L20" s="1" t="str">
        <f t="shared" si="2"/>
        <v/>
      </c>
      <c r="M20" s="58" t="str">
        <f t="shared" si="7"/>
        <v/>
      </c>
      <c r="N20" s="93">
        <f t="shared" si="3"/>
        <v>1</v>
      </c>
      <c r="O20" s="47" t="str">
        <f t="shared" si="4"/>
        <v/>
      </c>
      <c r="P20" s="115" t="str">
        <f t="shared" si="5"/>
        <v/>
      </c>
      <c r="Q20" s="116"/>
      <c r="R20" s="9"/>
    </row>
    <row r="21" spans="1:18" x14ac:dyDescent="0.25">
      <c r="B21" s="69">
        <v>19</v>
      </c>
      <c r="C21" s="59"/>
      <c r="D21" s="60"/>
      <c r="E21" s="100"/>
      <c r="F21" s="61"/>
      <c r="G21" s="61"/>
      <c r="H21" s="70"/>
      <c r="I21" s="63" t="str">
        <f t="shared" si="1"/>
        <v/>
      </c>
      <c r="J21" s="39">
        <f t="shared" si="6"/>
        <v>0</v>
      </c>
      <c r="K21" s="29">
        <f t="shared" si="0"/>
        <v>0</v>
      </c>
      <c r="L21" s="1" t="str">
        <f t="shared" si="2"/>
        <v/>
      </c>
      <c r="M21" s="58" t="str">
        <f t="shared" si="7"/>
        <v/>
      </c>
      <c r="N21" s="93">
        <f t="shared" si="3"/>
        <v>1</v>
      </c>
      <c r="O21" s="47" t="str">
        <f t="shared" si="4"/>
        <v/>
      </c>
      <c r="P21" s="115" t="str">
        <f t="shared" si="5"/>
        <v/>
      </c>
      <c r="Q21" s="116"/>
      <c r="R21" s="9"/>
    </row>
    <row r="22" spans="1:18" x14ac:dyDescent="0.25">
      <c r="B22" s="69">
        <v>20</v>
      </c>
      <c r="C22" s="59"/>
      <c r="D22" s="60"/>
      <c r="E22" s="100"/>
      <c r="F22" s="61"/>
      <c r="G22" s="61"/>
      <c r="H22" s="70"/>
      <c r="I22" s="63" t="str">
        <f t="shared" si="1"/>
        <v/>
      </c>
      <c r="J22" s="39">
        <f t="shared" si="6"/>
        <v>0</v>
      </c>
      <c r="K22" s="29">
        <f t="shared" si="0"/>
        <v>0</v>
      </c>
      <c r="L22" s="1" t="str">
        <f t="shared" si="2"/>
        <v/>
      </c>
      <c r="M22" s="58" t="str">
        <f t="shared" si="7"/>
        <v/>
      </c>
      <c r="N22" s="93">
        <f t="shared" si="3"/>
        <v>1</v>
      </c>
      <c r="O22" s="47" t="str">
        <f t="shared" si="4"/>
        <v/>
      </c>
      <c r="P22" s="115" t="str">
        <f t="shared" si="5"/>
        <v/>
      </c>
      <c r="Q22" s="116"/>
      <c r="R22" s="9"/>
    </row>
    <row r="23" spans="1:18" x14ac:dyDescent="0.25">
      <c r="B23" s="69">
        <v>21</v>
      </c>
      <c r="C23" s="59"/>
      <c r="D23" s="60"/>
      <c r="E23" s="100"/>
      <c r="F23" s="61"/>
      <c r="G23" s="61"/>
      <c r="H23" s="70"/>
      <c r="I23" s="63" t="str">
        <f t="shared" si="1"/>
        <v/>
      </c>
      <c r="J23" s="39">
        <f t="shared" si="6"/>
        <v>0</v>
      </c>
      <c r="K23" s="29">
        <f t="shared" si="0"/>
        <v>0</v>
      </c>
      <c r="L23" s="1" t="str">
        <f t="shared" si="2"/>
        <v/>
      </c>
      <c r="M23" s="58" t="str">
        <f t="shared" si="7"/>
        <v/>
      </c>
      <c r="N23" s="93">
        <f t="shared" si="3"/>
        <v>1</v>
      </c>
      <c r="O23" s="47" t="str">
        <f t="shared" si="4"/>
        <v/>
      </c>
      <c r="P23" s="115" t="str">
        <f t="shared" si="5"/>
        <v/>
      </c>
      <c r="Q23" s="116"/>
      <c r="R23" s="9"/>
    </row>
    <row r="24" spans="1:18" x14ac:dyDescent="0.25">
      <c r="B24" s="69">
        <v>22</v>
      </c>
      <c r="C24" s="59"/>
      <c r="D24" s="60"/>
      <c r="E24" s="100"/>
      <c r="F24" s="61"/>
      <c r="G24" s="61"/>
      <c r="H24" s="70"/>
      <c r="I24" s="63" t="str">
        <f t="shared" si="1"/>
        <v/>
      </c>
      <c r="J24" s="39">
        <f t="shared" si="6"/>
        <v>0</v>
      </c>
      <c r="K24" s="29">
        <f t="shared" si="0"/>
        <v>0</v>
      </c>
      <c r="L24" s="1" t="str">
        <f t="shared" si="2"/>
        <v/>
      </c>
      <c r="M24" s="58" t="str">
        <f t="shared" si="7"/>
        <v/>
      </c>
      <c r="N24" s="93">
        <f t="shared" si="3"/>
        <v>1</v>
      </c>
      <c r="O24" s="47" t="str">
        <f t="shared" si="4"/>
        <v/>
      </c>
      <c r="P24" s="115" t="str">
        <f t="shared" si="5"/>
        <v/>
      </c>
      <c r="Q24" s="116"/>
      <c r="R24" s="9"/>
    </row>
    <row r="25" spans="1:18" x14ac:dyDescent="0.25">
      <c r="B25" s="69">
        <v>23</v>
      </c>
      <c r="C25" s="59"/>
      <c r="D25" s="60"/>
      <c r="E25" s="100"/>
      <c r="F25" s="61"/>
      <c r="G25" s="61"/>
      <c r="H25" s="70"/>
      <c r="I25" s="63" t="str">
        <f t="shared" si="1"/>
        <v/>
      </c>
      <c r="J25" s="39">
        <f t="shared" si="6"/>
        <v>0</v>
      </c>
      <c r="K25" s="29">
        <f t="shared" si="0"/>
        <v>0</v>
      </c>
      <c r="L25" s="1" t="str">
        <f t="shared" si="2"/>
        <v/>
      </c>
      <c r="M25" s="58" t="str">
        <f t="shared" si="7"/>
        <v/>
      </c>
      <c r="N25" s="93">
        <f t="shared" si="3"/>
        <v>1</v>
      </c>
      <c r="O25" s="47" t="str">
        <f t="shared" si="4"/>
        <v/>
      </c>
      <c r="P25" s="115" t="str">
        <f t="shared" si="5"/>
        <v/>
      </c>
      <c r="Q25" s="116"/>
      <c r="R25" s="9"/>
    </row>
    <row r="26" spans="1:18" ht="15.75" thickBot="1" x14ac:dyDescent="0.3">
      <c r="B26" s="69">
        <v>24</v>
      </c>
      <c r="C26" s="59"/>
      <c r="D26" s="60"/>
      <c r="E26" s="100"/>
      <c r="F26" s="61"/>
      <c r="G26" s="61"/>
      <c r="H26" s="70"/>
      <c r="I26" s="63" t="str">
        <f t="shared" si="1"/>
        <v/>
      </c>
      <c r="J26" s="39">
        <f t="shared" si="6"/>
        <v>0</v>
      </c>
      <c r="K26" s="49">
        <f t="shared" si="0"/>
        <v>0</v>
      </c>
      <c r="L26" s="50" t="str">
        <f t="shared" si="2"/>
        <v/>
      </c>
      <c r="M26" s="58" t="str">
        <f t="shared" si="7"/>
        <v/>
      </c>
      <c r="N26" s="94">
        <f t="shared" si="3"/>
        <v>1</v>
      </c>
      <c r="O26" s="51" t="str">
        <f t="shared" si="4"/>
        <v/>
      </c>
      <c r="P26" s="115" t="str">
        <f t="shared" si="5"/>
        <v/>
      </c>
      <c r="Q26" s="116"/>
      <c r="R26" s="9"/>
    </row>
    <row r="27" spans="1:18" ht="15.75" thickBot="1" x14ac:dyDescent="0.3">
      <c r="B27" s="71">
        <v>25</v>
      </c>
      <c r="C27" s="72"/>
      <c r="D27" s="95"/>
      <c r="E27" s="101"/>
      <c r="F27" s="96"/>
      <c r="G27" s="96"/>
      <c r="H27" s="97"/>
      <c r="I27" s="91" t="str">
        <f t="shared" si="1"/>
        <v/>
      </c>
      <c r="J27" s="39">
        <f t="shared" si="6"/>
        <v>0</v>
      </c>
      <c r="K27" s="35">
        <f t="shared" si="0"/>
        <v>0</v>
      </c>
      <c r="L27" s="52" t="str">
        <f t="shared" si="2"/>
        <v/>
      </c>
      <c r="M27" s="109" t="str">
        <f t="shared" si="7"/>
        <v/>
      </c>
      <c r="N27" s="94">
        <f t="shared" si="3"/>
        <v>1</v>
      </c>
      <c r="O27" s="48" t="str">
        <f t="shared" si="4"/>
        <v/>
      </c>
      <c r="P27" s="115" t="str">
        <f t="shared" si="5"/>
        <v/>
      </c>
      <c r="Q27" s="116"/>
      <c r="R27" s="9"/>
    </row>
    <row r="28" spans="1:18" ht="15.75" customHeight="1" thickTop="1" thickBot="1" x14ac:dyDescent="0.3">
      <c r="E28" s="11"/>
      <c r="J28" s="30"/>
      <c r="K28" s="27"/>
      <c r="N28" s="16"/>
      <c r="O28" s="118" t="s">
        <v>9</v>
      </c>
      <c r="P28" s="120" t="s">
        <v>10</v>
      </c>
    </row>
    <row r="29" spans="1:18" ht="15.75" customHeight="1" thickBot="1" x14ac:dyDescent="0.3">
      <c r="E29" s="11"/>
      <c r="G29" s="122" t="s">
        <v>27</v>
      </c>
      <c r="H29" s="123"/>
      <c r="I29" s="124"/>
      <c r="J29" s="30" t="s">
        <v>32</v>
      </c>
      <c r="K29">
        <v>0</v>
      </c>
      <c r="L29" s="88">
        <v>20</v>
      </c>
      <c r="M29" s="113" t="s">
        <v>8</v>
      </c>
      <c r="N29" s="16"/>
      <c r="O29" s="118"/>
      <c r="P29" s="120"/>
    </row>
    <row r="30" spans="1:18" ht="15.75" thickBot="1" x14ac:dyDescent="0.3">
      <c r="E30" s="11"/>
      <c r="G30" s="125" t="s">
        <v>11</v>
      </c>
      <c r="H30" s="126"/>
      <c r="I30" s="127"/>
      <c r="J30" s="30" t="s">
        <v>33</v>
      </c>
      <c r="K30" s="27">
        <v>1</v>
      </c>
      <c r="L30" s="26">
        <v>15</v>
      </c>
      <c r="M30" s="114"/>
      <c r="N30" s="16"/>
      <c r="O30" s="119"/>
      <c r="P30" s="121"/>
    </row>
    <row r="31" spans="1:18" ht="15.75" thickBot="1" x14ac:dyDescent="0.3">
      <c r="A31" s="4"/>
      <c r="D31" s="12"/>
      <c r="E31" s="57" t="s">
        <v>24</v>
      </c>
      <c r="F31" s="136">
        <v>10000</v>
      </c>
      <c r="G31" s="137"/>
      <c r="H31" s="157">
        <f>SUM(J3:J27)</f>
        <v>0</v>
      </c>
      <c r="I31" s="158"/>
      <c r="J31" s="31"/>
      <c r="K31" s="27">
        <v>2</v>
      </c>
      <c r="L31" s="25">
        <f>+L29</f>
        <v>20</v>
      </c>
      <c r="M31" s="13">
        <v>960</v>
      </c>
      <c r="N31" s="16"/>
      <c r="O31" s="87">
        <f>+M31*H31</f>
        <v>0</v>
      </c>
      <c r="P31" s="53">
        <f>ROUNDDOWN(+O31/L31,-3)</f>
        <v>0</v>
      </c>
      <c r="R31" s="14"/>
    </row>
    <row r="32" spans="1:18" ht="15.75" thickBot="1" x14ac:dyDescent="0.3">
      <c r="A32" s="4"/>
      <c r="D32" s="12"/>
      <c r="E32" s="14"/>
      <c r="F32" s="12"/>
      <c r="G32" s="12"/>
      <c r="H32" s="4"/>
      <c r="I32" s="12"/>
      <c r="J32" s="27"/>
      <c r="K32" s="27"/>
      <c r="L32" s="15"/>
      <c r="M32" s="16"/>
      <c r="N32" s="16"/>
      <c r="O32" s="16"/>
      <c r="P32" s="16"/>
      <c r="R32" s="14"/>
    </row>
    <row r="33" spans="2:18" ht="15.75" thickBot="1" x14ac:dyDescent="0.3">
      <c r="E33" s="14"/>
      <c r="G33" s="144" t="s">
        <v>12</v>
      </c>
      <c r="H33" s="145"/>
      <c r="I33" s="146"/>
      <c r="J33" s="46"/>
      <c r="K33" s="27"/>
      <c r="L33" s="24">
        <f>SUM(O3:O27)</f>
        <v>0</v>
      </c>
      <c r="M33" s="18"/>
      <c r="N33" s="18"/>
      <c r="R33" s="9"/>
    </row>
    <row r="34" spans="2:18" x14ac:dyDescent="0.25">
      <c r="E34" s="14"/>
      <c r="J34" s="30"/>
      <c r="K34" s="27"/>
      <c r="L34" s="18"/>
      <c r="M34" s="18"/>
      <c r="N34" s="18"/>
      <c r="R34" s="9"/>
    </row>
    <row r="35" spans="2:18" ht="15.75" thickBot="1" x14ac:dyDescent="0.3">
      <c r="E35" s="14"/>
      <c r="J35" s="30"/>
      <c r="K35" s="27"/>
      <c r="L35" s="18"/>
      <c r="M35" s="18"/>
      <c r="N35" s="18"/>
      <c r="R35" s="9"/>
    </row>
    <row r="36" spans="2:18" ht="31.5" thickTop="1" thickBot="1" x14ac:dyDescent="0.3">
      <c r="B36" s="75" t="s">
        <v>1</v>
      </c>
      <c r="C36" s="6" t="s">
        <v>0</v>
      </c>
      <c r="D36" s="7" t="s">
        <v>2</v>
      </c>
      <c r="E36" s="7" t="s">
        <v>16</v>
      </c>
      <c r="F36" s="7" t="s">
        <v>3</v>
      </c>
      <c r="G36" s="7" t="s">
        <v>4</v>
      </c>
      <c r="H36" s="8" t="s">
        <v>5</v>
      </c>
      <c r="I36" s="62" t="s">
        <v>17</v>
      </c>
      <c r="J36" s="43"/>
      <c r="K36" s="92"/>
      <c r="L36" s="44" t="s">
        <v>6</v>
      </c>
      <c r="M36" s="89" t="s">
        <v>7</v>
      </c>
      <c r="N36" s="89" t="s">
        <v>11</v>
      </c>
      <c r="O36" s="90" t="s">
        <v>19</v>
      </c>
      <c r="P36" s="10"/>
      <c r="Q36" s="102"/>
      <c r="R36" s="9"/>
    </row>
    <row r="37" spans="2:18" ht="15.75" thickTop="1" x14ac:dyDescent="0.25">
      <c r="B37" s="36"/>
      <c r="C37" s="104">
        <v>50</v>
      </c>
      <c r="D37" s="66"/>
      <c r="E37" s="98"/>
      <c r="F37" s="67"/>
      <c r="G37" s="67"/>
      <c r="H37" s="68"/>
      <c r="I37" s="63" t="str">
        <f>IF(H37&gt;0,IF(H37&gt;$F$65,"Oui","Non"),"")</f>
        <v/>
      </c>
      <c r="J37" s="39">
        <f t="shared" ref="J37:J61" si="8">IF(I37="Oui",H37,0)</f>
        <v>0</v>
      </c>
      <c r="K37" s="40">
        <f t="shared" ref="K37:K62" si="9">IF(L37="FFM",H37,0)</f>
        <v>0</v>
      </c>
      <c r="L37" s="41" t="str">
        <f>IF(H37&gt;0,IF(I37="Oui",ROUND(+H37*M$65/P$65,0),"FFM"),"")</f>
        <v/>
      </c>
      <c r="M37" s="58" t="str">
        <f>IF(AND(H37&gt;0,L37&lt;&gt;"FFM"),IF(L37&lt;5,ROUNDDOWN(+H37*M$65/5/N37,-3),P$65/N37),"")</f>
        <v/>
      </c>
      <c r="N37" s="93">
        <f>IF($L$64&lt;16,1,2)</f>
        <v>1</v>
      </c>
      <c r="O37" s="42" t="str">
        <f>IF(L37="FFM",0,IF(H37&gt;0,+H37*M$65/M37,""))</f>
        <v/>
      </c>
      <c r="P37" s="115" t="str">
        <f t="shared" ref="P37:P61" si="10">IF(AND(H37&gt;0,H37&lt;=$F$132),"volume inférieur à"&amp;" "&amp;$F$132 &amp;" m³"&amp;" = FFM",IF(AND(L37&gt;0,L37&lt;5)," Calcul d'un PAS pour min 5 échantillon",""))</f>
        <v/>
      </c>
      <c r="Q37" s="116"/>
      <c r="R37" s="9"/>
    </row>
    <row r="38" spans="2:18" x14ac:dyDescent="0.25">
      <c r="B38" s="36"/>
      <c r="C38" s="59"/>
      <c r="D38" s="60"/>
      <c r="E38" s="99"/>
      <c r="F38" s="61"/>
      <c r="G38" s="61"/>
      <c r="H38" s="70"/>
      <c r="I38" s="63" t="str">
        <f>IF(H38&gt;0,IF(H38&gt;$F$65,"Oui","Non"),"")</f>
        <v/>
      </c>
      <c r="J38" s="28">
        <f t="shared" si="8"/>
        <v>0</v>
      </c>
      <c r="K38" s="29">
        <f t="shared" si="9"/>
        <v>0</v>
      </c>
      <c r="L38" s="1" t="str">
        <f>IF(H38&gt;0,IF(I38="Oui",ROUND(+H38*M$65/P$65,0),"FFM"),"")</f>
        <v/>
      </c>
      <c r="M38" s="58" t="str">
        <f t="shared" ref="M38:M61" si="11">IF(AND(H38&gt;0,L38&lt;&gt;"FFM"),IF(L38&lt;5,ROUNDDOWN(+H38*M$65/5/N38,-3),P$65/N38),"")</f>
        <v/>
      </c>
      <c r="N38" s="93">
        <f>IF($L$64&lt;16,1,2)</f>
        <v>1</v>
      </c>
      <c r="O38" s="47" t="str">
        <f>IF(L38="FFM",0,IF(H38&gt;0,+H38*M$65/M38,""))</f>
        <v/>
      </c>
      <c r="P38" s="115" t="str">
        <f t="shared" si="10"/>
        <v/>
      </c>
      <c r="Q38" s="116"/>
      <c r="R38" s="9"/>
    </row>
    <row r="39" spans="2:18" x14ac:dyDescent="0.25">
      <c r="B39" s="36"/>
      <c r="C39" s="59"/>
      <c r="D39" s="60"/>
      <c r="E39" s="99"/>
      <c r="F39" s="61"/>
      <c r="G39" s="61"/>
      <c r="H39" s="70"/>
      <c r="I39" s="63" t="str">
        <f t="shared" ref="I39:I61" si="12">IF(H39&gt;0,IF(H39&gt;$F$65,"Oui","Non"),"")</f>
        <v/>
      </c>
      <c r="J39" s="28">
        <f t="shared" si="8"/>
        <v>0</v>
      </c>
      <c r="K39" s="29">
        <f t="shared" si="9"/>
        <v>0</v>
      </c>
      <c r="L39" s="1" t="str">
        <f t="shared" ref="L39:L61" si="13">IF(H39&gt;0,IF(I39="Oui",ROUND(+H39*M$65/P$65,0),"FFM"),"")</f>
        <v/>
      </c>
      <c r="M39" s="58" t="str">
        <f t="shared" si="11"/>
        <v/>
      </c>
      <c r="N39" s="93">
        <v>1</v>
      </c>
      <c r="O39" s="47" t="str">
        <f t="shared" ref="O39:O61" si="14">IF(L39="FFM",0,IF(H39&gt;0,+H39*M$65/M39,""))</f>
        <v/>
      </c>
      <c r="P39" s="115" t="str">
        <f t="shared" si="10"/>
        <v/>
      </c>
      <c r="Q39" s="116"/>
      <c r="R39" s="9"/>
    </row>
    <row r="40" spans="2:18" x14ac:dyDescent="0.25">
      <c r="B40" s="36"/>
      <c r="C40" s="59"/>
      <c r="D40" s="60"/>
      <c r="E40" s="99"/>
      <c r="F40" s="61"/>
      <c r="G40" s="61"/>
      <c r="H40" s="70"/>
      <c r="I40" s="63" t="str">
        <f t="shared" si="12"/>
        <v/>
      </c>
      <c r="J40" s="28">
        <f t="shared" si="8"/>
        <v>0</v>
      </c>
      <c r="K40" s="29">
        <f t="shared" si="9"/>
        <v>0</v>
      </c>
      <c r="L40" s="1" t="str">
        <f t="shared" si="13"/>
        <v/>
      </c>
      <c r="M40" s="58" t="str">
        <f t="shared" si="11"/>
        <v/>
      </c>
      <c r="N40" s="93">
        <f t="shared" ref="N40:N61" si="15">IF($L$64&lt;16,1,2)</f>
        <v>1</v>
      </c>
      <c r="O40" s="47" t="str">
        <f t="shared" si="14"/>
        <v/>
      </c>
      <c r="P40" s="115" t="str">
        <f t="shared" si="10"/>
        <v/>
      </c>
      <c r="Q40" s="116"/>
      <c r="R40" s="9"/>
    </row>
    <row r="41" spans="2:18" x14ac:dyDescent="0.25">
      <c r="B41" s="36"/>
      <c r="C41" s="59"/>
      <c r="D41" s="60"/>
      <c r="E41" s="99"/>
      <c r="F41" s="61"/>
      <c r="G41" s="61"/>
      <c r="H41" s="70"/>
      <c r="I41" s="63" t="str">
        <f t="shared" si="12"/>
        <v/>
      </c>
      <c r="J41" s="28">
        <f t="shared" si="8"/>
        <v>0</v>
      </c>
      <c r="K41" s="29">
        <f t="shared" si="9"/>
        <v>0</v>
      </c>
      <c r="L41" s="1" t="str">
        <f t="shared" si="13"/>
        <v/>
      </c>
      <c r="M41" s="58" t="str">
        <f t="shared" si="11"/>
        <v/>
      </c>
      <c r="N41" s="93">
        <f t="shared" si="15"/>
        <v>1</v>
      </c>
      <c r="O41" s="47" t="str">
        <f t="shared" si="14"/>
        <v/>
      </c>
      <c r="P41" s="115" t="str">
        <f t="shared" si="10"/>
        <v/>
      </c>
      <c r="Q41" s="116"/>
      <c r="R41" s="9"/>
    </row>
    <row r="42" spans="2:18" x14ac:dyDescent="0.25">
      <c r="B42" s="36"/>
      <c r="C42" s="73"/>
      <c r="D42" s="60"/>
      <c r="E42" s="99"/>
      <c r="F42" s="61"/>
      <c r="G42" s="61"/>
      <c r="H42" s="70"/>
      <c r="I42" s="63" t="str">
        <f t="shared" si="12"/>
        <v/>
      </c>
      <c r="J42" s="28">
        <f t="shared" si="8"/>
        <v>0</v>
      </c>
      <c r="K42" s="29">
        <f t="shared" si="9"/>
        <v>0</v>
      </c>
      <c r="L42" s="1" t="str">
        <f t="shared" si="13"/>
        <v/>
      </c>
      <c r="M42" s="58" t="str">
        <f t="shared" si="11"/>
        <v/>
      </c>
      <c r="N42" s="93">
        <f t="shared" si="15"/>
        <v>1</v>
      </c>
      <c r="O42" s="47" t="str">
        <f t="shared" si="14"/>
        <v/>
      </c>
      <c r="P42" s="115" t="str">
        <f t="shared" si="10"/>
        <v/>
      </c>
      <c r="Q42" s="116"/>
      <c r="R42" s="9"/>
    </row>
    <row r="43" spans="2:18" x14ac:dyDescent="0.25">
      <c r="B43" s="36"/>
      <c r="C43" s="73"/>
      <c r="D43" s="60"/>
      <c r="E43" s="100"/>
      <c r="F43" s="61"/>
      <c r="G43" s="61"/>
      <c r="H43" s="70"/>
      <c r="I43" s="63" t="str">
        <f t="shared" si="12"/>
        <v/>
      </c>
      <c r="J43" s="28">
        <f t="shared" si="8"/>
        <v>0</v>
      </c>
      <c r="K43" s="29">
        <f t="shared" si="9"/>
        <v>0</v>
      </c>
      <c r="L43" s="1" t="str">
        <f t="shared" si="13"/>
        <v/>
      </c>
      <c r="M43" s="58" t="str">
        <f t="shared" si="11"/>
        <v/>
      </c>
      <c r="N43" s="93">
        <f t="shared" si="15"/>
        <v>1</v>
      </c>
      <c r="O43" s="47" t="str">
        <f t="shared" si="14"/>
        <v/>
      </c>
      <c r="P43" s="115" t="str">
        <f t="shared" si="10"/>
        <v/>
      </c>
      <c r="Q43" s="116"/>
      <c r="R43" s="9"/>
    </row>
    <row r="44" spans="2:18" x14ac:dyDescent="0.25">
      <c r="B44" s="36"/>
      <c r="C44" s="73"/>
      <c r="D44" s="60"/>
      <c r="E44" s="100"/>
      <c r="F44" s="61"/>
      <c r="G44" s="61"/>
      <c r="H44" s="70"/>
      <c r="I44" s="63" t="str">
        <f t="shared" si="12"/>
        <v/>
      </c>
      <c r="J44" s="28">
        <f t="shared" si="8"/>
        <v>0</v>
      </c>
      <c r="K44" s="29">
        <f t="shared" si="9"/>
        <v>0</v>
      </c>
      <c r="L44" s="1" t="str">
        <f t="shared" si="13"/>
        <v/>
      </c>
      <c r="M44" s="58" t="str">
        <f t="shared" si="11"/>
        <v/>
      </c>
      <c r="N44" s="93">
        <f t="shared" si="15"/>
        <v>1</v>
      </c>
      <c r="O44" s="47" t="str">
        <f t="shared" si="14"/>
        <v/>
      </c>
      <c r="P44" s="115" t="str">
        <f t="shared" si="10"/>
        <v/>
      </c>
      <c r="Q44" s="116"/>
      <c r="R44" s="9"/>
    </row>
    <row r="45" spans="2:18" x14ac:dyDescent="0.25">
      <c r="B45" s="36"/>
      <c r="C45" s="73"/>
      <c r="D45" s="60"/>
      <c r="E45" s="100"/>
      <c r="F45" s="61"/>
      <c r="G45" s="61"/>
      <c r="H45" s="70"/>
      <c r="I45" s="63" t="str">
        <f t="shared" si="12"/>
        <v/>
      </c>
      <c r="J45" s="28">
        <f t="shared" si="8"/>
        <v>0</v>
      </c>
      <c r="K45" s="29">
        <f t="shared" si="9"/>
        <v>0</v>
      </c>
      <c r="L45" s="1" t="str">
        <f t="shared" si="13"/>
        <v/>
      </c>
      <c r="M45" s="58" t="str">
        <f t="shared" si="11"/>
        <v/>
      </c>
      <c r="N45" s="93">
        <f t="shared" si="15"/>
        <v>1</v>
      </c>
      <c r="O45" s="47" t="str">
        <f t="shared" si="14"/>
        <v/>
      </c>
      <c r="P45" s="115" t="str">
        <f t="shared" si="10"/>
        <v/>
      </c>
      <c r="Q45" s="116"/>
      <c r="R45" s="9"/>
    </row>
    <row r="46" spans="2:18" x14ac:dyDescent="0.25">
      <c r="B46" s="36"/>
      <c r="C46" s="73"/>
      <c r="D46" s="60"/>
      <c r="E46" s="100"/>
      <c r="F46" s="61"/>
      <c r="G46" s="61"/>
      <c r="H46" s="70"/>
      <c r="I46" s="63" t="str">
        <f t="shared" si="12"/>
        <v/>
      </c>
      <c r="J46" s="28">
        <f t="shared" si="8"/>
        <v>0</v>
      </c>
      <c r="K46" s="29">
        <f t="shared" si="9"/>
        <v>0</v>
      </c>
      <c r="L46" s="1" t="str">
        <f t="shared" si="13"/>
        <v/>
      </c>
      <c r="M46" s="58" t="str">
        <f t="shared" si="11"/>
        <v/>
      </c>
      <c r="N46" s="93">
        <f t="shared" si="15"/>
        <v>1</v>
      </c>
      <c r="O46" s="47" t="str">
        <f t="shared" si="14"/>
        <v/>
      </c>
      <c r="P46" s="115" t="str">
        <f t="shared" si="10"/>
        <v/>
      </c>
      <c r="Q46" s="116"/>
      <c r="R46" s="9"/>
    </row>
    <row r="47" spans="2:18" x14ac:dyDescent="0.25">
      <c r="B47" s="36"/>
      <c r="C47" s="73"/>
      <c r="D47" s="60"/>
      <c r="E47" s="100"/>
      <c r="F47" s="61"/>
      <c r="G47" s="61"/>
      <c r="H47" s="70"/>
      <c r="I47" s="63" t="str">
        <f t="shared" si="12"/>
        <v/>
      </c>
      <c r="J47" s="28">
        <f t="shared" si="8"/>
        <v>0</v>
      </c>
      <c r="K47" s="29">
        <f t="shared" si="9"/>
        <v>0</v>
      </c>
      <c r="L47" s="1" t="str">
        <f t="shared" si="13"/>
        <v/>
      </c>
      <c r="M47" s="58" t="str">
        <f t="shared" si="11"/>
        <v/>
      </c>
      <c r="N47" s="93">
        <f t="shared" si="15"/>
        <v>1</v>
      </c>
      <c r="O47" s="47" t="str">
        <f t="shared" si="14"/>
        <v/>
      </c>
      <c r="P47" s="115" t="str">
        <f t="shared" si="10"/>
        <v/>
      </c>
      <c r="Q47" s="116"/>
      <c r="R47" s="9"/>
    </row>
    <row r="48" spans="2:18" x14ac:dyDescent="0.25">
      <c r="B48" s="36"/>
      <c r="C48" s="73"/>
      <c r="D48" s="60"/>
      <c r="E48" s="100"/>
      <c r="F48" s="61"/>
      <c r="G48" s="61"/>
      <c r="H48" s="70"/>
      <c r="I48" s="63" t="str">
        <f t="shared" si="12"/>
        <v/>
      </c>
      <c r="J48" s="28">
        <f t="shared" si="8"/>
        <v>0</v>
      </c>
      <c r="K48" s="29">
        <f t="shared" si="9"/>
        <v>0</v>
      </c>
      <c r="L48" s="1" t="str">
        <f t="shared" si="13"/>
        <v/>
      </c>
      <c r="M48" s="58" t="str">
        <f t="shared" si="11"/>
        <v/>
      </c>
      <c r="N48" s="93">
        <f t="shared" si="15"/>
        <v>1</v>
      </c>
      <c r="O48" s="47" t="str">
        <f t="shared" si="14"/>
        <v/>
      </c>
      <c r="P48" s="115" t="str">
        <f t="shared" si="10"/>
        <v/>
      </c>
      <c r="Q48" s="116"/>
      <c r="R48" s="9"/>
    </row>
    <row r="49" spans="2:18" x14ac:dyDescent="0.25">
      <c r="B49" s="36"/>
      <c r="C49" s="73"/>
      <c r="D49" s="60"/>
      <c r="E49" s="100"/>
      <c r="F49" s="61"/>
      <c r="G49" s="61"/>
      <c r="H49" s="70"/>
      <c r="I49" s="63" t="str">
        <f t="shared" si="12"/>
        <v/>
      </c>
      <c r="J49" s="28">
        <f t="shared" si="8"/>
        <v>0</v>
      </c>
      <c r="K49" s="29">
        <f t="shared" si="9"/>
        <v>0</v>
      </c>
      <c r="L49" s="1" t="str">
        <f t="shared" si="13"/>
        <v/>
      </c>
      <c r="M49" s="58" t="str">
        <f t="shared" si="11"/>
        <v/>
      </c>
      <c r="N49" s="93">
        <f t="shared" si="15"/>
        <v>1</v>
      </c>
      <c r="O49" s="47" t="str">
        <f t="shared" si="14"/>
        <v/>
      </c>
      <c r="P49" s="115" t="str">
        <f t="shared" si="10"/>
        <v/>
      </c>
      <c r="Q49" s="116"/>
      <c r="R49" s="9"/>
    </row>
    <row r="50" spans="2:18" x14ac:dyDescent="0.25">
      <c r="B50" s="36"/>
      <c r="C50" s="73"/>
      <c r="D50" s="60"/>
      <c r="E50" s="100"/>
      <c r="F50" s="61"/>
      <c r="G50" s="61"/>
      <c r="H50" s="70"/>
      <c r="I50" s="63" t="str">
        <f t="shared" si="12"/>
        <v/>
      </c>
      <c r="J50" s="28">
        <f t="shared" si="8"/>
        <v>0</v>
      </c>
      <c r="K50" s="29">
        <f t="shared" si="9"/>
        <v>0</v>
      </c>
      <c r="L50" s="1" t="str">
        <f t="shared" si="13"/>
        <v/>
      </c>
      <c r="M50" s="58" t="str">
        <f t="shared" si="11"/>
        <v/>
      </c>
      <c r="N50" s="93">
        <f t="shared" si="15"/>
        <v>1</v>
      </c>
      <c r="O50" s="47" t="str">
        <f t="shared" si="14"/>
        <v/>
      </c>
      <c r="P50" s="115" t="str">
        <f t="shared" si="10"/>
        <v/>
      </c>
      <c r="Q50" s="116"/>
      <c r="R50" s="9"/>
    </row>
    <row r="51" spans="2:18" x14ac:dyDescent="0.25">
      <c r="B51" s="36"/>
      <c r="C51" s="73"/>
      <c r="D51" s="60"/>
      <c r="E51" s="100"/>
      <c r="F51" s="61"/>
      <c r="G51" s="61"/>
      <c r="H51" s="70"/>
      <c r="I51" s="63" t="str">
        <f t="shared" si="12"/>
        <v/>
      </c>
      <c r="J51" s="28">
        <f t="shared" si="8"/>
        <v>0</v>
      </c>
      <c r="K51" s="29">
        <f t="shared" si="9"/>
        <v>0</v>
      </c>
      <c r="L51" s="1" t="str">
        <f t="shared" si="13"/>
        <v/>
      </c>
      <c r="M51" s="58" t="str">
        <f t="shared" si="11"/>
        <v/>
      </c>
      <c r="N51" s="93">
        <f t="shared" si="15"/>
        <v>1</v>
      </c>
      <c r="O51" s="47" t="str">
        <f t="shared" si="14"/>
        <v/>
      </c>
      <c r="P51" s="115" t="str">
        <f t="shared" si="10"/>
        <v/>
      </c>
      <c r="Q51" s="116"/>
      <c r="R51" s="9"/>
    </row>
    <row r="52" spans="2:18" x14ac:dyDescent="0.25">
      <c r="B52" s="36"/>
      <c r="C52" s="73"/>
      <c r="D52" s="60"/>
      <c r="E52" s="100"/>
      <c r="F52" s="61"/>
      <c r="G52" s="61"/>
      <c r="H52" s="70"/>
      <c r="I52" s="63" t="str">
        <f t="shared" si="12"/>
        <v/>
      </c>
      <c r="J52" s="28">
        <f t="shared" si="8"/>
        <v>0</v>
      </c>
      <c r="K52" s="29">
        <f t="shared" si="9"/>
        <v>0</v>
      </c>
      <c r="L52" s="1" t="str">
        <f t="shared" si="13"/>
        <v/>
      </c>
      <c r="M52" s="58" t="str">
        <f t="shared" si="11"/>
        <v/>
      </c>
      <c r="N52" s="93">
        <f t="shared" si="15"/>
        <v>1</v>
      </c>
      <c r="O52" s="47" t="str">
        <f t="shared" si="14"/>
        <v/>
      </c>
      <c r="P52" s="115" t="str">
        <f t="shared" si="10"/>
        <v/>
      </c>
      <c r="Q52" s="116"/>
      <c r="R52" s="9"/>
    </row>
    <row r="53" spans="2:18" x14ac:dyDescent="0.25">
      <c r="B53" s="36"/>
      <c r="C53" s="73"/>
      <c r="D53" s="60"/>
      <c r="E53" s="100"/>
      <c r="F53" s="61"/>
      <c r="G53" s="61"/>
      <c r="H53" s="70"/>
      <c r="I53" s="63" t="str">
        <f t="shared" si="12"/>
        <v/>
      </c>
      <c r="J53" s="28">
        <f t="shared" si="8"/>
        <v>0</v>
      </c>
      <c r="K53" s="29">
        <f t="shared" si="9"/>
        <v>0</v>
      </c>
      <c r="L53" s="1" t="str">
        <f t="shared" si="13"/>
        <v/>
      </c>
      <c r="M53" s="58" t="str">
        <f t="shared" si="11"/>
        <v/>
      </c>
      <c r="N53" s="93">
        <f t="shared" si="15"/>
        <v>1</v>
      </c>
      <c r="O53" s="47" t="str">
        <f t="shared" si="14"/>
        <v/>
      </c>
      <c r="P53" s="115" t="str">
        <f t="shared" si="10"/>
        <v/>
      </c>
      <c r="Q53" s="116"/>
      <c r="R53" s="9"/>
    </row>
    <row r="54" spans="2:18" x14ac:dyDescent="0.25">
      <c r="B54" s="36"/>
      <c r="C54" s="73"/>
      <c r="D54" s="60"/>
      <c r="E54" s="100"/>
      <c r="F54" s="61"/>
      <c r="G54" s="61"/>
      <c r="H54" s="70"/>
      <c r="I54" s="63" t="str">
        <f t="shared" si="12"/>
        <v/>
      </c>
      <c r="J54" s="28">
        <f t="shared" si="8"/>
        <v>0</v>
      </c>
      <c r="K54" s="29">
        <f t="shared" si="9"/>
        <v>0</v>
      </c>
      <c r="L54" s="1" t="str">
        <f t="shared" si="13"/>
        <v/>
      </c>
      <c r="M54" s="58" t="str">
        <f t="shared" si="11"/>
        <v/>
      </c>
      <c r="N54" s="93">
        <f t="shared" si="15"/>
        <v>1</v>
      </c>
      <c r="O54" s="47" t="str">
        <f t="shared" si="14"/>
        <v/>
      </c>
      <c r="P54" s="115" t="str">
        <f t="shared" si="10"/>
        <v/>
      </c>
      <c r="Q54" s="116"/>
      <c r="R54" s="9"/>
    </row>
    <row r="55" spans="2:18" x14ac:dyDescent="0.25">
      <c r="B55" s="36"/>
      <c r="C55" s="73"/>
      <c r="D55" s="60"/>
      <c r="E55" s="100"/>
      <c r="F55" s="61"/>
      <c r="G55" s="61"/>
      <c r="H55" s="70"/>
      <c r="I55" s="63" t="str">
        <f t="shared" si="12"/>
        <v/>
      </c>
      <c r="J55" s="28">
        <f t="shared" si="8"/>
        <v>0</v>
      </c>
      <c r="K55" s="29">
        <f t="shared" si="9"/>
        <v>0</v>
      </c>
      <c r="L55" s="1" t="str">
        <f t="shared" si="13"/>
        <v/>
      </c>
      <c r="M55" s="58" t="str">
        <f t="shared" si="11"/>
        <v/>
      </c>
      <c r="N55" s="93">
        <f t="shared" si="15"/>
        <v>1</v>
      </c>
      <c r="O55" s="47" t="str">
        <f t="shared" si="14"/>
        <v/>
      </c>
      <c r="P55" s="115" t="str">
        <f t="shared" si="10"/>
        <v/>
      </c>
      <c r="Q55" s="116"/>
      <c r="R55" s="9"/>
    </row>
    <row r="56" spans="2:18" x14ac:dyDescent="0.25">
      <c r="B56" s="36"/>
      <c r="C56" s="73"/>
      <c r="D56" s="60"/>
      <c r="E56" s="100"/>
      <c r="F56" s="61"/>
      <c r="G56" s="61"/>
      <c r="H56" s="70"/>
      <c r="I56" s="63" t="str">
        <f t="shared" si="12"/>
        <v/>
      </c>
      <c r="J56" s="28">
        <f t="shared" si="8"/>
        <v>0</v>
      </c>
      <c r="K56" s="29">
        <f t="shared" si="9"/>
        <v>0</v>
      </c>
      <c r="L56" s="1" t="str">
        <f t="shared" si="13"/>
        <v/>
      </c>
      <c r="M56" s="58" t="str">
        <f t="shared" si="11"/>
        <v/>
      </c>
      <c r="N56" s="93">
        <f t="shared" si="15"/>
        <v>1</v>
      </c>
      <c r="O56" s="47" t="str">
        <f t="shared" si="14"/>
        <v/>
      </c>
      <c r="P56" s="115" t="str">
        <f t="shared" si="10"/>
        <v/>
      </c>
      <c r="Q56" s="116"/>
      <c r="R56" s="9"/>
    </row>
    <row r="57" spans="2:18" x14ac:dyDescent="0.25">
      <c r="B57" s="36"/>
      <c r="C57" s="73"/>
      <c r="D57" s="60"/>
      <c r="E57" s="100"/>
      <c r="F57" s="61"/>
      <c r="G57" s="61"/>
      <c r="H57" s="70"/>
      <c r="I57" s="63" t="str">
        <f t="shared" si="12"/>
        <v/>
      </c>
      <c r="J57" s="28">
        <f t="shared" si="8"/>
        <v>0</v>
      </c>
      <c r="K57" s="29">
        <f t="shared" si="9"/>
        <v>0</v>
      </c>
      <c r="L57" s="1" t="str">
        <f t="shared" si="13"/>
        <v/>
      </c>
      <c r="M57" s="58" t="str">
        <f t="shared" si="11"/>
        <v/>
      </c>
      <c r="N57" s="93">
        <f t="shared" si="15"/>
        <v>1</v>
      </c>
      <c r="O57" s="47" t="str">
        <f t="shared" si="14"/>
        <v/>
      </c>
      <c r="P57" s="115" t="str">
        <f t="shared" si="10"/>
        <v/>
      </c>
      <c r="Q57" s="116"/>
      <c r="R57" s="9"/>
    </row>
    <row r="58" spans="2:18" x14ac:dyDescent="0.25">
      <c r="B58" s="36"/>
      <c r="C58" s="73"/>
      <c r="D58" s="60"/>
      <c r="E58" s="100"/>
      <c r="F58" s="61"/>
      <c r="G58" s="61"/>
      <c r="H58" s="70"/>
      <c r="I58" s="63" t="str">
        <f t="shared" si="12"/>
        <v/>
      </c>
      <c r="J58" s="28">
        <f t="shared" si="8"/>
        <v>0</v>
      </c>
      <c r="K58" s="29">
        <f t="shared" si="9"/>
        <v>0</v>
      </c>
      <c r="L58" s="1" t="str">
        <f t="shared" si="13"/>
        <v/>
      </c>
      <c r="M58" s="58" t="str">
        <f t="shared" si="11"/>
        <v/>
      </c>
      <c r="N58" s="93">
        <f t="shared" si="15"/>
        <v>1</v>
      </c>
      <c r="O58" s="47" t="str">
        <f t="shared" si="14"/>
        <v/>
      </c>
      <c r="P58" s="115" t="str">
        <f t="shared" si="10"/>
        <v/>
      </c>
      <c r="Q58" s="116"/>
      <c r="R58" s="9"/>
    </row>
    <row r="59" spans="2:18" x14ac:dyDescent="0.25">
      <c r="B59" s="36"/>
      <c r="C59" s="73"/>
      <c r="D59" s="60"/>
      <c r="E59" s="100"/>
      <c r="F59" s="61"/>
      <c r="G59" s="61"/>
      <c r="H59" s="70"/>
      <c r="I59" s="63" t="str">
        <f t="shared" si="12"/>
        <v/>
      </c>
      <c r="J59" s="28">
        <f t="shared" si="8"/>
        <v>0</v>
      </c>
      <c r="K59" s="29">
        <f t="shared" si="9"/>
        <v>0</v>
      </c>
      <c r="L59" s="1" t="str">
        <f t="shared" si="13"/>
        <v/>
      </c>
      <c r="M59" s="58" t="str">
        <f t="shared" si="11"/>
        <v/>
      </c>
      <c r="N59" s="93">
        <f t="shared" si="15"/>
        <v>1</v>
      </c>
      <c r="O59" s="47" t="str">
        <f t="shared" si="14"/>
        <v/>
      </c>
      <c r="P59" s="115" t="str">
        <f t="shared" si="10"/>
        <v/>
      </c>
      <c r="Q59" s="116"/>
      <c r="R59" s="9"/>
    </row>
    <row r="60" spans="2:18" x14ac:dyDescent="0.25">
      <c r="B60" s="36"/>
      <c r="C60" s="73"/>
      <c r="D60" s="60"/>
      <c r="E60" s="100"/>
      <c r="F60" s="61"/>
      <c r="G60" s="61"/>
      <c r="H60" s="70"/>
      <c r="I60" s="63" t="str">
        <f t="shared" si="12"/>
        <v/>
      </c>
      <c r="J60" s="28">
        <f t="shared" si="8"/>
        <v>0</v>
      </c>
      <c r="K60" s="49">
        <f t="shared" si="9"/>
        <v>0</v>
      </c>
      <c r="L60" s="50" t="str">
        <f t="shared" si="13"/>
        <v/>
      </c>
      <c r="M60" s="58" t="str">
        <f t="shared" si="11"/>
        <v/>
      </c>
      <c r="N60" s="93">
        <f t="shared" si="15"/>
        <v>1</v>
      </c>
      <c r="O60" s="51" t="str">
        <f t="shared" si="14"/>
        <v/>
      </c>
      <c r="P60" s="115" t="str">
        <f t="shared" si="10"/>
        <v/>
      </c>
      <c r="Q60" s="116"/>
      <c r="R60" s="9"/>
    </row>
    <row r="61" spans="2:18" ht="15.75" thickBot="1" x14ac:dyDescent="0.3">
      <c r="B61" s="36"/>
      <c r="C61" s="74"/>
      <c r="D61" s="95"/>
      <c r="E61" s="101"/>
      <c r="F61" s="96"/>
      <c r="G61" s="96"/>
      <c r="H61" s="97"/>
      <c r="I61" s="91" t="str">
        <f t="shared" si="12"/>
        <v/>
      </c>
      <c r="J61" s="34">
        <f t="shared" si="8"/>
        <v>0</v>
      </c>
      <c r="K61" s="35">
        <f t="shared" si="9"/>
        <v>0</v>
      </c>
      <c r="L61" s="52" t="str">
        <f t="shared" si="13"/>
        <v/>
      </c>
      <c r="M61" s="109" t="str">
        <f t="shared" si="11"/>
        <v/>
      </c>
      <c r="N61" s="94">
        <f t="shared" si="15"/>
        <v>1</v>
      </c>
      <c r="O61" s="48" t="str">
        <f t="shared" si="14"/>
        <v/>
      </c>
      <c r="P61" s="115" t="str">
        <f t="shared" si="10"/>
        <v/>
      </c>
      <c r="Q61" s="116"/>
      <c r="R61" s="9"/>
    </row>
    <row r="62" spans="2:18" ht="15.75" customHeight="1" thickTop="1" thickBot="1" x14ac:dyDescent="0.3">
      <c r="E62" s="11"/>
      <c r="J62" s="30"/>
      <c r="K62" s="27">
        <f t="shared" si="9"/>
        <v>0</v>
      </c>
      <c r="N62" s="16"/>
      <c r="O62" s="118" t="s">
        <v>9</v>
      </c>
      <c r="P62" s="120" t="s">
        <v>10</v>
      </c>
      <c r="R62" s="9"/>
    </row>
    <row r="63" spans="2:18" ht="15.75" customHeight="1" thickBot="1" x14ac:dyDescent="0.3">
      <c r="E63" s="11"/>
      <c r="G63" s="122" t="s">
        <v>27</v>
      </c>
      <c r="H63" s="123"/>
      <c r="I63" s="124"/>
      <c r="J63" s="30"/>
      <c r="K63" s="27"/>
      <c r="L63" s="88">
        <v>20</v>
      </c>
      <c r="M63" s="113" t="s">
        <v>8</v>
      </c>
      <c r="N63" s="16"/>
      <c r="O63" s="118"/>
      <c r="P63" s="120"/>
      <c r="R63" s="9"/>
    </row>
    <row r="64" spans="2:18" ht="15.75" thickBot="1" x14ac:dyDescent="0.3">
      <c r="E64" s="11"/>
      <c r="G64" s="125" t="s">
        <v>11</v>
      </c>
      <c r="H64" s="126"/>
      <c r="I64" s="127"/>
      <c r="J64" s="30"/>
      <c r="K64" s="27"/>
      <c r="L64" s="26">
        <v>15</v>
      </c>
      <c r="M64" s="114"/>
      <c r="N64" s="16"/>
      <c r="O64" s="119"/>
      <c r="P64" s="121"/>
      <c r="R64" s="9"/>
    </row>
    <row r="65" spans="2:18" ht="15.75" thickBot="1" x14ac:dyDescent="0.3">
      <c r="D65" s="12"/>
      <c r="E65" s="57" t="s">
        <v>24</v>
      </c>
      <c r="F65" s="136">
        <v>10000</v>
      </c>
      <c r="G65" s="137"/>
      <c r="H65" s="157">
        <f>SUM(J37:J61)</f>
        <v>0</v>
      </c>
      <c r="I65" s="158"/>
      <c r="J65" s="27"/>
      <c r="K65" s="27">
        <f t="shared" ref="K65:K96" si="16">IF(L65="FFM",H65,0)</f>
        <v>0</v>
      </c>
      <c r="L65" s="25">
        <f>+L63</f>
        <v>20</v>
      </c>
      <c r="M65" s="13">
        <v>1000</v>
      </c>
      <c r="N65" s="16"/>
      <c r="O65" s="87">
        <f>+M65*H65</f>
        <v>0</v>
      </c>
      <c r="P65" s="53">
        <f>ROUNDDOWN(+O65/L65,-3)</f>
        <v>0</v>
      </c>
      <c r="R65" s="9"/>
    </row>
    <row r="66" spans="2:18" ht="15.75" thickBot="1" x14ac:dyDescent="0.3">
      <c r="D66" s="12"/>
      <c r="E66" s="14"/>
      <c r="F66" s="12"/>
      <c r="G66" s="12"/>
      <c r="H66" s="4"/>
      <c r="I66" s="12"/>
      <c r="J66" s="32"/>
      <c r="K66" s="32"/>
      <c r="L66" s="16"/>
      <c r="M66" s="16"/>
      <c r="N66" s="16"/>
      <c r="O66" s="16"/>
      <c r="P66" s="16"/>
      <c r="R66" s="9"/>
    </row>
    <row r="67" spans="2:18" ht="15.75" thickBot="1" x14ac:dyDescent="0.3">
      <c r="E67" s="14"/>
      <c r="G67" s="144" t="s">
        <v>12</v>
      </c>
      <c r="H67" s="145"/>
      <c r="I67" s="146"/>
      <c r="J67" s="33"/>
      <c r="K67" s="27">
        <f t="shared" si="16"/>
        <v>0</v>
      </c>
      <c r="L67" s="24">
        <f>SUM(O37:O61)</f>
        <v>0</v>
      </c>
      <c r="M67" s="18"/>
      <c r="N67" s="18"/>
    </row>
    <row r="68" spans="2:18" x14ac:dyDescent="0.25">
      <c r="E68" s="14"/>
      <c r="J68" s="30"/>
      <c r="K68" s="27">
        <f t="shared" si="16"/>
        <v>0</v>
      </c>
      <c r="L68" s="19"/>
      <c r="O68" s="20"/>
    </row>
    <row r="69" spans="2:18" ht="15.75" thickBot="1" x14ac:dyDescent="0.3">
      <c r="J69" s="30"/>
      <c r="K69" s="27">
        <f t="shared" si="16"/>
        <v>0</v>
      </c>
      <c r="L69" s="18"/>
      <c r="O69" s="14"/>
    </row>
    <row r="70" spans="2:18" s="37" customFormat="1" ht="46.5" customHeight="1" thickTop="1" thickBot="1" x14ac:dyDescent="0.3">
      <c r="B70" s="75" t="s">
        <v>1</v>
      </c>
      <c r="C70" s="76" t="s">
        <v>0</v>
      </c>
      <c r="D70" s="77" t="s">
        <v>2</v>
      </c>
      <c r="E70" s="7" t="s">
        <v>16</v>
      </c>
      <c r="F70" s="78" t="s">
        <v>3</v>
      </c>
      <c r="G70" s="78" t="s">
        <v>4</v>
      </c>
      <c r="H70" s="79" t="s">
        <v>5</v>
      </c>
      <c r="I70" s="62" t="s">
        <v>17</v>
      </c>
      <c r="J70" s="43"/>
      <c r="K70" s="92">
        <f t="shared" si="16"/>
        <v>0</v>
      </c>
      <c r="L70" s="44" t="s">
        <v>6</v>
      </c>
      <c r="M70" s="89" t="s">
        <v>7</v>
      </c>
      <c r="N70" s="89" t="s">
        <v>11</v>
      </c>
      <c r="O70" s="90" t="s">
        <v>19</v>
      </c>
      <c r="P70" s="10"/>
      <c r="Q70" s="102"/>
      <c r="R70" s="38"/>
    </row>
    <row r="71" spans="2:18" ht="15.75" thickTop="1" x14ac:dyDescent="0.25">
      <c r="B71" s="80">
        <v>1</v>
      </c>
      <c r="C71" s="103">
        <v>80</v>
      </c>
      <c r="D71" s="66"/>
      <c r="E71" s="98"/>
      <c r="F71" s="67"/>
      <c r="G71" s="67"/>
      <c r="H71" s="68"/>
      <c r="I71" s="63" t="str">
        <f>IF(H71&gt;0,IF(H71&gt;$F$99,"Oui","Non"),"")</f>
        <v/>
      </c>
      <c r="J71" s="39">
        <f t="shared" ref="J71:J95" si="17">IF(I71="Oui",H71,0)</f>
        <v>0</v>
      </c>
      <c r="K71" s="40">
        <f t="shared" si="16"/>
        <v>0</v>
      </c>
      <c r="L71" s="41" t="str">
        <f>IF(H71&gt;0,IF(I71="Oui",ROUND(+H71*M$99/P$99,0),"FFM"),"")</f>
        <v/>
      </c>
      <c r="M71" s="58" t="str">
        <f>IF(AND(H71&gt;0,L71&lt;&gt;"FFM"),IF(L71&lt;5,ROUNDDOWN(+H71*M$99/5/N71,-3),P$99/N71),"")</f>
        <v/>
      </c>
      <c r="N71" s="93">
        <f>IF($L$98&lt;16,1,2)</f>
        <v>1</v>
      </c>
      <c r="O71" s="42" t="str">
        <f>IF(L71="FFM",0,IF(H71&gt;0,+H71*M$99/M71,""))</f>
        <v/>
      </c>
      <c r="P71" s="115" t="str">
        <f t="shared" ref="P71:P95" si="18">IF(AND(H71&gt;0,H71&lt;=$F$132),"volume inférieur à"&amp;" "&amp;$F$132 &amp;" m³"&amp;" = FFM",IF(AND(L71&gt;0,L71&lt;5)," Calcul d'un PAS pour min 5 échantillon",""))</f>
        <v/>
      </c>
      <c r="Q71" s="116"/>
      <c r="R71" s="9"/>
    </row>
    <row r="72" spans="2:18" x14ac:dyDescent="0.25">
      <c r="B72" s="69">
        <v>2</v>
      </c>
      <c r="C72" s="59"/>
      <c r="D72" s="60"/>
      <c r="E72" s="99"/>
      <c r="F72" s="61"/>
      <c r="G72" s="61"/>
      <c r="H72" s="70"/>
      <c r="I72" s="63" t="str">
        <f t="shared" ref="I72:I95" si="19">IF(H72&gt;0,IF(H72&gt;$F$99,"Oui","Non"),"")</f>
        <v/>
      </c>
      <c r="J72" s="28">
        <f t="shared" si="17"/>
        <v>0</v>
      </c>
      <c r="K72" s="29">
        <f t="shared" si="16"/>
        <v>0</v>
      </c>
      <c r="L72" s="1" t="str">
        <f>IF(H72&gt;0,IF(I72="Oui",ROUND(+H72*M$99/P$99,0),"FFM"),"")</f>
        <v/>
      </c>
      <c r="M72" s="58" t="str">
        <f t="shared" ref="M72:M94" si="20">IF(AND(H72&gt;0,L72&lt;&gt;"FFM"),IF(L72&lt;5,ROUNDDOWN(+H72*M$99/5/N72,-3),P$99/N72),"")</f>
        <v/>
      </c>
      <c r="N72" s="93">
        <f t="shared" ref="N72:N95" si="21">IF($L$98&lt;16,1,2)</f>
        <v>1</v>
      </c>
      <c r="O72" s="47" t="str">
        <f>IF(L72="FFM",0,IF(H72&gt;0,+H72*M$99/M72,""))</f>
        <v/>
      </c>
      <c r="P72" s="115" t="str">
        <f t="shared" si="18"/>
        <v/>
      </c>
      <c r="Q72" s="116"/>
      <c r="R72" s="9"/>
    </row>
    <row r="73" spans="2:18" x14ac:dyDescent="0.25">
      <c r="B73" s="80">
        <v>3</v>
      </c>
      <c r="C73" s="59"/>
      <c r="D73" s="60"/>
      <c r="E73" s="99"/>
      <c r="F73" s="61"/>
      <c r="G73" s="61"/>
      <c r="H73" s="70"/>
      <c r="I73" s="63" t="str">
        <f t="shared" si="19"/>
        <v/>
      </c>
      <c r="J73" s="28">
        <f t="shared" si="17"/>
        <v>0</v>
      </c>
      <c r="K73" s="29">
        <f t="shared" si="16"/>
        <v>0</v>
      </c>
      <c r="L73" s="1" t="str">
        <f t="shared" ref="L73:L95" si="22">IF(H73&gt;0,IF(I73="Oui",ROUND(+H73*M$99/P$99,0),"FFM"),"")</f>
        <v/>
      </c>
      <c r="M73" s="58" t="str">
        <f t="shared" si="20"/>
        <v/>
      </c>
      <c r="N73" s="93">
        <f t="shared" si="21"/>
        <v>1</v>
      </c>
      <c r="O73" s="47" t="str">
        <f t="shared" ref="O73:O95" si="23">IF(L73="FFM",0,IF(H73&gt;0,+H73*M$99/M73,""))</f>
        <v/>
      </c>
      <c r="P73" s="115" t="str">
        <f t="shared" si="18"/>
        <v/>
      </c>
      <c r="Q73" s="116"/>
      <c r="R73" s="9"/>
    </row>
    <row r="74" spans="2:18" x14ac:dyDescent="0.25">
      <c r="B74" s="69">
        <v>4</v>
      </c>
      <c r="C74" s="59"/>
      <c r="D74" s="60"/>
      <c r="E74" s="99"/>
      <c r="F74" s="61"/>
      <c r="G74" s="61"/>
      <c r="H74" s="70"/>
      <c r="I74" s="63" t="str">
        <f t="shared" si="19"/>
        <v/>
      </c>
      <c r="J74" s="28">
        <f t="shared" si="17"/>
        <v>0</v>
      </c>
      <c r="K74" s="29">
        <f t="shared" si="16"/>
        <v>0</v>
      </c>
      <c r="L74" s="1" t="str">
        <f t="shared" si="22"/>
        <v/>
      </c>
      <c r="M74" s="58" t="str">
        <f t="shared" si="20"/>
        <v/>
      </c>
      <c r="N74" s="93">
        <f t="shared" si="21"/>
        <v>1</v>
      </c>
      <c r="O74" s="47" t="str">
        <f t="shared" si="23"/>
        <v/>
      </c>
      <c r="P74" s="115" t="str">
        <f t="shared" si="18"/>
        <v/>
      </c>
      <c r="Q74" s="116"/>
      <c r="R74" s="9"/>
    </row>
    <row r="75" spans="2:18" x14ac:dyDescent="0.25">
      <c r="B75" s="80">
        <v>5</v>
      </c>
      <c r="C75" s="59"/>
      <c r="D75" s="60"/>
      <c r="E75" s="99"/>
      <c r="F75" s="61"/>
      <c r="G75" s="61"/>
      <c r="H75" s="70"/>
      <c r="I75" s="63" t="str">
        <f t="shared" si="19"/>
        <v/>
      </c>
      <c r="J75" s="28">
        <f t="shared" si="17"/>
        <v>0</v>
      </c>
      <c r="K75" s="29">
        <f t="shared" si="16"/>
        <v>0</v>
      </c>
      <c r="L75" s="1" t="str">
        <f t="shared" si="22"/>
        <v/>
      </c>
      <c r="M75" s="58" t="str">
        <f t="shared" si="20"/>
        <v/>
      </c>
      <c r="N75" s="93">
        <f t="shared" si="21"/>
        <v>1</v>
      </c>
      <c r="O75" s="47" t="str">
        <f t="shared" si="23"/>
        <v/>
      </c>
      <c r="P75" s="115" t="str">
        <f t="shared" si="18"/>
        <v/>
      </c>
      <c r="Q75" s="116"/>
      <c r="R75" s="9"/>
    </row>
    <row r="76" spans="2:18" x14ac:dyDescent="0.25">
      <c r="B76" s="69">
        <v>6</v>
      </c>
      <c r="C76" s="59"/>
      <c r="D76" s="60"/>
      <c r="E76" s="99"/>
      <c r="F76" s="61"/>
      <c r="G76" s="61"/>
      <c r="H76" s="70"/>
      <c r="I76" s="63" t="str">
        <f t="shared" si="19"/>
        <v/>
      </c>
      <c r="J76" s="28">
        <f t="shared" si="17"/>
        <v>0</v>
      </c>
      <c r="K76" s="29">
        <f t="shared" si="16"/>
        <v>0</v>
      </c>
      <c r="L76" s="1" t="str">
        <f t="shared" si="22"/>
        <v/>
      </c>
      <c r="M76" s="58" t="str">
        <f t="shared" si="20"/>
        <v/>
      </c>
      <c r="N76" s="93">
        <f t="shared" si="21"/>
        <v>1</v>
      </c>
      <c r="O76" s="47" t="str">
        <f t="shared" si="23"/>
        <v/>
      </c>
      <c r="P76" s="115" t="str">
        <f t="shared" si="18"/>
        <v/>
      </c>
      <c r="Q76" s="116"/>
      <c r="R76" s="9"/>
    </row>
    <row r="77" spans="2:18" x14ac:dyDescent="0.25">
      <c r="B77" s="80">
        <v>7</v>
      </c>
      <c r="C77" s="59"/>
      <c r="D77" s="60"/>
      <c r="E77" s="100"/>
      <c r="F77" s="61"/>
      <c r="G77" s="61"/>
      <c r="H77" s="70"/>
      <c r="I77" s="63" t="str">
        <f t="shared" si="19"/>
        <v/>
      </c>
      <c r="J77" s="28">
        <f t="shared" si="17"/>
        <v>0</v>
      </c>
      <c r="K77" s="29">
        <f t="shared" si="16"/>
        <v>0</v>
      </c>
      <c r="L77" s="1" t="str">
        <f t="shared" si="22"/>
        <v/>
      </c>
      <c r="M77" s="58" t="str">
        <f t="shared" si="20"/>
        <v/>
      </c>
      <c r="N77" s="93">
        <f t="shared" si="21"/>
        <v>1</v>
      </c>
      <c r="O77" s="47" t="str">
        <f t="shared" si="23"/>
        <v/>
      </c>
      <c r="P77" s="115" t="str">
        <f t="shared" si="18"/>
        <v/>
      </c>
      <c r="Q77" s="116"/>
      <c r="R77" s="9"/>
    </row>
    <row r="78" spans="2:18" x14ac:dyDescent="0.25">
      <c r="B78" s="69">
        <v>8</v>
      </c>
      <c r="C78" s="59"/>
      <c r="D78" s="60"/>
      <c r="E78" s="100"/>
      <c r="F78" s="61"/>
      <c r="G78" s="61"/>
      <c r="H78" s="70"/>
      <c r="I78" s="63" t="str">
        <f t="shared" si="19"/>
        <v/>
      </c>
      <c r="J78" s="28">
        <f t="shared" si="17"/>
        <v>0</v>
      </c>
      <c r="K78" s="29">
        <f t="shared" si="16"/>
        <v>0</v>
      </c>
      <c r="L78" s="1" t="str">
        <f t="shared" si="22"/>
        <v/>
      </c>
      <c r="M78" s="58" t="str">
        <f t="shared" si="20"/>
        <v/>
      </c>
      <c r="N78" s="93">
        <f t="shared" si="21"/>
        <v>1</v>
      </c>
      <c r="O78" s="47" t="str">
        <f t="shared" si="23"/>
        <v/>
      </c>
      <c r="P78" s="115" t="str">
        <f t="shared" si="18"/>
        <v/>
      </c>
      <c r="Q78" s="116"/>
      <c r="R78" s="9"/>
    </row>
    <row r="79" spans="2:18" x14ac:dyDescent="0.25">
      <c r="B79" s="80">
        <v>9</v>
      </c>
      <c r="C79" s="59"/>
      <c r="D79" s="60"/>
      <c r="E79" s="100"/>
      <c r="F79" s="61"/>
      <c r="G79" s="61"/>
      <c r="H79" s="70"/>
      <c r="I79" s="63" t="str">
        <f t="shared" si="19"/>
        <v/>
      </c>
      <c r="J79" s="28">
        <f t="shared" si="17"/>
        <v>0</v>
      </c>
      <c r="K79" s="29">
        <f t="shared" si="16"/>
        <v>0</v>
      </c>
      <c r="L79" s="1" t="str">
        <f t="shared" si="22"/>
        <v/>
      </c>
      <c r="M79" s="58" t="str">
        <f t="shared" si="20"/>
        <v/>
      </c>
      <c r="N79" s="93">
        <f t="shared" si="21"/>
        <v>1</v>
      </c>
      <c r="O79" s="47" t="str">
        <f t="shared" si="23"/>
        <v/>
      </c>
      <c r="P79" s="115" t="str">
        <f t="shared" si="18"/>
        <v/>
      </c>
      <c r="Q79" s="116"/>
      <c r="R79" s="9"/>
    </row>
    <row r="80" spans="2:18" x14ac:dyDescent="0.25">
      <c r="B80" s="69">
        <v>10</v>
      </c>
      <c r="C80" s="59"/>
      <c r="D80" s="60"/>
      <c r="E80" s="100"/>
      <c r="F80" s="61"/>
      <c r="G80" s="61"/>
      <c r="H80" s="70"/>
      <c r="I80" s="63" t="str">
        <f t="shared" si="19"/>
        <v/>
      </c>
      <c r="J80" s="28">
        <f t="shared" si="17"/>
        <v>0</v>
      </c>
      <c r="K80" s="29">
        <f t="shared" si="16"/>
        <v>0</v>
      </c>
      <c r="L80" s="1" t="str">
        <f t="shared" si="22"/>
        <v/>
      </c>
      <c r="M80" s="58" t="str">
        <f t="shared" si="20"/>
        <v/>
      </c>
      <c r="N80" s="93">
        <f t="shared" si="21"/>
        <v>1</v>
      </c>
      <c r="O80" s="47" t="str">
        <f t="shared" si="23"/>
        <v/>
      </c>
      <c r="P80" s="115" t="str">
        <f t="shared" si="18"/>
        <v/>
      </c>
      <c r="Q80" s="116"/>
      <c r="R80" s="9"/>
    </row>
    <row r="81" spans="2:18" x14ac:dyDescent="0.25">
      <c r="B81" s="80">
        <v>11</v>
      </c>
      <c r="C81" s="59"/>
      <c r="D81" s="60"/>
      <c r="E81" s="100"/>
      <c r="F81" s="61"/>
      <c r="G81" s="61"/>
      <c r="H81" s="70"/>
      <c r="I81" s="63" t="str">
        <f t="shared" si="19"/>
        <v/>
      </c>
      <c r="J81" s="28">
        <f t="shared" si="17"/>
        <v>0</v>
      </c>
      <c r="K81" s="29">
        <f t="shared" si="16"/>
        <v>0</v>
      </c>
      <c r="L81" s="1" t="str">
        <f t="shared" si="22"/>
        <v/>
      </c>
      <c r="M81" s="58" t="str">
        <f t="shared" si="20"/>
        <v/>
      </c>
      <c r="N81" s="93">
        <f t="shared" si="21"/>
        <v>1</v>
      </c>
      <c r="O81" s="47" t="str">
        <f t="shared" si="23"/>
        <v/>
      </c>
      <c r="P81" s="115" t="str">
        <f t="shared" si="18"/>
        <v/>
      </c>
      <c r="Q81" s="116"/>
      <c r="R81" s="9"/>
    </row>
    <row r="82" spans="2:18" x14ac:dyDescent="0.25">
      <c r="B82" s="69">
        <v>12</v>
      </c>
      <c r="C82" s="59"/>
      <c r="D82" s="60"/>
      <c r="E82" s="100"/>
      <c r="F82" s="61"/>
      <c r="G82" s="61"/>
      <c r="H82" s="70"/>
      <c r="I82" s="63" t="str">
        <f t="shared" si="19"/>
        <v/>
      </c>
      <c r="J82" s="28">
        <f t="shared" si="17"/>
        <v>0</v>
      </c>
      <c r="K82" s="29">
        <f t="shared" si="16"/>
        <v>0</v>
      </c>
      <c r="L82" s="1" t="str">
        <f t="shared" si="22"/>
        <v/>
      </c>
      <c r="M82" s="58" t="str">
        <f t="shared" si="20"/>
        <v/>
      </c>
      <c r="N82" s="93">
        <f t="shared" si="21"/>
        <v>1</v>
      </c>
      <c r="O82" s="47" t="str">
        <f t="shared" si="23"/>
        <v/>
      </c>
      <c r="P82" s="115" t="str">
        <f t="shared" si="18"/>
        <v/>
      </c>
      <c r="Q82" s="116"/>
      <c r="R82" s="9"/>
    </row>
    <row r="83" spans="2:18" x14ac:dyDescent="0.25">
      <c r="B83" s="80">
        <v>13</v>
      </c>
      <c r="C83" s="59"/>
      <c r="D83" s="60"/>
      <c r="E83" s="100"/>
      <c r="F83" s="61"/>
      <c r="G83" s="61"/>
      <c r="H83" s="70"/>
      <c r="I83" s="63" t="str">
        <f t="shared" si="19"/>
        <v/>
      </c>
      <c r="J83" s="28">
        <f t="shared" si="17"/>
        <v>0</v>
      </c>
      <c r="K83" s="29">
        <f t="shared" si="16"/>
        <v>0</v>
      </c>
      <c r="L83" s="1" t="str">
        <f t="shared" si="22"/>
        <v/>
      </c>
      <c r="M83" s="58" t="str">
        <f t="shared" si="20"/>
        <v/>
      </c>
      <c r="N83" s="93">
        <f t="shared" si="21"/>
        <v>1</v>
      </c>
      <c r="O83" s="47" t="str">
        <f t="shared" si="23"/>
        <v/>
      </c>
      <c r="P83" s="115" t="str">
        <f t="shared" si="18"/>
        <v/>
      </c>
      <c r="Q83" s="116"/>
      <c r="R83" s="9"/>
    </row>
    <row r="84" spans="2:18" x14ac:dyDescent="0.25">
      <c r="B84" s="69">
        <v>14</v>
      </c>
      <c r="C84" s="59"/>
      <c r="D84" s="60"/>
      <c r="E84" s="100"/>
      <c r="F84" s="61"/>
      <c r="G84" s="61"/>
      <c r="H84" s="70"/>
      <c r="I84" s="63" t="str">
        <f t="shared" si="19"/>
        <v/>
      </c>
      <c r="J84" s="28">
        <f t="shared" si="17"/>
        <v>0</v>
      </c>
      <c r="K84" s="29">
        <f t="shared" si="16"/>
        <v>0</v>
      </c>
      <c r="L84" s="1" t="str">
        <f t="shared" si="22"/>
        <v/>
      </c>
      <c r="M84" s="58" t="str">
        <f t="shared" si="20"/>
        <v/>
      </c>
      <c r="N84" s="93">
        <f t="shared" si="21"/>
        <v>1</v>
      </c>
      <c r="O84" s="47" t="str">
        <f t="shared" si="23"/>
        <v/>
      </c>
      <c r="P84" s="115" t="str">
        <f t="shared" si="18"/>
        <v/>
      </c>
      <c r="Q84" s="116"/>
      <c r="R84" s="9"/>
    </row>
    <row r="85" spans="2:18" x14ac:dyDescent="0.25">
      <c r="B85" s="80">
        <v>15</v>
      </c>
      <c r="C85" s="59"/>
      <c r="D85" s="60"/>
      <c r="E85" s="100"/>
      <c r="F85" s="61"/>
      <c r="G85" s="61"/>
      <c r="H85" s="70"/>
      <c r="I85" s="63" t="str">
        <f t="shared" si="19"/>
        <v/>
      </c>
      <c r="J85" s="28">
        <f t="shared" si="17"/>
        <v>0</v>
      </c>
      <c r="K85" s="29">
        <f t="shared" si="16"/>
        <v>0</v>
      </c>
      <c r="L85" s="1" t="str">
        <f t="shared" si="22"/>
        <v/>
      </c>
      <c r="M85" s="58" t="str">
        <f t="shared" si="20"/>
        <v/>
      </c>
      <c r="N85" s="93">
        <f t="shared" si="21"/>
        <v>1</v>
      </c>
      <c r="O85" s="47" t="str">
        <f t="shared" si="23"/>
        <v/>
      </c>
      <c r="P85" s="115" t="str">
        <f t="shared" si="18"/>
        <v/>
      </c>
      <c r="Q85" s="116"/>
      <c r="R85" s="9"/>
    </row>
    <row r="86" spans="2:18" x14ac:dyDescent="0.25">
      <c r="B86" s="69">
        <v>16</v>
      </c>
      <c r="C86" s="59"/>
      <c r="D86" s="60"/>
      <c r="E86" s="100"/>
      <c r="F86" s="61"/>
      <c r="G86" s="61"/>
      <c r="H86" s="70"/>
      <c r="I86" s="63" t="str">
        <f t="shared" si="19"/>
        <v/>
      </c>
      <c r="J86" s="28">
        <f t="shared" si="17"/>
        <v>0</v>
      </c>
      <c r="K86" s="29">
        <f t="shared" si="16"/>
        <v>0</v>
      </c>
      <c r="L86" s="1" t="str">
        <f t="shared" si="22"/>
        <v/>
      </c>
      <c r="M86" s="58" t="str">
        <f t="shared" si="20"/>
        <v/>
      </c>
      <c r="N86" s="93">
        <f t="shared" si="21"/>
        <v>1</v>
      </c>
      <c r="O86" s="47" t="str">
        <f t="shared" si="23"/>
        <v/>
      </c>
      <c r="P86" s="115" t="str">
        <f t="shared" si="18"/>
        <v/>
      </c>
      <c r="Q86" s="116"/>
      <c r="R86" s="9"/>
    </row>
    <row r="87" spans="2:18" x14ac:dyDescent="0.25">
      <c r="B87" s="80">
        <v>17</v>
      </c>
      <c r="C87" s="59"/>
      <c r="D87" s="60"/>
      <c r="E87" s="100"/>
      <c r="F87" s="61"/>
      <c r="G87" s="61"/>
      <c r="H87" s="70"/>
      <c r="I87" s="63" t="str">
        <f t="shared" si="19"/>
        <v/>
      </c>
      <c r="J87" s="28">
        <f t="shared" si="17"/>
        <v>0</v>
      </c>
      <c r="K87" s="29">
        <f t="shared" si="16"/>
        <v>0</v>
      </c>
      <c r="L87" s="1" t="str">
        <f t="shared" si="22"/>
        <v/>
      </c>
      <c r="M87" s="58" t="str">
        <f t="shared" si="20"/>
        <v/>
      </c>
      <c r="N87" s="93">
        <f t="shared" si="21"/>
        <v>1</v>
      </c>
      <c r="O87" s="47" t="str">
        <f t="shared" si="23"/>
        <v/>
      </c>
      <c r="P87" s="115" t="str">
        <f t="shared" si="18"/>
        <v/>
      </c>
      <c r="Q87" s="116"/>
      <c r="R87" s="9"/>
    </row>
    <row r="88" spans="2:18" x14ac:dyDescent="0.25">
      <c r="B88" s="69">
        <v>18</v>
      </c>
      <c r="C88" s="59"/>
      <c r="D88" s="60"/>
      <c r="E88" s="100"/>
      <c r="F88" s="61"/>
      <c r="G88" s="61"/>
      <c r="H88" s="70"/>
      <c r="I88" s="63" t="str">
        <f t="shared" si="19"/>
        <v/>
      </c>
      <c r="J88" s="28">
        <f t="shared" si="17"/>
        <v>0</v>
      </c>
      <c r="K88" s="29">
        <f t="shared" si="16"/>
        <v>0</v>
      </c>
      <c r="L88" s="1" t="str">
        <f t="shared" si="22"/>
        <v/>
      </c>
      <c r="M88" s="58" t="str">
        <f t="shared" si="20"/>
        <v/>
      </c>
      <c r="N88" s="93">
        <f t="shared" si="21"/>
        <v>1</v>
      </c>
      <c r="O88" s="47" t="str">
        <f t="shared" si="23"/>
        <v/>
      </c>
      <c r="P88" s="115" t="str">
        <f t="shared" si="18"/>
        <v/>
      </c>
      <c r="Q88" s="116"/>
      <c r="R88" s="9"/>
    </row>
    <row r="89" spans="2:18" x14ac:dyDescent="0.25">
      <c r="B89" s="80">
        <v>19</v>
      </c>
      <c r="C89" s="59"/>
      <c r="D89" s="60"/>
      <c r="E89" s="100"/>
      <c r="F89" s="61"/>
      <c r="G89" s="61"/>
      <c r="H89" s="70"/>
      <c r="I89" s="63" t="str">
        <f t="shared" si="19"/>
        <v/>
      </c>
      <c r="J89" s="28">
        <f t="shared" si="17"/>
        <v>0</v>
      </c>
      <c r="K89" s="29">
        <f t="shared" si="16"/>
        <v>0</v>
      </c>
      <c r="L89" s="1" t="str">
        <f t="shared" si="22"/>
        <v/>
      </c>
      <c r="M89" s="58" t="str">
        <f t="shared" si="20"/>
        <v/>
      </c>
      <c r="N89" s="93">
        <f t="shared" si="21"/>
        <v>1</v>
      </c>
      <c r="O89" s="47" t="str">
        <f t="shared" si="23"/>
        <v/>
      </c>
      <c r="P89" s="115" t="str">
        <f t="shared" si="18"/>
        <v/>
      </c>
      <c r="Q89" s="116"/>
      <c r="R89" s="9"/>
    </row>
    <row r="90" spans="2:18" x14ac:dyDescent="0.25">
      <c r="B90" s="69">
        <v>20</v>
      </c>
      <c r="C90" s="59"/>
      <c r="D90" s="60"/>
      <c r="E90" s="100"/>
      <c r="F90" s="61"/>
      <c r="G90" s="61"/>
      <c r="H90" s="70"/>
      <c r="I90" s="63" t="str">
        <f t="shared" si="19"/>
        <v/>
      </c>
      <c r="J90" s="28">
        <f t="shared" si="17"/>
        <v>0</v>
      </c>
      <c r="K90" s="29">
        <f t="shared" si="16"/>
        <v>0</v>
      </c>
      <c r="L90" s="1" t="str">
        <f t="shared" si="22"/>
        <v/>
      </c>
      <c r="M90" s="58" t="str">
        <f t="shared" si="20"/>
        <v/>
      </c>
      <c r="N90" s="93">
        <f t="shared" si="21"/>
        <v>1</v>
      </c>
      <c r="O90" s="47" t="str">
        <f t="shared" si="23"/>
        <v/>
      </c>
      <c r="P90" s="115" t="str">
        <f t="shared" si="18"/>
        <v/>
      </c>
      <c r="Q90" s="116"/>
      <c r="R90" s="21"/>
    </row>
    <row r="91" spans="2:18" x14ac:dyDescent="0.25">
      <c r="B91" s="80">
        <v>21</v>
      </c>
      <c r="C91" s="59"/>
      <c r="D91" s="60"/>
      <c r="E91" s="100"/>
      <c r="F91" s="61"/>
      <c r="G91" s="61"/>
      <c r="H91" s="70"/>
      <c r="I91" s="63" t="str">
        <f t="shared" si="19"/>
        <v/>
      </c>
      <c r="J91" s="28">
        <f t="shared" si="17"/>
        <v>0</v>
      </c>
      <c r="K91" s="29">
        <f t="shared" si="16"/>
        <v>0</v>
      </c>
      <c r="L91" s="1" t="str">
        <f t="shared" si="22"/>
        <v/>
      </c>
      <c r="M91" s="58" t="str">
        <f t="shared" si="20"/>
        <v/>
      </c>
      <c r="N91" s="93">
        <f t="shared" si="21"/>
        <v>1</v>
      </c>
      <c r="O91" s="47" t="str">
        <f t="shared" si="23"/>
        <v/>
      </c>
      <c r="P91" s="115" t="str">
        <f t="shared" si="18"/>
        <v/>
      </c>
      <c r="Q91" s="116"/>
      <c r="R91" s="21"/>
    </row>
    <row r="92" spans="2:18" x14ac:dyDescent="0.25">
      <c r="B92" s="69">
        <v>22</v>
      </c>
      <c r="C92" s="59"/>
      <c r="D92" s="60"/>
      <c r="E92" s="100"/>
      <c r="F92" s="61"/>
      <c r="G92" s="61"/>
      <c r="H92" s="70"/>
      <c r="I92" s="63" t="str">
        <f t="shared" si="19"/>
        <v/>
      </c>
      <c r="J92" s="28">
        <f t="shared" si="17"/>
        <v>0</v>
      </c>
      <c r="K92" s="29">
        <f t="shared" si="16"/>
        <v>0</v>
      </c>
      <c r="L92" s="1" t="str">
        <f t="shared" si="22"/>
        <v/>
      </c>
      <c r="M92" s="58" t="str">
        <f t="shared" si="20"/>
        <v/>
      </c>
      <c r="N92" s="93">
        <f t="shared" si="21"/>
        <v>1</v>
      </c>
      <c r="O92" s="47" t="str">
        <f t="shared" si="23"/>
        <v/>
      </c>
      <c r="P92" s="115" t="str">
        <f t="shared" si="18"/>
        <v/>
      </c>
      <c r="Q92" s="116"/>
      <c r="R92" s="21"/>
    </row>
    <row r="93" spans="2:18" x14ac:dyDescent="0.25">
      <c r="B93" s="80">
        <v>23</v>
      </c>
      <c r="C93" s="59"/>
      <c r="D93" s="60"/>
      <c r="E93" s="100"/>
      <c r="F93" s="61"/>
      <c r="G93" s="61"/>
      <c r="H93" s="70"/>
      <c r="I93" s="63" t="str">
        <f t="shared" si="19"/>
        <v/>
      </c>
      <c r="J93" s="28">
        <f t="shared" si="17"/>
        <v>0</v>
      </c>
      <c r="K93" s="29">
        <f t="shared" si="16"/>
        <v>0</v>
      </c>
      <c r="L93" s="1" t="str">
        <f t="shared" si="22"/>
        <v/>
      </c>
      <c r="M93" s="58" t="str">
        <f t="shared" si="20"/>
        <v/>
      </c>
      <c r="N93" s="93">
        <f t="shared" si="21"/>
        <v>1</v>
      </c>
      <c r="O93" s="47" t="str">
        <f t="shared" si="23"/>
        <v/>
      </c>
      <c r="P93" s="115" t="str">
        <f t="shared" si="18"/>
        <v/>
      </c>
      <c r="Q93" s="116"/>
      <c r="R93" s="9"/>
    </row>
    <row r="94" spans="2:18" x14ac:dyDescent="0.25">
      <c r="B94" s="69">
        <v>24</v>
      </c>
      <c r="C94" s="59"/>
      <c r="D94" s="60"/>
      <c r="E94" s="100"/>
      <c r="F94" s="61"/>
      <c r="G94" s="61"/>
      <c r="H94" s="70"/>
      <c r="I94" s="63" t="str">
        <f t="shared" si="19"/>
        <v/>
      </c>
      <c r="J94" s="28">
        <f t="shared" si="17"/>
        <v>0</v>
      </c>
      <c r="K94" s="49">
        <f t="shared" si="16"/>
        <v>0</v>
      </c>
      <c r="L94" s="50" t="str">
        <f t="shared" si="22"/>
        <v/>
      </c>
      <c r="M94" s="58" t="str">
        <f t="shared" si="20"/>
        <v/>
      </c>
      <c r="N94" s="93">
        <f t="shared" si="21"/>
        <v>1</v>
      </c>
      <c r="O94" s="51" t="str">
        <f t="shared" si="23"/>
        <v/>
      </c>
      <c r="P94" s="115" t="str">
        <f t="shared" si="18"/>
        <v/>
      </c>
      <c r="Q94" s="116"/>
      <c r="R94" s="9"/>
    </row>
    <row r="95" spans="2:18" ht="15.75" thickBot="1" x14ac:dyDescent="0.3">
      <c r="B95" s="81">
        <v>25</v>
      </c>
      <c r="C95" s="82"/>
      <c r="D95" s="95"/>
      <c r="E95" s="101"/>
      <c r="F95" s="96"/>
      <c r="G95" s="96"/>
      <c r="H95" s="97"/>
      <c r="I95" s="63" t="str">
        <f t="shared" si="19"/>
        <v/>
      </c>
      <c r="J95" s="34">
        <f t="shared" si="17"/>
        <v>0</v>
      </c>
      <c r="K95" s="35">
        <f t="shared" si="16"/>
        <v>0</v>
      </c>
      <c r="L95" s="52" t="str">
        <f t="shared" si="22"/>
        <v/>
      </c>
      <c r="M95" s="109" t="str">
        <f>IF(AND(H95&gt;0,L95&lt;&gt;"FFM"),IF(L95&lt;5,ROUNDDOWN(+H95*M$99/5/N95,-3),P$99/N95),"")</f>
        <v/>
      </c>
      <c r="N95" s="94">
        <f t="shared" si="21"/>
        <v>1</v>
      </c>
      <c r="O95" s="48" t="str">
        <f t="shared" si="23"/>
        <v/>
      </c>
      <c r="P95" s="115" t="str">
        <f t="shared" si="18"/>
        <v/>
      </c>
      <c r="Q95" s="116"/>
      <c r="R95" s="9"/>
    </row>
    <row r="96" spans="2:18" ht="15.75" customHeight="1" thickTop="1" thickBot="1" x14ac:dyDescent="0.3">
      <c r="E96" s="11"/>
      <c r="J96" s="30"/>
      <c r="K96" s="27">
        <f t="shared" si="16"/>
        <v>0</v>
      </c>
      <c r="O96" s="118" t="s">
        <v>9</v>
      </c>
      <c r="P96" s="120" t="s">
        <v>10</v>
      </c>
      <c r="R96" s="9"/>
    </row>
    <row r="97" spans="2:18" ht="15.75" customHeight="1" thickBot="1" x14ac:dyDescent="0.3">
      <c r="E97" s="11"/>
      <c r="G97" s="122" t="s">
        <v>27</v>
      </c>
      <c r="H97" s="123"/>
      <c r="I97" s="124"/>
      <c r="J97" s="30"/>
      <c r="K97" s="27"/>
      <c r="L97" s="88">
        <v>20</v>
      </c>
      <c r="M97" s="113" t="s">
        <v>8</v>
      </c>
      <c r="O97" s="118"/>
      <c r="P97" s="120"/>
      <c r="R97" s="9"/>
    </row>
    <row r="98" spans="2:18" ht="15.75" thickBot="1" x14ac:dyDescent="0.3">
      <c r="E98" s="11"/>
      <c r="G98" s="125" t="s">
        <v>11</v>
      </c>
      <c r="H98" s="126"/>
      <c r="I98" s="127"/>
      <c r="J98" s="30"/>
      <c r="K98" s="27"/>
      <c r="L98" s="26">
        <v>15</v>
      </c>
      <c r="M98" s="114"/>
      <c r="O98" s="119"/>
      <c r="P98" s="121"/>
      <c r="R98" s="9"/>
    </row>
    <row r="99" spans="2:18" ht="15.75" thickBot="1" x14ac:dyDescent="0.3">
      <c r="D99" s="12"/>
      <c r="E99" s="57" t="s">
        <v>24</v>
      </c>
      <c r="F99" s="136">
        <v>10000</v>
      </c>
      <c r="G99" s="137"/>
      <c r="H99" s="157">
        <f>SUM(J71:J95)</f>
        <v>0</v>
      </c>
      <c r="I99" s="158"/>
      <c r="J99" s="27"/>
      <c r="K99" s="27"/>
      <c r="L99" s="25">
        <f>+L97</f>
        <v>20</v>
      </c>
      <c r="M99" s="13">
        <v>600</v>
      </c>
      <c r="O99" s="87">
        <f>+M99*H99</f>
        <v>0</v>
      </c>
      <c r="P99" s="53">
        <f>ROUNDDOWN(+O99/L99,-3)</f>
        <v>0</v>
      </c>
      <c r="R99" s="9"/>
    </row>
    <row r="100" spans="2:18" ht="15.75" thickBot="1" x14ac:dyDescent="0.3">
      <c r="E100" s="14"/>
      <c r="F100" s="12"/>
      <c r="G100" s="12"/>
      <c r="H100" s="4"/>
      <c r="I100" s="12"/>
      <c r="L100" s="2"/>
      <c r="O100" s="14"/>
    </row>
    <row r="101" spans="2:18" ht="15.75" thickBot="1" x14ac:dyDescent="0.3">
      <c r="E101" s="14"/>
      <c r="G101" s="144" t="s">
        <v>12</v>
      </c>
      <c r="H101" s="145"/>
      <c r="I101" s="146"/>
      <c r="J101" s="45"/>
      <c r="K101" s="29"/>
      <c r="L101" s="24">
        <f>SUM(O71:O95)</f>
        <v>0</v>
      </c>
      <c r="O101" s="14"/>
    </row>
    <row r="102" spans="2:18" ht="15.75" thickBot="1" x14ac:dyDescent="0.3">
      <c r="J102" s="30"/>
      <c r="K102" s="27"/>
      <c r="L102" s="18"/>
      <c r="O102" s="14"/>
    </row>
    <row r="103" spans="2:18" s="37" customFormat="1" ht="46.5" customHeight="1" thickTop="1" thickBot="1" x14ac:dyDescent="0.3">
      <c r="B103" s="75" t="s">
        <v>1</v>
      </c>
      <c r="C103" s="83" t="s">
        <v>0</v>
      </c>
      <c r="D103" s="84" t="s">
        <v>2</v>
      </c>
      <c r="E103" s="7" t="s">
        <v>16</v>
      </c>
      <c r="F103" s="85" t="s">
        <v>3</v>
      </c>
      <c r="G103" s="85" t="s">
        <v>4</v>
      </c>
      <c r="H103" s="86" t="s">
        <v>5</v>
      </c>
      <c r="I103" s="62" t="s">
        <v>17</v>
      </c>
      <c r="J103" s="43"/>
      <c r="K103" s="92"/>
      <c r="L103" s="44" t="s">
        <v>6</v>
      </c>
      <c r="M103" s="89" t="s">
        <v>7</v>
      </c>
      <c r="N103" s="89" t="s">
        <v>11</v>
      </c>
      <c r="O103" s="90" t="s">
        <v>19</v>
      </c>
      <c r="P103" s="10"/>
      <c r="Q103" s="102"/>
      <c r="R103" s="38"/>
    </row>
    <row r="104" spans="2:18" ht="15.75" thickTop="1" x14ac:dyDescent="0.25">
      <c r="B104" s="80">
        <v>1</v>
      </c>
      <c r="C104" s="105">
        <v>150</v>
      </c>
      <c r="D104" s="66"/>
      <c r="E104" s="98"/>
      <c r="F104" s="67"/>
      <c r="G104" s="67"/>
      <c r="H104" s="68"/>
      <c r="I104" s="63" t="str">
        <f>IF(H104&gt;0,IF(H104&gt;$F$132,"Oui","Non"),"")</f>
        <v/>
      </c>
      <c r="J104" s="39">
        <f t="shared" ref="J104:J128" si="24">IF(I104="Oui",H104,0)</f>
        <v>0</v>
      </c>
      <c r="K104" s="40">
        <f t="shared" ref="K104:K128" si="25">IF(L104="FFM",H104,0)</f>
        <v>0</v>
      </c>
      <c r="L104" s="41" t="str">
        <f>IF(H104&gt;0,IF(I104="Oui",ROUND(+H104*M$132/P$132,0),"FFM"),"")</f>
        <v/>
      </c>
      <c r="M104" s="58" t="str">
        <f>IF(AND(H104&gt;0,L104&lt;&gt;"FFM"),IF(L104&lt;5,ROUNDDOWN(+H104*M$132/5/N104,-3),P$132/N104),"")</f>
        <v/>
      </c>
      <c r="N104" s="93">
        <f>IF($L$131&lt;16,1,2)</f>
        <v>1</v>
      </c>
      <c r="O104" s="42" t="str">
        <f>IF(L104="FFM",0,IF(H104&gt;0,+H104*M$132/M104,""))</f>
        <v/>
      </c>
      <c r="P104" s="115" t="str">
        <f t="shared" ref="P104:P128" si="26">IF(AND(H104&gt;0,H104&lt;=$F$132),"volume inférieur à"&amp;" "&amp;$F$132 &amp;" m³"&amp;" = FFM",IF(AND(L104&gt;0,L104&lt;5)," Calcul d'un PAS pour min 5 échantillon",""))</f>
        <v/>
      </c>
      <c r="Q104" s="116"/>
      <c r="R104" s="9"/>
    </row>
    <row r="105" spans="2:18" x14ac:dyDescent="0.25">
      <c r="B105" s="69">
        <v>2</v>
      </c>
      <c r="C105" s="59"/>
      <c r="D105" s="60"/>
      <c r="E105" s="99"/>
      <c r="F105" s="61"/>
      <c r="G105" s="61"/>
      <c r="H105" s="70"/>
      <c r="I105" s="63" t="str">
        <f>IF(H105&gt;0,IF(H105&gt;$F$132,"Oui","Non"),"")</f>
        <v/>
      </c>
      <c r="J105" s="28">
        <f t="shared" si="24"/>
        <v>0</v>
      </c>
      <c r="K105" s="29">
        <f t="shared" si="25"/>
        <v>0</v>
      </c>
      <c r="L105" s="1" t="str">
        <f>IF(H105&gt;0,IF(I105="Oui",ROUND(+H105*M$132/P$132,0),"FFM"),"")</f>
        <v/>
      </c>
      <c r="M105" s="58" t="str">
        <f t="shared" ref="M105:M128" si="27">IF(AND(H105&gt;0,L105&lt;&gt;"FFM"),IF(L105&lt;5,ROUNDDOWN(+H105*M$132/5/N105,-3),P$132/N105),"")</f>
        <v/>
      </c>
      <c r="N105" s="93">
        <f t="shared" ref="N105:N128" si="28">IF($L$131&lt;16,1,2)</f>
        <v>1</v>
      </c>
      <c r="O105" s="47" t="str">
        <f>IF(L105="FFM",0,IF(H105&gt;0,+H105*M$132/M105,""))</f>
        <v/>
      </c>
      <c r="P105" s="115" t="str">
        <f t="shared" si="26"/>
        <v/>
      </c>
      <c r="Q105" s="116"/>
      <c r="R105" s="9"/>
    </row>
    <row r="106" spans="2:18" x14ac:dyDescent="0.25">
      <c r="B106" s="80">
        <v>3</v>
      </c>
      <c r="C106" s="59"/>
      <c r="D106" s="60"/>
      <c r="E106" s="99"/>
      <c r="F106" s="61"/>
      <c r="G106" s="61"/>
      <c r="H106" s="70"/>
      <c r="I106" s="63" t="str">
        <f t="shared" ref="I106:I128" si="29">IF(H106&gt;0,IF(H106&gt;$F$132,"Oui","Non"),"")</f>
        <v/>
      </c>
      <c r="J106" s="28">
        <f t="shared" si="24"/>
        <v>0</v>
      </c>
      <c r="K106" s="29">
        <f t="shared" si="25"/>
        <v>0</v>
      </c>
      <c r="L106" s="1" t="str">
        <f t="shared" ref="L106:L128" si="30">IF(H106&gt;0,IF(I106="Oui",ROUND(+H106*M$132/P$132,0),"FFM"),"")</f>
        <v/>
      </c>
      <c r="M106" s="58" t="str">
        <f t="shared" si="27"/>
        <v/>
      </c>
      <c r="N106" s="93">
        <f t="shared" si="28"/>
        <v>1</v>
      </c>
      <c r="O106" s="47" t="str">
        <f t="shared" ref="O106:O128" si="31">IF(L106="FFM",0,IF(H106&gt;0,+H106*M$132/M106,""))</f>
        <v/>
      </c>
      <c r="P106" s="115" t="str">
        <f t="shared" si="26"/>
        <v/>
      </c>
      <c r="Q106" s="116"/>
      <c r="R106" s="9"/>
    </row>
    <row r="107" spans="2:18" x14ac:dyDescent="0.25">
      <c r="B107" s="69">
        <v>4</v>
      </c>
      <c r="C107" s="59"/>
      <c r="D107" s="60"/>
      <c r="E107" s="99"/>
      <c r="F107" s="61"/>
      <c r="G107" s="61"/>
      <c r="H107" s="70"/>
      <c r="I107" s="63" t="str">
        <f t="shared" si="29"/>
        <v/>
      </c>
      <c r="J107" s="28">
        <f t="shared" si="24"/>
        <v>0</v>
      </c>
      <c r="K107" s="29">
        <f t="shared" si="25"/>
        <v>0</v>
      </c>
      <c r="L107" s="1" t="str">
        <f t="shared" si="30"/>
        <v/>
      </c>
      <c r="M107" s="58" t="str">
        <f t="shared" si="27"/>
        <v/>
      </c>
      <c r="N107" s="93">
        <f t="shared" si="28"/>
        <v>1</v>
      </c>
      <c r="O107" s="47" t="str">
        <f t="shared" si="31"/>
        <v/>
      </c>
      <c r="P107" s="115" t="str">
        <f t="shared" si="26"/>
        <v/>
      </c>
      <c r="Q107" s="116"/>
      <c r="R107" s="9"/>
    </row>
    <row r="108" spans="2:18" x14ac:dyDescent="0.25">
      <c r="B108" s="80">
        <v>5</v>
      </c>
      <c r="C108" s="59"/>
      <c r="D108" s="60"/>
      <c r="E108" s="99"/>
      <c r="F108" s="61"/>
      <c r="G108" s="61"/>
      <c r="H108" s="70"/>
      <c r="I108" s="63" t="str">
        <f t="shared" si="29"/>
        <v/>
      </c>
      <c r="J108" s="28">
        <f t="shared" si="24"/>
        <v>0</v>
      </c>
      <c r="K108" s="29">
        <f t="shared" si="25"/>
        <v>0</v>
      </c>
      <c r="L108" s="1" t="str">
        <f t="shared" si="30"/>
        <v/>
      </c>
      <c r="M108" s="58" t="str">
        <f t="shared" si="27"/>
        <v/>
      </c>
      <c r="N108" s="93">
        <f t="shared" si="28"/>
        <v>1</v>
      </c>
      <c r="O108" s="47" t="str">
        <f t="shared" si="31"/>
        <v/>
      </c>
      <c r="P108" s="115" t="str">
        <f t="shared" si="26"/>
        <v/>
      </c>
      <c r="Q108" s="116"/>
      <c r="R108" s="9"/>
    </row>
    <row r="109" spans="2:18" x14ac:dyDescent="0.25">
      <c r="B109" s="69">
        <v>6</v>
      </c>
      <c r="C109" s="59"/>
      <c r="D109" s="60"/>
      <c r="E109" s="99"/>
      <c r="F109" s="61"/>
      <c r="G109" s="61"/>
      <c r="H109" s="70"/>
      <c r="I109" s="63" t="str">
        <f t="shared" si="29"/>
        <v/>
      </c>
      <c r="J109" s="28">
        <f t="shared" si="24"/>
        <v>0</v>
      </c>
      <c r="K109" s="29">
        <f t="shared" si="25"/>
        <v>0</v>
      </c>
      <c r="L109" s="1" t="str">
        <f t="shared" si="30"/>
        <v/>
      </c>
      <c r="M109" s="58" t="str">
        <f t="shared" si="27"/>
        <v/>
      </c>
      <c r="N109" s="93">
        <f t="shared" si="28"/>
        <v>1</v>
      </c>
      <c r="O109" s="47" t="str">
        <f t="shared" si="31"/>
        <v/>
      </c>
      <c r="P109" s="115" t="str">
        <f t="shared" si="26"/>
        <v/>
      </c>
      <c r="Q109" s="116"/>
      <c r="R109" s="9"/>
    </row>
    <row r="110" spans="2:18" x14ac:dyDescent="0.25">
      <c r="B110" s="80">
        <v>7</v>
      </c>
      <c r="C110" s="59"/>
      <c r="D110" s="60"/>
      <c r="E110" s="100"/>
      <c r="F110" s="61"/>
      <c r="G110" s="61"/>
      <c r="H110" s="70"/>
      <c r="I110" s="63" t="str">
        <f t="shared" si="29"/>
        <v/>
      </c>
      <c r="J110" s="28">
        <f t="shared" si="24"/>
        <v>0</v>
      </c>
      <c r="K110" s="29">
        <f t="shared" si="25"/>
        <v>0</v>
      </c>
      <c r="L110" s="1" t="str">
        <f t="shared" si="30"/>
        <v/>
      </c>
      <c r="M110" s="58" t="str">
        <f t="shared" si="27"/>
        <v/>
      </c>
      <c r="N110" s="93">
        <f t="shared" si="28"/>
        <v>1</v>
      </c>
      <c r="O110" s="47" t="str">
        <f t="shared" si="31"/>
        <v/>
      </c>
      <c r="P110" s="115" t="str">
        <f t="shared" si="26"/>
        <v/>
      </c>
      <c r="Q110" s="116"/>
      <c r="R110" s="9"/>
    </row>
    <row r="111" spans="2:18" x14ac:dyDescent="0.25">
      <c r="B111" s="69">
        <v>8</v>
      </c>
      <c r="C111" s="59"/>
      <c r="D111" s="60"/>
      <c r="E111" s="100"/>
      <c r="F111" s="61"/>
      <c r="G111" s="61"/>
      <c r="H111" s="70"/>
      <c r="I111" s="63" t="str">
        <f t="shared" si="29"/>
        <v/>
      </c>
      <c r="J111" s="28">
        <f t="shared" si="24"/>
        <v>0</v>
      </c>
      <c r="K111" s="29">
        <f t="shared" si="25"/>
        <v>0</v>
      </c>
      <c r="L111" s="1" t="str">
        <f t="shared" si="30"/>
        <v/>
      </c>
      <c r="M111" s="58" t="str">
        <f t="shared" si="27"/>
        <v/>
      </c>
      <c r="N111" s="93">
        <f t="shared" si="28"/>
        <v>1</v>
      </c>
      <c r="O111" s="47" t="str">
        <f t="shared" si="31"/>
        <v/>
      </c>
      <c r="P111" s="115" t="str">
        <f t="shared" si="26"/>
        <v/>
      </c>
      <c r="Q111" s="116"/>
      <c r="R111" s="9"/>
    </row>
    <row r="112" spans="2:18" x14ac:dyDescent="0.25">
      <c r="B112" s="80">
        <v>9</v>
      </c>
      <c r="C112" s="59"/>
      <c r="D112" s="60"/>
      <c r="E112" s="100"/>
      <c r="F112" s="61"/>
      <c r="G112" s="61"/>
      <c r="H112" s="70"/>
      <c r="I112" s="63" t="str">
        <f t="shared" si="29"/>
        <v/>
      </c>
      <c r="J112" s="28">
        <f t="shared" si="24"/>
        <v>0</v>
      </c>
      <c r="K112" s="29">
        <f t="shared" si="25"/>
        <v>0</v>
      </c>
      <c r="L112" s="1" t="str">
        <f t="shared" si="30"/>
        <v/>
      </c>
      <c r="M112" s="58" t="str">
        <f t="shared" si="27"/>
        <v/>
      </c>
      <c r="N112" s="93">
        <f t="shared" si="28"/>
        <v>1</v>
      </c>
      <c r="O112" s="47" t="str">
        <f t="shared" si="31"/>
        <v/>
      </c>
      <c r="P112" s="115" t="str">
        <f t="shared" si="26"/>
        <v/>
      </c>
      <c r="Q112" s="116"/>
      <c r="R112" s="9"/>
    </row>
    <row r="113" spans="2:18" x14ac:dyDescent="0.25">
      <c r="B113" s="69">
        <v>10</v>
      </c>
      <c r="C113" s="59"/>
      <c r="D113" s="60"/>
      <c r="E113" s="100"/>
      <c r="F113" s="61"/>
      <c r="G113" s="61"/>
      <c r="H113" s="70"/>
      <c r="I113" s="63" t="str">
        <f t="shared" si="29"/>
        <v/>
      </c>
      <c r="J113" s="28">
        <f t="shared" si="24"/>
        <v>0</v>
      </c>
      <c r="K113" s="29">
        <f t="shared" si="25"/>
        <v>0</v>
      </c>
      <c r="L113" s="1" t="str">
        <f t="shared" si="30"/>
        <v/>
      </c>
      <c r="M113" s="58" t="str">
        <f t="shared" si="27"/>
        <v/>
      </c>
      <c r="N113" s="93">
        <f t="shared" si="28"/>
        <v>1</v>
      </c>
      <c r="O113" s="47" t="str">
        <f t="shared" si="31"/>
        <v/>
      </c>
      <c r="P113" s="115" t="str">
        <f t="shared" si="26"/>
        <v/>
      </c>
      <c r="Q113" s="116"/>
      <c r="R113" s="9"/>
    </row>
    <row r="114" spans="2:18" x14ac:dyDescent="0.25">
      <c r="B114" s="80">
        <v>11</v>
      </c>
      <c r="C114" s="59"/>
      <c r="D114" s="60"/>
      <c r="E114" s="100"/>
      <c r="F114" s="61"/>
      <c r="G114" s="61"/>
      <c r="H114" s="70"/>
      <c r="I114" s="63" t="str">
        <f t="shared" si="29"/>
        <v/>
      </c>
      <c r="J114" s="28">
        <f t="shared" si="24"/>
        <v>0</v>
      </c>
      <c r="K114" s="29">
        <f t="shared" si="25"/>
        <v>0</v>
      </c>
      <c r="L114" s="1" t="str">
        <f t="shared" si="30"/>
        <v/>
      </c>
      <c r="M114" s="58" t="str">
        <f t="shared" si="27"/>
        <v/>
      </c>
      <c r="N114" s="93">
        <f t="shared" si="28"/>
        <v>1</v>
      </c>
      <c r="O114" s="47" t="str">
        <f t="shared" si="31"/>
        <v/>
      </c>
      <c r="P114" s="115" t="str">
        <f t="shared" si="26"/>
        <v/>
      </c>
      <c r="Q114" s="116"/>
      <c r="R114" s="9"/>
    </row>
    <row r="115" spans="2:18" x14ac:dyDescent="0.25">
      <c r="B115" s="69">
        <v>12</v>
      </c>
      <c r="C115" s="59"/>
      <c r="D115" s="60"/>
      <c r="E115" s="100"/>
      <c r="F115" s="61"/>
      <c r="G115" s="61"/>
      <c r="H115" s="70"/>
      <c r="I115" s="63" t="str">
        <f t="shared" si="29"/>
        <v/>
      </c>
      <c r="J115" s="28">
        <f t="shared" si="24"/>
        <v>0</v>
      </c>
      <c r="K115" s="29">
        <f t="shared" si="25"/>
        <v>0</v>
      </c>
      <c r="L115" s="1" t="str">
        <f t="shared" si="30"/>
        <v/>
      </c>
      <c r="M115" s="58" t="str">
        <f t="shared" si="27"/>
        <v/>
      </c>
      <c r="N115" s="93">
        <f t="shared" si="28"/>
        <v>1</v>
      </c>
      <c r="O115" s="47" t="str">
        <f t="shared" si="31"/>
        <v/>
      </c>
      <c r="P115" s="115" t="str">
        <f t="shared" si="26"/>
        <v/>
      </c>
      <c r="Q115" s="116"/>
      <c r="R115" s="9"/>
    </row>
    <row r="116" spans="2:18" x14ac:dyDescent="0.25">
      <c r="B116" s="80">
        <v>13</v>
      </c>
      <c r="C116" s="59"/>
      <c r="D116" s="60"/>
      <c r="E116" s="100"/>
      <c r="F116" s="61"/>
      <c r="G116" s="61"/>
      <c r="H116" s="70"/>
      <c r="I116" s="63" t="str">
        <f t="shared" si="29"/>
        <v/>
      </c>
      <c r="J116" s="28">
        <f t="shared" si="24"/>
        <v>0</v>
      </c>
      <c r="K116" s="29">
        <f t="shared" si="25"/>
        <v>0</v>
      </c>
      <c r="L116" s="1" t="str">
        <f t="shared" si="30"/>
        <v/>
      </c>
      <c r="M116" s="58" t="str">
        <f t="shared" si="27"/>
        <v/>
      </c>
      <c r="N116" s="93">
        <f t="shared" si="28"/>
        <v>1</v>
      </c>
      <c r="O116" s="47" t="str">
        <f t="shared" si="31"/>
        <v/>
      </c>
      <c r="P116" s="115" t="str">
        <f t="shared" si="26"/>
        <v/>
      </c>
      <c r="Q116" s="116"/>
      <c r="R116" s="9"/>
    </row>
    <row r="117" spans="2:18" x14ac:dyDescent="0.25">
      <c r="B117" s="69">
        <v>14</v>
      </c>
      <c r="C117" s="59"/>
      <c r="D117" s="60"/>
      <c r="E117" s="100"/>
      <c r="F117" s="61"/>
      <c r="G117" s="61"/>
      <c r="H117" s="70"/>
      <c r="I117" s="63" t="str">
        <f t="shared" si="29"/>
        <v/>
      </c>
      <c r="J117" s="28">
        <f t="shared" si="24"/>
        <v>0</v>
      </c>
      <c r="K117" s="29">
        <f t="shared" si="25"/>
        <v>0</v>
      </c>
      <c r="L117" s="1" t="str">
        <f t="shared" si="30"/>
        <v/>
      </c>
      <c r="M117" s="58" t="str">
        <f t="shared" si="27"/>
        <v/>
      </c>
      <c r="N117" s="93">
        <f t="shared" si="28"/>
        <v>1</v>
      </c>
      <c r="O117" s="47" t="str">
        <f t="shared" si="31"/>
        <v/>
      </c>
      <c r="P117" s="115" t="str">
        <f t="shared" si="26"/>
        <v/>
      </c>
      <c r="Q117" s="116"/>
      <c r="R117" s="9"/>
    </row>
    <row r="118" spans="2:18" x14ac:dyDescent="0.25">
      <c r="B118" s="80">
        <v>15</v>
      </c>
      <c r="C118" s="59"/>
      <c r="D118" s="60"/>
      <c r="E118" s="100"/>
      <c r="F118" s="61"/>
      <c r="G118" s="61"/>
      <c r="H118" s="70"/>
      <c r="I118" s="63" t="str">
        <f t="shared" si="29"/>
        <v/>
      </c>
      <c r="J118" s="28">
        <f t="shared" si="24"/>
        <v>0</v>
      </c>
      <c r="K118" s="29">
        <f t="shared" si="25"/>
        <v>0</v>
      </c>
      <c r="L118" s="1" t="str">
        <f t="shared" si="30"/>
        <v/>
      </c>
      <c r="M118" s="58" t="str">
        <f t="shared" si="27"/>
        <v/>
      </c>
      <c r="N118" s="93">
        <f t="shared" si="28"/>
        <v>1</v>
      </c>
      <c r="O118" s="47" t="str">
        <f t="shared" si="31"/>
        <v/>
      </c>
      <c r="P118" s="115" t="str">
        <f t="shared" si="26"/>
        <v/>
      </c>
      <c r="Q118" s="116"/>
      <c r="R118" s="9"/>
    </row>
    <row r="119" spans="2:18" x14ac:dyDescent="0.25">
      <c r="B119" s="69">
        <v>16</v>
      </c>
      <c r="C119" s="59"/>
      <c r="D119" s="60"/>
      <c r="E119" s="100"/>
      <c r="F119" s="61"/>
      <c r="G119" s="61"/>
      <c r="H119" s="70"/>
      <c r="I119" s="63" t="str">
        <f t="shared" si="29"/>
        <v/>
      </c>
      <c r="J119" s="28">
        <f t="shared" si="24"/>
        <v>0</v>
      </c>
      <c r="K119" s="29">
        <f t="shared" si="25"/>
        <v>0</v>
      </c>
      <c r="L119" s="1" t="str">
        <f t="shared" si="30"/>
        <v/>
      </c>
      <c r="M119" s="58" t="str">
        <f t="shared" si="27"/>
        <v/>
      </c>
      <c r="N119" s="93">
        <f t="shared" si="28"/>
        <v>1</v>
      </c>
      <c r="O119" s="47" t="str">
        <f t="shared" si="31"/>
        <v/>
      </c>
      <c r="P119" s="115" t="str">
        <f t="shared" si="26"/>
        <v/>
      </c>
      <c r="Q119" s="116"/>
      <c r="R119" s="9"/>
    </row>
    <row r="120" spans="2:18" x14ac:dyDescent="0.25">
      <c r="B120" s="80">
        <v>17</v>
      </c>
      <c r="C120" s="59"/>
      <c r="D120" s="60"/>
      <c r="E120" s="100"/>
      <c r="F120" s="61"/>
      <c r="G120" s="61"/>
      <c r="H120" s="70"/>
      <c r="I120" s="63" t="str">
        <f t="shared" si="29"/>
        <v/>
      </c>
      <c r="J120" s="28">
        <f t="shared" si="24"/>
        <v>0</v>
      </c>
      <c r="K120" s="29">
        <f t="shared" si="25"/>
        <v>0</v>
      </c>
      <c r="L120" s="1" t="str">
        <f t="shared" si="30"/>
        <v/>
      </c>
      <c r="M120" s="58" t="str">
        <f t="shared" si="27"/>
        <v/>
      </c>
      <c r="N120" s="93">
        <f t="shared" si="28"/>
        <v>1</v>
      </c>
      <c r="O120" s="47" t="str">
        <f t="shared" si="31"/>
        <v/>
      </c>
      <c r="P120" s="115" t="str">
        <f t="shared" si="26"/>
        <v/>
      </c>
      <c r="Q120" s="116"/>
      <c r="R120" s="9"/>
    </row>
    <row r="121" spans="2:18" x14ac:dyDescent="0.25">
      <c r="B121" s="69">
        <v>18</v>
      </c>
      <c r="C121" s="59"/>
      <c r="D121" s="60"/>
      <c r="E121" s="100"/>
      <c r="F121" s="61"/>
      <c r="G121" s="61"/>
      <c r="H121" s="70"/>
      <c r="I121" s="63" t="str">
        <f t="shared" si="29"/>
        <v/>
      </c>
      <c r="J121" s="28">
        <f t="shared" si="24"/>
        <v>0</v>
      </c>
      <c r="K121" s="29">
        <f t="shared" si="25"/>
        <v>0</v>
      </c>
      <c r="L121" s="1" t="str">
        <f t="shared" si="30"/>
        <v/>
      </c>
      <c r="M121" s="58" t="str">
        <f t="shared" si="27"/>
        <v/>
      </c>
      <c r="N121" s="93">
        <f t="shared" si="28"/>
        <v>1</v>
      </c>
      <c r="O121" s="47" t="str">
        <f t="shared" si="31"/>
        <v/>
      </c>
      <c r="P121" s="115" t="str">
        <f t="shared" si="26"/>
        <v/>
      </c>
      <c r="Q121" s="116"/>
      <c r="R121" s="9"/>
    </row>
    <row r="122" spans="2:18" x14ac:dyDescent="0.25">
      <c r="B122" s="80">
        <v>19</v>
      </c>
      <c r="C122" s="59"/>
      <c r="D122" s="60"/>
      <c r="E122" s="100"/>
      <c r="F122" s="61"/>
      <c r="G122" s="61"/>
      <c r="H122" s="70"/>
      <c r="I122" s="63" t="str">
        <f t="shared" si="29"/>
        <v/>
      </c>
      <c r="J122" s="28">
        <f t="shared" si="24"/>
        <v>0</v>
      </c>
      <c r="K122" s="29">
        <f t="shared" si="25"/>
        <v>0</v>
      </c>
      <c r="L122" s="1" t="str">
        <f t="shared" si="30"/>
        <v/>
      </c>
      <c r="M122" s="58" t="str">
        <f t="shared" si="27"/>
        <v/>
      </c>
      <c r="N122" s="93">
        <f t="shared" si="28"/>
        <v>1</v>
      </c>
      <c r="O122" s="47" t="str">
        <f t="shared" si="31"/>
        <v/>
      </c>
      <c r="P122" s="115" t="str">
        <f t="shared" si="26"/>
        <v/>
      </c>
      <c r="Q122" s="116"/>
      <c r="R122" s="9"/>
    </row>
    <row r="123" spans="2:18" x14ac:dyDescent="0.25">
      <c r="B123" s="69">
        <v>20</v>
      </c>
      <c r="C123" s="59"/>
      <c r="D123" s="60"/>
      <c r="E123" s="100"/>
      <c r="F123" s="61"/>
      <c r="G123" s="61"/>
      <c r="H123" s="70"/>
      <c r="I123" s="63" t="str">
        <f t="shared" si="29"/>
        <v/>
      </c>
      <c r="J123" s="28">
        <f t="shared" si="24"/>
        <v>0</v>
      </c>
      <c r="K123" s="29">
        <f t="shared" si="25"/>
        <v>0</v>
      </c>
      <c r="L123" s="1" t="str">
        <f t="shared" si="30"/>
        <v/>
      </c>
      <c r="M123" s="58" t="str">
        <f t="shared" si="27"/>
        <v/>
      </c>
      <c r="N123" s="93">
        <f t="shared" si="28"/>
        <v>1</v>
      </c>
      <c r="O123" s="47" t="str">
        <f t="shared" si="31"/>
        <v/>
      </c>
      <c r="P123" s="115" t="str">
        <f t="shared" si="26"/>
        <v/>
      </c>
      <c r="Q123" s="116"/>
      <c r="R123" s="21"/>
    </row>
    <row r="124" spans="2:18" x14ac:dyDescent="0.25">
      <c r="B124" s="80">
        <v>21</v>
      </c>
      <c r="C124" s="59"/>
      <c r="D124" s="60"/>
      <c r="E124" s="100"/>
      <c r="F124" s="61"/>
      <c r="G124" s="61"/>
      <c r="H124" s="70"/>
      <c r="I124" s="63" t="str">
        <f t="shared" si="29"/>
        <v/>
      </c>
      <c r="J124" s="28">
        <f t="shared" si="24"/>
        <v>0</v>
      </c>
      <c r="K124" s="29">
        <f t="shared" si="25"/>
        <v>0</v>
      </c>
      <c r="L124" s="1" t="str">
        <f t="shared" si="30"/>
        <v/>
      </c>
      <c r="M124" s="58" t="str">
        <f t="shared" si="27"/>
        <v/>
      </c>
      <c r="N124" s="93">
        <f t="shared" si="28"/>
        <v>1</v>
      </c>
      <c r="O124" s="47" t="str">
        <f t="shared" si="31"/>
        <v/>
      </c>
      <c r="P124" s="115" t="str">
        <f t="shared" si="26"/>
        <v/>
      </c>
      <c r="Q124" s="116"/>
      <c r="R124" s="21"/>
    </row>
    <row r="125" spans="2:18" x14ac:dyDescent="0.25">
      <c r="B125" s="69">
        <v>22</v>
      </c>
      <c r="C125" s="59"/>
      <c r="D125" s="60"/>
      <c r="E125" s="100"/>
      <c r="F125" s="61"/>
      <c r="G125" s="61"/>
      <c r="H125" s="70"/>
      <c r="I125" s="63" t="str">
        <f t="shared" si="29"/>
        <v/>
      </c>
      <c r="J125" s="28">
        <f t="shared" si="24"/>
        <v>0</v>
      </c>
      <c r="K125" s="29">
        <f t="shared" si="25"/>
        <v>0</v>
      </c>
      <c r="L125" s="1" t="str">
        <f t="shared" si="30"/>
        <v/>
      </c>
      <c r="M125" s="58" t="str">
        <f t="shared" si="27"/>
        <v/>
      </c>
      <c r="N125" s="93">
        <f t="shared" si="28"/>
        <v>1</v>
      </c>
      <c r="O125" s="47" t="str">
        <f t="shared" si="31"/>
        <v/>
      </c>
      <c r="P125" s="115" t="str">
        <f t="shared" si="26"/>
        <v/>
      </c>
      <c r="Q125" s="116"/>
      <c r="R125" s="21"/>
    </row>
    <row r="126" spans="2:18" x14ac:dyDescent="0.25">
      <c r="B126" s="80">
        <v>23</v>
      </c>
      <c r="C126" s="59"/>
      <c r="D126" s="60"/>
      <c r="E126" s="100"/>
      <c r="F126" s="61"/>
      <c r="G126" s="61"/>
      <c r="H126" s="70"/>
      <c r="I126" s="63" t="str">
        <f t="shared" si="29"/>
        <v/>
      </c>
      <c r="J126" s="28">
        <f t="shared" si="24"/>
        <v>0</v>
      </c>
      <c r="K126" s="29">
        <f t="shared" si="25"/>
        <v>0</v>
      </c>
      <c r="L126" s="1" t="str">
        <f t="shared" si="30"/>
        <v/>
      </c>
      <c r="M126" s="58" t="str">
        <f t="shared" si="27"/>
        <v/>
      </c>
      <c r="N126" s="93">
        <f t="shared" si="28"/>
        <v>1</v>
      </c>
      <c r="O126" s="47" t="str">
        <f t="shared" si="31"/>
        <v/>
      </c>
      <c r="P126" s="115" t="str">
        <f t="shared" si="26"/>
        <v/>
      </c>
      <c r="Q126" s="116"/>
      <c r="R126" s="9"/>
    </row>
    <row r="127" spans="2:18" x14ac:dyDescent="0.25">
      <c r="B127" s="69">
        <v>24</v>
      </c>
      <c r="C127" s="59"/>
      <c r="D127" s="60"/>
      <c r="E127" s="100"/>
      <c r="F127" s="61"/>
      <c r="G127" s="61"/>
      <c r="H127" s="70"/>
      <c r="I127" s="63" t="str">
        <f t="shared" si="29"/>
        <v/>
      </c>
      <c r="J127" s="28">
        <f t="shared" si="24"/>
        <v>0</v>
      </c>
      <c r="K127" s="49">
        <f t="shared" si="25"/>
        <v>0</v>
      </c>
      <c r="L127" s="50" t="str">
        <f t="shared" si="30"/>
        <v/>
      </c>
      <c r="M127" s="58" t="str">
        <f t="shared" si="27"/>
        <v/>
      </c>
      <c r="N127" s="93">
        <f t="shared" si="28"/>
        <v>1</v>
      </c>
      <c r="O127" s="51" t="str">
        <f t="shared" si="31"/>
        <v/>
      </c>
      <c r="P127" s="115" t="str">
        <f t="shared" si="26"/>
        <v/>
      </c>
      <c r="Q127" s="116"/>
      <c r="R127" s="9"/>
    </row>
    <row r="128" spans="2:18" ht="15.75" thickBot="1" x14ac:dyDescent="0.3">
      <c r="B128" s="81">
        <v>25</v>
      </c>
      <c r="C128" s="82"/>
      <c r="D128" s="95"/>
      <c r="E128" s="101"/>
      <c r="F128" s="96"/>
      <c r="G128" s="96"/>
      <c r="H128" s="97"/>
      <c r="I128" s="91" t="str">
        <f t="shared" si="29"/>
        <v/>
      </c>
      <c r="J128" s="34">
        <f t="shared" si="24"/>
        <v>0</v>
      </c>
      <c r="K128" s="35">
        <f t="shared" si="25"/>
        <v>0</v>
      </c>
      <c r="L128" s="52" t="str">
        <f t="shared" si="30"/>
        <v/>
      </c>
      <c r="M128" s="109" t="str">
        <f t="shared" si="27"/>
        <v/>
      </c>
      <c r="N128" s="94">
        <f t="shared" si="28"/>
        <v>1</v>
      </c>
      <c r="O128" s="48" t="str">
        <f t="shared" si="31"/>
        <v/>
      </c>
      <c r="P128" s="115" t="str">
        <f t="shared" si="26"/>
        <v/>
      </c>
      <c r="Q128" s="116"/>
      <c r="R128" s="9"/>
    </row>
    <row r="129" spans="1:18" ht="15.75" customHeight="1" thickTop="1" thickBot="1" x14ac:dyDescent="0.3">
      <c r="E129" s="11"/>
      <c r="J129" s="30"/>
      <c r="K129" s="27"/>
      <c r="O129" s="118" t="s">
        <v>9</v>
      </c>
      <c r="P129" s="120" t="s">
        <v>10</v>
      </c>
      <c r="R129" s="9"/>
    </row>
    <row r="130" spans="1:18" ht="15.75" customHeight="1" thickBot="1" x14ac:dyDescent="0.3">
      <c r="E130" s="11"/>
      <c r="G130" s="122" t="s">
        <v>27</v>
      </c>
      <c r="H130" s="123"/>
      <c r="I130" s="124"/>
      <c r="J130" s="30"/>
      <c r="K130" s="27"/>
      <c r="L130" s="88">
        <v>20</v>
      </c>
      <c r="M130" s="113" t="s">
        <v>8</v>
      </c>
      <c r="O130" s="118"/>
      <c r="P130" s="120"/>
      <c r="R130" s="9"/>
    </row>
    <row r="131" spans="1:18" ht="15.75" thickBot="1" x14ac:dyDescent="0.3">
      <c r="E131" s="11"/>
      <c r="G131" s="125" t="s">
        <v>11</v>
      </c>
      <c r="H131" s="126"/>
      <c r="I131" s="127"/>
      <c r="J131" s="30"/>
      <c r="K131" s="27"/>
      <c r="L131" s="26">
        <v>15</v>
      </c>
      <c r="M131" s="114"/>
      <c r="O131" s="119"/>
      <c r="P131" s="121"/>
      <c r="R131" s="9"/>
    </row>
    <row r="132" spans="1:18" ht="15.75" thickBot="1" x14ac:dyDescent="0.3">
      <c r="D132" s="12"/>
      <c r="E132" s="57" t="s">
        <v>24</v>
      </c>
      <c r="F132" s="136">
        <v>10000</v>
      </c>
      <c r="G132" s="137"/>
      <c r="H132" s="157">
        <f>SUM(J104:J128)</f>
        <v>0</v>
      </c>
      <c r="I132" s="158"/>
      <c r="J132" s="27"/>
      <c r="K132" s="27"/>
      <c r="L132" s="25">
        <f>+L130</f>
        <v>20</v>
      </c>
      <c r="M132" s="13">
        <v>1200</v>
      </c>
      <c r="O132" s="87">
        <f>+M132*H132</f>
        <v>0</v>
      </c>
      <c r="P132" s="53">
        <f>ROUNDDOWN(+O132/L132,-3)</f>
        <v>0</v>
      </c>
      <c r="R132" s="9"/>
    </row>
    <row r="133" spans="1:18" x14ac:dyDescent="0.25">
      <c r="E133" s="14"/>
      <c r="F133" s="12"/>
      <c r="G133" s="12" t="s">
        <v>12</v>
      </c>
      <c r="H133" s="4"/>
      <c r="I133" s="12"/>
      <c r="J133" s="33"/>
      <c r="K133" s="27"/>
      <c r="L133" s="24">
        <f>SUM(O104:O128)</f>
        <v>0</v>
      </c>
      <c r="O133" s="14"/>
    </row>
    <row r="134" spans="1:18" x14ac:dyDescent="0.25">
      <c r="J134" s="30"/>
      <c r="K134" s="27"/>
      <c r="L134" s="18"/>
      <c r="O134" s="14"/>
    </row>
    <row r="135" spans="1:18" x14ac:dyDescent="0.25">
      <c r="J135" s="30"/>
      <c r="K135" s="30"/>
      <c r="L135" s="18"/>
      <c r="O135" s="14"/>
    </row>
    <row r="136" spans="1:18" ht="15.75" thickBot="1" x14ac:dyDescent="0.3">
      <c r="J136" s="30"/>
      <c r="K136" s="30"/>
      <c r="L136" s="18"/>
      <c r="O136" s="14"/>
    </row>
    <row r="137" spans="1:18" ht="15.75" thickBot="1" x14ac:dyDescent="0.3">
      <c r="E137" s="14"/>
      <c r="G137" s="130" t="s">
        <v>13</v>
      </c>
      <c r="H137" s="131"/>
      <c r="I137" s="132"/>
      <c r="J137" s="33"/>
      <c r="K137" s="33"/>
      <c r="L137" s="17">
        <f>+L101+L67+L33+L133</f>
        <v>0</v>
      </c>
      <c r="M137" s="19"/>
      <c r="N137" s="19"/>
      <c r="O137" s="133" t="s">
        <v>14</v>
      </c>
      <c r="P137" s="134"/>
      <c r="Q137" s="22">
        <f>SUM(K3:K27,K37:K61,K71:K95,K104:K128)</f>
        <v>0</v>
      </c>
      <c r="R137" s="23" t="e">
        <f>+Q137/(Q137+Q138)</f>
        <v>#DIV/0!</v>
      </c>
    </row>
    <row r="138" spans="1:18" ht="15.75" thickBot="1" x14ac:dyDescent="0.3">
      <c r="E138" s="14"/>
      <c r="J138" s="30"/>
      <c r="K138" s="30"/>
      <c r="L138" s="18"/>
      <c r="M138" s="18"/>
      <c r="N138" s="18"/>
      <c r="O138" s="133" t="s">
        <v>15</v>
      </c>
      <c r="P138" s="134"/>
      <c r="Q138" s="22">
        <f>SUM(H104:H128,H71:H95,H37:H61,H3:H27)-Q137</f>
        <v>0</v>
      </c>
    </row>
    <row r="139" spans="1:18" ht="15.75" thickBot="1" x14ac:dyDescent="0.3">
      <c r="A139" s="4"/>
      <c r="D139" s="12"/>
      <c r="L139" s="18"/>
      <c r="M139" s="18"/>
      <c r="N139" s="18"/>
      <c r="Q139" s="22">
        <f>+Q138+Q137</f>
        <v>0</v>
      </c>
    </row>
    <row r="140" spans="1:18" x14ac:dyDescent="0.25">
      <c r="G140" s="117"/>
      <c r="H140" s="117"/>
    </row>
  </sheetData>
  <mergeCells count="143">
    <mergeCell ref="O137:P137"/>
    <mergeCell ref="O138:P138"/>
    <mergeCell ref="G140:H140"/>
    <mergeCell ref="G130:I130"/>
    <mergeCell ref="M130:M131"/>
    <mergeCell ref="G131:I131"/>
    <mergeCell ref="F132:G132"/>
    <mergeCell ref="H132:I132"/>
    <mergeCell ref="G137:I137"/>
    <mergeCell ref="P125:Q125"/>
    <mergeCell ref="P126:Q126"/>
    <mergeCell ref="P127:Q127"/>
    <mergeCell ref="P128:Q128"/>
    <mergeCell ref="O129:O131"/>
    <mergeCell ref="P129:P131"/>
    <mergeCell ref="P119:Q119"/>
    <mergeCell ref="P120:Q120"/>
    <mergeCell ref="P121:Q121"/>
    <mergeCell ref="P122:Q122"/>
    <mergeCell ref="P123:Q123"/>
    <mergeCell ref="P124:Q124"/>
    <mergeCell ref="P113:Q113"/>
    <mergeCell ref="P114:Q114"/>
    <mergeCell ref="P115:Q115"/>
    <mergeCell ref="P116:Q116"/>
    <mergeCell ref="P117:Q117"/>
    <mergeCell ref="P118:Q118"/>
    <mergeCell ref="P107:Q107"/>
    <mergeCell ref="P108:Q108"/>
    <mergeCell ref="P109:Q109"/>
    <mergeCell ref="P110:Q110"/>
    <mergeCell ref="P111:Q111"/>
    <mergeCell ref="P112:Q112"/>
    <mergeCell ref="F99:G99"/>
    <mergeCell ref="H99:I99"/>
    <mergeCell ref="G101:I101"/>
    <mergeCell ref="P104:Q104"/>
    <mergeCell ref="P105:Q105"/>
    <mergeCell ref="P106:Q106"/>
    <mergeCell ref="P95:Q95"/>
    <mergeCell ref="O96:O98"/>
    <mergeCell ref="P96:P98"/>
    <mergeCell ref="G97:I97"/>
    <mergeCell ref="M97:M98"/>
    <mergeCell ref="G98:I98"/>
    <mergeCell ref="P89:Q89"/>
    <mergeCell ref="P90:Q90"/>
    <mergeCell ref="P91:Q91"/>
    <mergeCell ref="P92:Q92"/>
    <mergeCell ref="P93:Q93"/>
    <mergeCell ref="P94:Q94"/>
    <mergeCell ref="P83:Q83"/>
    <mergeCell ref="P84:Q84"/>
    <mergeCell ref="P85:Q85"/>
    <mergeCell ref="P86:Q86"/>
    <mergeCell ref="P87:Q87"/>
    <mergeCell ref="P88:Q88"/>
    <mergeCell ref="P77:Q77"/>
    <mergeCell ref="P78:Q78"/>
    <mergeCell ref="P79:Q79"/>
    <mergeCell ref="P80:Q80"/>
    <mergeCell ref="P81:Q81"/>
    <mergeCell ref="P82:Q82"/>
    <mergeCell ref="P71:Q71"/>
    <mergeCell ref="P72:Q72"/>
    <mergeCell ref="P73:Q73"/>
    <mergeCell ref="P74:Q74"/>
    <mergeCell ref="P75:Q75"/>
    <mergeCell ref="P76:Q76"/>
    <mergeCell ref="G63:I63"/>
    <mergeCell ref="M63:M64"/>
    <mergeCell ref="G64:I64"/>
    <mergeCell ref="F65:G65"/>
    <mergeCell ref="H65:I65"/>
    <mergeCell ref="G67:I67"/>
    <mergeCell ref="P58:Q58"/>
    <mergeCell ref="P59:Q59"/>
    <mergeCell ref="P60:Q60"/>
    <mergeCell ref="P61:Q61"/>
    <mergeCell ref="O62:O64"/>
    <mergeCell ref="P62:P64"/>
    <mergeCell ref="P52:Q52"/>
    <mergeCell ref="P53:Q53"/>
    <mergeCell ref="P54:Q54"/>
    <mergeCell ref="P55:Q55"/>
    <mergeCell ref="P56:Q56"/>
    <mergeCell ref="P57:Q57"/>
    <mergeCell ref="P46:Q46"/>
    <mergeCell ref="P47:Q47"/>
    <mergeCell ref="P48:Q48"/>
    <mergeCell ref="P49:Q49"/>
    <mergeCell ref="P50:Q50"/>
    <mergeCell ref="P51:Q51"/>
    <mergeCell ref="P40:Q40"/>
    <mergeCell ref="P41:Q41"/>
    <mergeCell ref="P42:Q42"/>
    <mergeCell ref="P43:Q43"/>
    <mergeCell ref="P44:Q44"/>
    <mergeCell ref="P45:Q45"/>
    <mergeCell ref="F31:G31"/>
    <mergeCell ref="H31:I31"/>
    <mergeCell ref="G33:I33"/>
    <mergeCell ref="P37:Q37"/>
    <mergeCell ref="P38:Q38"/>
    <mergeCell ref="P39:Q39"/>
    <mergeCell ref="P26:Q26"/>
    <mergeCell ref="P27:Q27"/>
    <mergeCell ref="O28:O30"/>
    <mergeCell ref="P28:P30"/>
    <mergeCell ref="G29:I29"/>
    <mergeCell ref="M29:M30"/>
    <mergeCell ref="G30:I30"/>
    <mergeCell ref="P20:Q20"/>
    <mergeCell ref="P21:Q21"/>
    <mergeCell ref="P22:Q22"/>
    <mergeCell ref="P23:Q23"/>
    <mergeCell ref="P24:Q24"/>
    <mergeCell ref="P25:Q25"/>
    <mergeCell ref="P14:Q14"/>
    <mergeCell ref="P15:Q15"/>
    <mergeCell ref="P16:Q16"/>
    <mergeCell ref="P17:Q17"/>
    <mergeCell ref="P18:Q18"/>
    <mergeCell ref="P19:Q19"/>
    <mergeCell ref="P10:Q10"/>
    <mergeCell ref="S10:S11"/>
    <mergeCell ref="T10:T11"/>
    <mergeCell ref="P11:Q11"/>
    <mergeCell ref="P12:Q12"/>
    <mergeCell ref="P13:Q13"/>
    <mergeCell ref="P5:Q5"/>
    <mergeCell ref="S5:S7"/>
    <mergeCell ref="P6:Q6"/>
    <mergeCell ref="P7:Q7"/>
    <mergeCell ref="P8:Q8"/>
    <mergeCell ref="S8:S9"/>
    <mergeCell ref="P9:Q9"/>
    <mergeCell ref="L1:M1"/>
    <mergeCell ref="S2:T2"/>
    <mergeCell ref="P3:Q3"/>
    <mergeCell ref="S3:S4"/>
    <mergeCell ref="T3:T4"/>
    <mergeCell ref="P4:Q4"/>
  </mergeCells>
  <conditionalFormatting sqref="O3:O5 O9:O27 O43:O61 O77:O95 O110:O128">
    <cfRule type="expression" dxfId="215" priority="86">
      <formula>$L3&lt;5</formula>
    </cfRule>
  </conditionalFormatting>
  <conditionalFormatting sqref="L3:L27">
    <cfRule type="expression" dxfId="214" priority="82">
      <formula>$L3&lt;5</formula>
    </cfRule>
  </conditionalFormatting>
  <conditionalFormatting sqref="H103">
    <cfRule type="cellIs" dxfId="213" priority="85" operator="lessThan">
      <formula>7500</formula>
    </cfRule>
  </conditionalFormatting>
  <conditionalFormatting sqref="O6:O8">
    <cfRule type="expression" dxfId="212" priority="84">
      <formula>$L6&lt;5</formula>
    </cfRule>
  </conditionalFormatting>
  <conditionalFormatting sqref="J3:J27">
    <cfRule type="cellIs" dxfId="211" priority="83" operator="lessThan">
      <formula>7500</formula>
    </cfRule>
  </conditionalFormatting>
  <conditionalFormatting sqref="O37:O39">
    <cfRule type="expression" dxfId="210" priority="81">
      <formula>$L37&lt;5</formula>
    </cfRule>
  </conditionalFormatting>
  <conditionalFormatting sqref="O40:O42">
    <cfRule type="expression" dxfId="209" priority="80">
      <formula>$L40&lt;5</formula>
    </cfRule>
  </conditionalFormatting>
  <conditionalFormatting sqref="J37:J61">
    <cfRule type="cellIs" dxfId="208" priority="79" operator="lessThan">
      <formula>7500</formula>
    </cfRule>
  </conditionalFormatting>
  <conditionalFormatting sqref="L37:L61">
    <cfRule type="expression" dxfId="207" priority="78">
      <formula>$L37&lt;5</formula>
    </cfRule>
  </conditionalFormatting>
  <conditionalFormatting sqref="O71:O73">
    <cfRule type="expression" dxfId="206" priority="77">
      <formula>$L71&lt;5</formula>
    </cfRule>
  </conditionalFormatting>
  <conditionalFormatting sqref="O74:O76">
    <cfRule type="expression" dxfId="205" priority="76">
      <formula>$L74&lt;5</formula>
    </cfRule>
  </conditionalFormatting>
  <conditionalFormatting sqref="J71:J95">
    <cfRule type="cellIs" dxfId="204" priority="75" operator="lessThan">
      <formula>7500</formula>
    </cfRule>
  </conditionalFormatting>
  <conditionalFormatting sqref="L71:L95">
    <cfRule type="expression" dxfId="203" priority="74">
      <formula>$L71&lt;5</formula>
    </cfRule>
  </conditionalFormatting>
  <conditionalFormatting sqref="O104:O106">
    <cfRule type="expression" dxfId="202" priority="73">
      <formula>$L104&lt;5</formula>
    </cfRule>
  </conditionalFormatting>
  <conditionalFormatting sqref="O107:O109">
    <cfRule type="expression" dxfId="201" priority="72">
      <formula>$L107&lt;5</formula>
    </cfRule>
  </conditionalFormatting>
  <conditionalFormatting sqref="J104:J128">
    <cfRule type="cellIs" dxfId="200" priority="71" operator="lessThan">
      <formula>7500</formula>
    </cfRule>
  </conditionalFormatting>
  <conditionalFormatting sqref="L104:L128">
    <cfRule type="expression" dxfId="199" priority="70">
      <formula>$L104&lt;5</formula>
    </cfRule>
  </conditionalFormatting>
  <conditionalFormatting sqref="H104:H120 H122:H126 H89:H93 H55:H59 H21:H25">
    <cfRule type="cellIs" dxfId="198" priority="69" operator="lessThanOrEqual">
      <formula>$F$31</formula>
    </cfRule>
  </conditionalFormatting>
  <conditionalFormatting sqref="H121">
    <cfRule type="cellIs" dxfId="197" priority="68" operator="lessThanOrEqual">
      <formula>$F$31</formula>
    </cfRule>
  </conditionalFormatting>
  <conditionalFormatting sqref="H127">
    <cfRule type="cellIs" dxfId="196" priority="67" operator="lessThanOrEqual">
      <formula>$F$31</formula>
    </cfRule>
  </conditionalFormatting>
  <conditionalFormatting sqref="H128">
    <cfRule type="cellIs" dxfId="195" priority="66" operator="lessThanOrEqual">
      <formula>$F$31</formula>
    </cfRule>
  </conditionalFormatting>
  <conditionalFormatting sqref="H71:H87">
    <cfRule type="cellIs" dxfId="194" priority="65" operator="lessThanOrEqual">
      <formula>$F$31</formula>
    </cfRule>
  </conditionalFormatting>
  <conditionalFormatting sqref="H88">
    <cfRule type="cellIs" dxfId="193" priority="64" operator="lessThanOrEqual">
      <formula>$F$31</formula>
    </cfRule>
  </conditionalFormatting>
  <conditionalFormatting sqref="H94">
    <cfRule type="cellIs" dxfId="192" priority="63" operator="lessThanOrEqual">
      <formula>$F$31</formula>
    </cfRule>
  </conditionalFormatting>
  <conditionalFormatting sqref="H95">
    <cfRule type="cellIs" dxfId="191" priority="62" operator="lessThanOrEqual">
      <formula>$F$31</formula>
    </cfRule>
  </conditionalFormatting>
  <conditionalFormatting sqref="H42:H53">
    <cfRule type="cellIs" dxfId="190" priority="61" operator="lessThanOrEqual">
      <formula>$F$31</formula>
    </cfRule>
  </conditionalFormatting>
  <conditionalFormatting sqref="H54">
    <cfRule type="cellIs" dxfId="189" priority="60" operator="lessThanOrEqual">
      <formula>$F$31</formula>
    </cfRule>
  </conditionalFormatting>
  <conditionalFormatting sqref="H60">
    <cfRule type="cellIs" dxfId="188" priority="59" operator="lessThanOrEqual">
      <formula>$F$31</formula>
    </cfRule>
  </conditionalFormatting>
  <conditionalFormatting sqref="H61">
    <cfRule type="cellIs" dxfId="187" priority="58" operator="lessThanOrEqual">
      <formula>$F$31</formula>
    </cfRule>
  </conditionalFormatting>
  <conditionalFormatting sqref="H3:H19">
    <cfRule type="cellIs" dxfId="186" priority="57" operator="lessThanOrEqual">
      <formula>$F$31</formula>
    </cfRule>
  </conditionalFormatting>
  <conditionalFormatting sqref="H20">
    <cfRule type="cellIs" dxfId="185" priority="56" operator="lessThanOrEqual">
      <formula>$F$31</formula>
    </cfRule>
  </conditionalFormatting>
  <conditionalFormatting sqref="H26">
    <cfRule type="cellIs" dxfId="184" priority="55" operator="lessThanOrEqual">
      <formula>$F$31</formula>
    </cfRule>
  </conditionalFormatting>
  <conditionalFormatting sqref="H27">
    <cfRule type="cellIs" dxfId="183" priority="54" operator="lessThanOrEqual">
      <formula>$F$31</formula>
    </cfRule>
  </conditionalFormatting>
  <conditionalFormatting sqref="H37:H41">
    <cfRule type="cellIs" dxfId="182" priority="53" operator="lessThanOrEqual">
      <formula>$F$31</formula>
    </cfRule>
  </conditionalFormatting>
  <conditionalFormatting sqref="P107:P128">
    <cfRule type="expression" dxfId="181" priority="37">
      <formula>$L107&lt;5</formula>
    </cfRule>
  </conditionalFormatting>
  <conditionalFormatting sqref="P39">
    <cfRule type="expression" dxfId="180" priority="27">
      <formula>$L39&lt;5</formula>
    </cfRule>
  </conditionalFormatting>
  <conditionalFormatting sqref="P3">
    <cfRule type="expression" dxfId="179" priority="17">
      <formula>$L3&lt;5</formula>
    </cfRule>
  </conditionalFormatting>
  <conditionalFormatting sqref="P106">
    <cfRule type="expression" dxfId="178" priority="52">
      <formula>$H106&lt;=$F$132</formula>
    </cfRule>
  </conditionalFormatting>
  <conditionalFormatting sqref="P106">
    <cfRule type="expression" dxfId="177" priority="51">
      <formula>$L106&lt;5</formula>
    </cfRule>
  </conditionalFormatting>
  <conditionalFormatting sqref="I3:I27">
    <cfRule type="expression" dxfId="176" priority="50">
      <formula>I3&lt;&gt;IF(H3&gt;0,IF(H3&gt;$F$31,"Oui","Non"),"")</formula>
    </cfRule>
  </conditionalFormatting>
  <conditionalFormatting sqref="I27">
    <cfRule type="expression" dxfId="175" priority="49">
      <formula>$L27&lt;5</formula>
    </cfRule>
  </conditionalFormatting>
  <conditionalFormatting sqref="I37:I61">
    <cfRule type="expression" dxfId="174" priority="48">
      <formula>I37&lt;&gt;IF(H37&gt;0,IF(H37&gt;$F$31,"Oui","Non"),"")</formula>
    </cfRule>
  </conditionalFormatting>
  <conditionalFormatting sqref="I61">
    <cfRule type="expression" dxfId="173" priority="47">
      <formula>$L61&lt;5</formula>
    </cfRule>
  </conditionalFormatting>
  <conditionalFormatting sqref="I71:I95">
    <cfRule type="expression" dxfId="172" priority="46">
      <formula>I71&lt;&gt;IF(H71&gt;0,IF(H71&gt;$F$31,"Oui","Non"),"")</formula>
    </cfRule>
  </conditionalFormatting>
  <conditionalFormatting sqref="I95">
    <cfRule type="expression" dxfId="171" priority="45">
      <formula>$L95&lt;5</formula>
    </cfRule>
  </conditionalFormatting>
  <conditionalFormatting sqref="I104:I128">
    <cfRule type="expression" dxfId="170" priority="44">
      <formula>I104&lt;&gt;IF(H104&gt;0,IF(H104&gt;$F$31,"Oui","Non"),"")</formula>
    </cfRule>
  </conditionalFormatting>
  <conditionalFormatting sqref="I128">
    <cfRule type="expression" dxfId="169" priority="43">
      <formula>$L128&lt;5</formula>
    </cfRule>
  </conditionalFormatting>
  <conditionalFormatting sqref="P104">
    <cfRule type="expression" dxfId="168" priority="42">
      <formula>$H104&lt;=$F$132</formula>
    </cfRule>
  </conditionalFormatting>
  <conditionalFormatting sqref="P104">
    <cfRule type="expression" dxfId="167" priority="41">
      <formula>$L104&lt;5</formula>
    </cfRule>
  </conditionalFormatting>
  <conditionalFormatting sqref="P105">
    <cfRule type="expression" dxfId="166" priority="40">
      <formula>$H105&lt;=$F$132</formula>
    </cfRule>
  </conditionalFormatting>
  <conditionalFormatting sqref="P105">
    <cfRule type="expression" dxfId="165" priority="39">
      <formula>$L105&lt;5</formula>
    </cfRule>
  </conditionalFormatting>
  <conditionalFormatting sqref="P107:P128">
    <cfRule type="expression" dxfId="164" priority="38">
      <formula>$H107&lt;=$F$132</formula>
    </cfRule>
  </conditionalFormatting>
  <conditionalFormatting sqref="P73">
    <cfRule type="expression" dxfId="163" priority="36">
      <formula>$H73&lt;=$F$132</formula>
    </cfRule>
  </conditionalFormatting>
  <conditionalFormatting sqref="P73">
    <cfRule type="expression" dxfId="162" priority="35">
      <formula>$L73&lt;5</formula>
    </cfRule>
  </conditionalFormatting>
  <conditionalFormatting sqref="P71">
    <cfRule type="expression" dxfId="161" priority="34">
      <formula>$H71&lt;=$F$132</formula>
    </cfRule>
  </conditionalFormatting>
  <conditionalFormatting sqref="P71">
    <cfRule type="expression" dxfId="160" priority="33">
      <formula>$L71&lt;5</formula>
    </cfRule>
  </conditionalFormatting>
  <conditionalFormatting sqref="P72">
    <cfRule type="expression" dxfId="159" priority="32">
      <formula>$H72&lt;=$F$132</formula>
    </cfRule>
  </conditionalFormatting>
  <conditionalFormatting sqref="P72">
    <cfRule type="expression" dxfId="158" priority="31">
      <formula>$L72&lt;5</formula>
    </cfRule>
  </conditionalFormatting>
  <conditionalFormatting sqref="P74:P95">
    <cfRule type="expression" dxfId="157" priority="30">
      <formula>$H74&lt;=$F$132</formula>
    </cfRule>
  </conditionalFormatting>
  <conditionalFormatting sqref="P74:P95">
    <cfRule type="expression" dxfId="156" priority="29">
      <formula>$L74&lt;5</formula>
    </cfRule>
  </conditionalFormatting>
  <conditionalFormatting sqref="P39">
    <cfRule type="expression" dxfId="155" priority="28">
      <formula>$H39&lt;=$F$132</formula>
    </cfRule>
  </conditionalFormatting>
  <conditionalFormatting sqref="P37">
    <cfRule type="expression" dxfId="154" priority="26">
      <formula>$H37&lt;=$F$132</formula>
    </cfRule>
  </conditionalFormatting>
  <conditionalFormatting sqref="P37">
    <cfRule type="expression" dxfId="153" priority="25">
      <formula>$L37&lt;5</formula>
    </cfRule>
  </conditionalFormatting>
  <conditionalFormatting sqref="P38">
    <cfRule type="expression" dxfId="152" priority="24">
      <formula>$H38&lt;=$F$132</formula>
    </cfRule>
  </conditionalFormatting>
  <conditionalFormatting sqref="P38">
    <cfRule type="expression" dxfId="151" priority="23">
      <formula>$L38&lt;5</formula>
    </cfRule>
  </conditionalFormatting>
  <conditionalFormatting sqref="P40:P61">
    <cfRule type="expression" dxfId="150" priority="22">
      <formula>$H40&lt;=$F$132</formula>
    </cfRule>
  </conditionalFormatting>
  <conditionalFormatting sqref="P40:P61">
    <cfRule type="expression" dxfId="149" priority="21">
      <formula>$L40&lt;5</formula>
    </cfRule>
  </conditionalFormatting>
  <conditionalFormatting sqref="P5">
    <cfRule type="expression" dxfId="148" priority="20">
      <formula>$H5&lt;=$F$132</formula>
    </cfRule>
  </conditionalFormatting>
  <conditionalFormatting sqref="P5">
    <cfRule type="expression" dxfId="147" priority="19">
      <formula>$L5&lt;5</formula>
    </cfRule>
  </conditionalFormatting>
  <conditionalFormatting sqref="P3">
    <cfRule type="expression" dxfId="146" priority="18">
      <formula>$H3&lt;=$F$132</formula>
    </cfRule>
  </conditionalFormatting>
  <conditionalFormatting sqref="P4">
    <cfRule type="expression" dxfId="145" priority="16">
      <formula>$H4&lt;=$F$132</formula>
    </cfRule>
  </conditionalFormatting>
  <conditionalFormatting sqref="P4">
    <cfRule type="expression" dxfId="144" priority="15">
      <formula>$L4&lt;5</formula>
    </cfRule>
  </conditionalFormatting>
  <conditionalFormatting sqref="P6:P27">
    <cfRule type="expression" dxfId="143" priority="14">
      <formula>$H6&lt;=$F$132</formula>
    </cfRule>
  </conditionalFormatting>
  <conditionalFormatting sqref="P6:P27">
    <cfRule type="expression" dxfId="142" priority="13">
      <formula>$L6&lt;5</formula>
    </cfRule>
  </conditionalFormatting>
  <conditionalFormatting sqref="M3:M27">
    <cfRule type="expression" dxfId="141" priority="12">
      <formula>$L3&lt;5</formula>
    </cfRule>
  </conditionalFormatting>
  <conditionalFormatting sqref="M3:M27">
    <cfRule type="cellIs" dxfId="140" priority="11" operator="equal">
      <formula>$P$31</formula>
    </cfRule>
  </conditionalFormatting>
  <conditionalFormatting sqref="M37:M61">
    <cfRule type="expression" dxfId="139" priority="10">
      <formula>$L37&lt;5</formula>
    </cfRule>
  </conditionalFormatting>
  <conditionalFormatting sqref="M37:M61">
    <cfRule type="cellIs" dxfId="138" priority="9" operator="equal">
      <formula>$P$65</formula>
    </cfRule>
  </conditionalFormatting>
  <conditionalFormatting sqref="M71:M95">
    <cfRule type="expression" dxfId="137" priority="8">
      <formula>$L71&lt;5</formula>
    </cfRule>
  </conditionalFormatting>
  <conditionalFormatting sqref="M71:M95">
    <cfRule type="cellIs" dxfId="136" priority="7" operator="equal">
      <formula>$P$99</formula>
    </cfRule>
  </conditionalFormatting>
  <conditionalFormatting sqref="M104:M128">
    <cfRule type="expression" dxfId="135" priority="6">
      <formula>$L104&lt;5</formula>
    </cfRule>
  </conditionalFormatting>
  <conditionalFormatting sqref="M104:M128">
    <cfRule type="cellIs" dxfId="134" priority="5" operator="equal">
      <formula>$P$132</formula>
    </cfRule>
  </conditionalFormatting>
  <conditionalFormatting sqref="N3:N27">
    <cfRule type="expression" dxfId="133" priority="4">
      <formula>N3&lt;&gt;IF($L$64&lt;16,1,2)</formula>
    </cfRule>
  </conditionalFormatting>
  <conditionalFormatting sqref="N37:N61">
    <cfRule type="expression" dxfId="132" priority="3">
      <formula>N37&lt;&gt;IF($L$64&lt;16,1,2)</formula>
    </cfRule>
  </conditionalFormatting>
  <conditionalFormatting sqref="N71:N95">
    <cfRule type="expression" dxfId="131" priority="2">
      <formula>N71&lt;&gt;IF($L$64&lt;16,1,2)</formula>
    </cfRule>
  </conditionalFormatting>
  <conditionalFormatting sqref="N104:N128">
    <cfRule type="expression" dxfId="130" priority="1">
      <formula>N104&lt;&gt;IF($L$64&lt;16,1,2)</formula>
    </cfRule>
  </conditionalFormatting>
  <dataValidations disablePrompts="1" count="2">
    <dataValidation type="list" allowBlank="1" showInputMessage="1" showErrorMessage="1" sqref="N104:N128 N3:N27 N71:N95 N37:N61" xr:uid="{00000000-0002-0000-0300-000000000000}">
      <formula1>$K$30:$K$31</formula1>
    </dataValidation>
    <dataValidation type="list" allowBlank="1" showInputMessage="1" showErrorMessage="1" sqref="I37:I61 I104:I128 I3:I27 I71:I95" xr:uid="{00000000-0002-0000-0300-000001000000}">
      <formula1>$J$29:$J$31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6">
    <tabColor rgb="FFF866D2"/>
  </sheetPr>
  <dimension ref="A1:X197"/>
  <sheetViews>
    <sheetView zoomScale="98" zoomScaleNormal="98" workbookViewId="0">
      <selection activeCell="D3" sqref="D3"/>
    </sheetView>
  </sheetViews>
  <sheetFormatPr baseColWidth="10" defaultColWidth="11.42578125" defaultRowHeight="15" x14ac:dyDescent="0.25"/>
  <cols>
    <col min="1" max="1" width="7.28515625" style="2" bestFit="1" customWidth="1"/>
    <col min="2" max="2" width="9.5703125" style="3" bestFit="1" customWidth="1"/>
    <col min="3" max="3" width="8.28515625" style="2" customWidth="1"/>
    <col min="4" max="4" width="6.85546875" style="3" customWidth="1"/>
    <col min="5" max="5" width="8.5703125" style="2" customWidth="1"/>
    <col min="6" max="6" width="5.28515625" style="2" bestFit="1" customWidth="1"/>
    <col min="7" max="7" width="4.5703125" style="3" bestFit="1" customWidth="1"/>
    <col min="8" max="8" width="9.140625" style="2" bestFit="1" customWidth="1"/>
    <col min="9" max="9" width="7.5703125" style="3" customWidth="1"/>
    <col min="10" max="11" width="8" hidden="1" customWidth="1"/>
    <col min="12" max="12" width="8.5703125" style="3" customWidth="1"/>
    <col min="13" max="13" width="11.42578125" style="3"/>
    <col min="14" max="14" width="7.42578125" style="3" customWidth="1"/>
    <col min="15" max="15" width="14.7109375" style="2" customWidth="1"/>
    <col min="16" max="16" width="10.7109375" style="2" customWidth="1"/>
    <col min="17" max="17" width="25.28515625" style="2" customWidth="1"/>
    <col min="18" max="18" width="11.42578125" style="2"/>
    <col min="19" max="19" width="26.5703125" style="2" customWidth="1"/>
    <col min="20" max="16384" width="11.42578125" style="2"/>
  </cols>
  <sheetData>
    <row r="1" spans="1:24" ht="15.75" thickBot="1" x14ac:dyDescent="0.3">
      <c r="H1" s="4"/>
      <c r="I1" s="12"/>
      <c r="J1" s="27"/>
      <c r="K1" s="27"/>
      <c r="L1" s="135"/>
      <c r="M1" s="135"/>
      <c r="N1" s="5"/>
    </row>
    <row r="2" spans="1:24" ht="30.75" thickBot="1" x14ac:dyDescent="0.3">
      <c r="A2" s="3"/>
      <c r="B2" s="64" t="s">
        <v>1</v>
      </c>
      <c r="C2" s="6" t="s">
        <v>0</v>
      </c>
      <c r="D2" s="7" t="s">
        <v>2</v>
      </c>
      <c r="E2" s="7" t="s">
        <v>16</v>
      </c>
      <c r="F2" s="7" t="s">
        <v>3</v>
      </c>
      <c r="G2" s="7" t="s">
        <v>4</v>
      </c>
      <c r="H2" s="8" t="s">
        <v>5</v>
      </c>
      <c r="I2" s="62" t="s">
        <v>26</v>
      </c>
      <c r="J2" s="43"/>
      <c r="K2" s="92">
        <f t="shared" ref="K2:K27" si="0">IF(L2="FFM",H2,0)</f>
        <v>0</v>
      </c>
      <c r="L2" s="44" t="s">
        <v>6</v>
      </c>
      <c r="M2" s="89" t="s">
        <v>7</v>
      </c>
      <c r="N2" s="89" t="s">
        <v>18</v>
      </c>
      <c r="O2" s="90" t="s">
        <v>19</v>
      </c>
      <c r="P2" s="10"/>
      <c r="Q2" s="102"/>
      <c r="S2" s="164" t="s">
        <v>31</v>
      </c>
      <c r="T2" s="165"/>
    </row>
    <row r="3" spans="1:24" ht="16.5" customHeight="1" thickTop="1" x14ac:dyDescent="0.25">
      <c r="B3" s="65">
        <v>1</v>
      </c>
      <c r="C3" s="111">
        <v>104</v>
      </c>
      <c r="D3" s="66"/>
      <c r="E3" s="98"/>
      <c r="F3" s="67"/>
      <c r="G3" s="67"/>
      <c r="H3" s="68"/>
      <c r="I3" s="63" t="str">
        <f>IF(H3&gt;0,IF(H3&gt;$F$31,"Oui","Non"),"")</f>
        <v/>
      </c>
      <c r="J3" s="39">
        <f>IF(I3="Oui",H3,0)</f>
        <v>0</v>
      </c>
      <c r="K3" s="40">
        <f t="shared" si="0"/>
        <v>0</v>
      </c>
      <c r="L3" s="41" t="str">
        <f t="shared" ref="L3:L27" si="1">IF(H3&gt;0,IF(I3="Oui",ROUND(+H3*M$31/P$31,0),"FFM"),"")</f>
        <v/>
      </c>
      <c r="M3" s="58" t="str">
        <f>IF(AND(H3&gt;0,L3&lt;&gt;"FFM"),IF(L3&lt;5,ROUNDDOWN(+H3*M$31/5/N3,-3),P$31/N3),"")</f>
        <v/>
      </c>
      <c r="N3" s="93">
        <f t="shared" ref="N3:N27" si="2">IF($L$30&lt;16,1,2)</f>
        <v>1</v>
      </c>
      <c r="O3" s="42" t="str">
        <f t="shared" ref="O3:O27" si="3">IF(L3="FFM",0,IF(H3&gt;0,+H3*M$31/M3,""))</f>
        <v/>
      </c>
      <c r="P3" s="115" t="str">
        <f>IF(AND(H3&gt;0,H3&lt;=$T$9),"volume inférieur à"&amp;" "&amp;$T$9 &amp;" m³"&amp;" = FFM",IF(AND(L3&gt;0,L3&lt;5)," Calcul d'un PAS pour min 5 échantillon",""))</f>
        <v/>
      </c>
      <c r="Q3" s="116"/>
      <c r="R3" s="9"/>
      <c r="S3" s="138" t="s">
        <v>21</v>
      </c>
      <c r="T3" s="153">
        <v>46</v>
      </c>
      <c r="X3" s="14"/>
    </row>
    <row r="4" spans="1:24" ht="15.75" customHeight="1" thickBot="1" x14ac:dyDescent="0.3">
      <c r="B4" s="69">
        <v>2</v>
      </c>
      <c r="C4" s="59"/>
      <c r="D4" s="60"/>
      <c r="E4" s="99"/>
      <c r="F4" s="61"/>
      <c r="G4" s="61"/>
      <c r="H4" s="70"/>
      <c r="I4" s="63" t="str">
        <f t="shared" ref="I4:I27" si="4">IF(H4&gt;0,IF(H4&gt;$F$31,"Oui","Non"),"")</f>
        <v/>
      </c>
      <c r="J4" s="39">
        <f t="shared" ref="J4:J27" si="5">IF(I4="Oui",H4,0)</f>
        <v>0</v>
      </c>
      <c r="K4" s="29">
        <f t="shared" si="0"/>
        <v>0</v>
      </c>
      <c r="L4" s="1" t="str">
        <f t="shared" si="1"/>
        <v/>
      </c>
      <c r="M4" s="58" t="str">
        <f t="shared" ref="M4:M27" si="6">IF(AND(H4&gt;0,L4&lt;&gt;"FFM"),IF(L4&lt;5,ROUNDDOWN(+H4*M$31/5/N4,-3),P$31/N4),"")</f>
        <v/>
      </c>
      <c r="N4" s="93">
        <f t="shared" si="2"/>
        <v>1</v>
      </c>
      <c r="O4" s="47" t="str">
        <f t="shared" si="3"/>
        <v/>
      </c>
      <c r="P4" s="115" t="str">
        <f t="shared" ref="P4:P26" si="7">IF(AND(H4&gt;0,H4&lt;=$T$9),"volume inférieur à"&amp;" "&amp;$T$9 &amp;" m³"&amp;" = FFM",IF(AND(L4&gt;0,L4&lt;5)," Calcul d'un PAS pour min 5 échantillon",""))</f>
        <v/>
      </c>
      <c r="Q4" s="116"/>
      <c r="R4" s="9"/>
      <c r="S4" s="139"/>
      <c r="T4" s="154"/>
    </row>
    <row r="5" spans="1:24" x14ac:dyDescent="0.25">
      <c r="B5" s="69">
        <v>3</v>
      </c>
      <c r="C5" s="59"/>
      <c r="D5" s="60"/>
      <c r="E5" s="99"/>
      <c r="F5" s="61"/>
      <c r="G5" s="61"/>
      <c r="H5" s="70"/>
      <c r="I5" s="63" t="str">
        <f t="shared" si="4"/>
        <v/>
      </c>
      <c r="J5" s="39">
        <f t="shared" si="5"/>
        <v>0</v>
      </c>
      <c r="K5" s="29">
        <f t="shared" si="0"/>
        <v>0</v>
      </c>
      <c r="L5" s="1" t="str">
        <f t="shared" si="1"/>
        <v/>
      </c>
      <c r="M5" s="58" t="str">
        <f t="shared" si="6"/>
        <v/>
      </c>
      <c r="N5" s="93">
        <f t="shared" si="2"/>
        <v>1</v>
      </c>
      <c r="O5" s="47" t="str">
        <f t="shared" si="3"/>
        <v/>
      </c>
      <c r="P5" s="115" t="str">
        <f t="shared" si="7"/>
        <v/>
      </c>
      <c r="Q5" s="116"/>
      <c r="R5" s="9"/>
      <c r="S5" s="140" t="s">
        <v>22</v>
      </c>
      <c r="T5" s="55"/>
    </row>
    <row r="6" spans="1:24" ht="15" customHeight="1" x14ac:dyDescent="0.25">
      <c r="B6" s="69">
        <v>4</v>
      </c>
      <c r="C6" s="59"/>
      <c r="D6" s="60"/>
      <c r="E6" s="99"/>
      <c r="F6" s="61"/>
      <c r="G6" s="61"/>
      <c r="H6" s="70"/>
      <c r="I6" s="63" t="str">
        <f t="shared" si="4"/>
        <v/>
      </c>
      <c r="J6" s="39">
        <f t="shared" si="5"/>
        <v>0</v>
      </c>
      <c r="K6" s="29">
        <f t="shared" si="0"/>
        <v>0</v>
      </c>
      <c r="L6" s="1" t="str">
        <f t="shared" si="1"/>
        <v/>
      </c>
      <c r="M6" s="58" t="str">
        <f t="shared" si="6"/>
        <v/>
      </c>
      <c r="N6" s="93">
        <f t="shared" si="2"/>
        <v>1</v>
      </c>
      <c r="O6" s="47" t="str">
        <f t="shared" si="3"/>
        <v/>
      </c>
      <c r="P6" s="115" t="str">
        <f t="shared" si="7"/>
        <v/>
      </c>
      <c r="Q6" s="116"/>
      <c r="R6" s="9"/>
      <c r="S6" s="141"/>
      <c r="T6" s="55">
        <v>5</v>
      </c>
    </row>
    <row r="7" spans="1:24" ht="15.75" thickBot="1" x14ac:dyDescent="0.3">
      <c r="B7" s="69">
        <v>5</v>
      </c>
      <c r="C7" s="59"/>
      <c r="D7" s="60"/>
      <c r="E7" s="99"/>
      <c r="F7" s="61"/>
      <c r="G7" s="61"/>
      <c r="H7" s="70"/>
      <c r="I7" s="63" t="str">
        <f t="shared" si="4"/>
        <v/>
      </c>
      <c r="J7" s="39">
        <f t="shared" si="5"/>
        <v>0</v>
      </c>
      <c r="K7" s="29">
        <f t="shared" si="0"/>
        <v>0</v>
      </c>
      <c r="L7" s="1" t="str">
        <f t="shared" si="1"/>
        <v/>
      </c>
      <c r="M7" s="58" t="str">
        <f t="shared" si="6"/>
        <v/>
      </c>
      <c r="N7" s="93">
        <f t="shared" si="2"/>
        <v>1</v>
      </c>
      <c r="O7" s="47" t="str">
        <f t="shared" si="3"/>
        <v/>
      </c>
      <c r="P7" s="115" t="str">
        <f t="shared" si="7"/>
        <v/>
      </c>
      <c r="Q7" s="116"/>
      <c r="R7" s="9"/>
      <c r="S7" s="142"/>
      <c r="T7" s="56"/>
    </row>
    <row r="8" spans="1:24" x14ac:dyDescent="0.25">
      <c r="B8" s="69">
        <v>6</v>
      </c>
      <c r="C8" s="59"/>
      <c r="D8" s="60"/>
      <c r="E8" s="99"/>
      <c r="F8" s="61"/>
      <c r="G8" s="61"/>
      <c r="H8" s="70"/>
      <c r="I8" s="63" t="str">
        <f t="shared" si="4"/>
        <v/>
      </c>
      <c r="J8" s="39">
        <f t="shared" si="5"/>
        <v>0</v>
      </c>
      <c r="K8" s="29">
        <f t="shared" si="0"/>
        <v>0</v>
      </c>
      <c r="L8" s="1" t="str">
        <f t="shared" si="1"/>
        <v/>
      </c>
      <c r="M8" s="58" t="str">
        <f t="shared" si="6"/>
        <v/>
      </c>
      <c r="N8" s="93">
        <f t="shared" si="2"/>
        <v>1</v>
      </c>
      <c r="O8" s="47" t="str">
        <f t="shared" si="3"/>
        <v/>
      </c>
      <c r="P8" s="115" t="str">
        <f t="shared" si="7"/>
        <v/>
      </c>
      <c r="Q8" s="116"/>
      <c r="R8" s="9"/>
      <c r="S8" s="138" t="s">
        <v>23</v>
      </c>
      <c r="T8" s="54"/>
    </row>
    <row r="9" spans="1:24" ht="15.75" customHeight="1" thickBot="1" x14ac:dyDescent="0.3">
      <c r="B9" s="69">
        <v>7</v>
      </c>
      <c r="C9" s="59"/>
      <c r="D9" s="60"/>
      <c r="E9" s="100"/>
      <c r="F9" s="61"/>
      <c r="G9" s="61"/>
      <c r="H9" s="70"/>
      <c r="I9" s="63" t="str">
        <f t="shared" si="4"/>
        <v/>
      </c>
      <c r="J9" s="39">
        <f t="shared" si="5"/>
        <v>0</v>
      </c>
      <c r="K9" s="29">
        <f t="shared" si="0"/>
        <v>0</v>
      </c>
      <c r="L9" s="1" t="str">
        <f t="shared" si="1"/>
        <v/>
      </c>
      <c r="M9" s="58" t="str">
        <f t="shared" si="6"/>
        <v/>
      </c>
      <c r="N9" s="93">
        <f t="shared" si="2"/>
        <v>1</v>
      </c>
      <c r="O9" s="47" t="str">
        <f t="shared" si="3"/>
        <v/>
      </c>
      <c r="P9" s="115" t="str">
        <f t="shared" si="7"/>
        <v/>
      </c>
      <c r="Q9" s="116"/>
      <c r="R9" s="9"/>
      <c r="S9" s="143"/>
      <c r="T9" s="112">
        <v>4500</v>
      </c>
    </row>
    <row r="10" spans="1:24" x14ac:dyDescent="0.25">
      <c r="B10" s="69">
        <v>8</v>
      </c>
      <c r="C10" s="59"/>
      <c r="D10" s="60"/>
      <c r="E10" s="100"/>
      <c r="F10" s="61"/>
      <c r="G10" s="61"/>
      <c r="H10" s="70"/>
      <c r="I10" s="63" t="str">
        <f t="shared" si="4"/>
        <v/>
      </c>
      <c r="J10" s="39">
        <f t="shared" si="5"/>
        <v>0</v>
      </c>
      <c r="K10" s="29">
        <f t="shared" si="0"/>
        <v>0</v>
      </c>
      <c r="L10" s="1" t="str">
        <f t="shared" si="1"/>
        <v/>
      </c>
      <c r="M10" s="58" t="str">
        <f t="shared" si="6"/>
        <v/>
      </c>
      <c r="N10" s="93">
        <f t="shared" si="2"/>
        <v>1</v>
      </c>
      <c r="O10" s="47" t="str">
        <f t="shared" si="3"/>
        <v/>
      </c>
      <c r="P10" s="115" t="str">
        <f t="shared" si="7"/>
        <v/>
      </c>
      <c r="Q10" s="116"/>
      <c r="R10" s="9"/>
      <c r="S10" s="147" t="s">
        <v>25</v>
      </c>
      <c r="T10" s="149">
        <v>2</v>
      </c>
    </row>
    <row r="11" spans="1:24" ht="15.75" customHeight="1" thickBot="1" x14ac:dyDescent="0.3">
      <c r="B11" s="69">
        <v>9</v>
      </c>
      <c r="C11" s="59"/>
      <c r="D11" s="60"/>
      <c r="E11" s="100"/>
      <c r="F11" s="61"/>
      <c r="G11" s="61"/>
      <c r="H11" s="70"/>
      <c r="I11" s="63" t="str">
        <f t="shared" si="4"/>
        <v/>
      </c>
      <c r="J11" s="39">
        <f t="shared" si="5"/>
        <v>0</v>
      </c>
      <c r="K11" s="29">
        <f t="shared" si="0"/>
        <v>0</v>
      </c>
      <c r="L11" s="1" t="str">
        <f t="shared" si="1"/>
        <v/>
      </c>
      <c r="M11" s="58" t="str">
        <f t="shared" si="6"/>
        <v/>
      </c>
      <c r="N11" s="93">
        <f t="shared" si="2"/>
        <v>1</v>
      </c>
      <c r="O11" s="47" t="str">
        <f t="shared" si="3"/>
        <v/>
      </c>
      <c r="P11" s="115" t="str">
        <f t="shared" si="7"/>
        <v/>
      </c>
      <c r="Q11" s="116"/>
      <c r="R11" s="9"/>
      <c r="S11" s="148"/>
      <c r="T11" s="150"/>
    </row>
    <row r="12" spans="1:24" x14ac:dyDescent="0.25">
      <c r="B12" s="69">
        <v>10</v>
      </c>
      <c r="C12" s="59"/>
      <c r="D12" s="60"/>
      <c r="E12" s="100"/>
      <c r="F12" s="61"/>
      <c r="G12" s="61"/>
      <c r="H12" s="70"/>
      <c r="I12" s="63" t="str">
        <f t="shared" si="4"/>
        <v/>
      </c>
      <c r="J12" s="39">
        <f t="shared" si="5"/>
        <v>0</v>
      </c>
      <c r="K12" s="29">
        <f t="shared" si="0"/>
        <v>0</v>
      </c>
      <c r="L12" s="1" t="str">
        <f t="shared" si="1"/>
        <v/>
      </c>
      <c r="M12" s="58" t="str">
        <f t="shared" si="6"/>
        <v/>
      </c>
      <c r="N12" s="93">
        <f t="shared" si="2"/>
        <v>1</v>
      </c>
      <c r="O12" s="47" t="str">
        <f t="shared" si="3"/>
        <v/>
      </c>
      <c r="P12" s="115" t="str">
        <f t="shared" si="7"/>
        <v/>
      </c>
      <c r="Q12" s="116"/>
      <c r="R12" s="9"/>
    </row>
    <row r="13" spans="1:24" x14ac:dyDescent="0.25">
      <c r="B13" s="69">
        <v>11</v>
      </c>
      <c r="C13" s="59"/>
      <c r="D13" s="60"/>
      <c r="E13" s="100"/>
      <c r="F13" s="61"/>
      <c r="G13" s="61"/>
      <c r="H13" s="70"/>
      <c r="I13" s="63" t="str">
        <f t="shared" si="4"/>
        <v/>
      </c>
      <c r="J13" s="39">
        <f t="shared" si="5"/>
        <v>0</v>
      </c>
      <c r="K13" s="29">
        <f t="shared" si="0"/>
        <v>0</v>
      </c>
      <c r="L13" s="1" t="str">
        <f t="shared" si="1"/>
        <v/>
      </c>
      <c r="M13" s="58" t="str">
        <f t="shared" si="6"/>
        <v/>
      </c>
      <c r="N13" s="93">
        <f t="shared" si="2"/>
        <v>1</v>
      </c>
      <c r="O13" s="47" t="str">
        <f t="shared" si="3"/>
        <v/>
      </c>
      <c r="P13" s="115" t="str">
        <f t="shared" si="7"/>
        <v/>
      </c>
      <c r="Q13" s="116"/>
      <c r="R13" s="9"/>
    </row>
    <row r="14" spans="1:24" x14ac:dyDescent="0.25">
      <c r="B14" s="69">
        <v>12</v>
      </c>
      <c r="C14" s="59"/>
      <c r="D14" s="60"/>
      <c r="E14" s="100"/>
      <c r="F14" s="61"/>
      <c r="G14" s="61"/>
      <c r="H14" s="70"/>
      <c r="I14" s="63" t="str">
        <f t="shared" si="4"/>
        <v/>
      </c>
      <c r="J14" s="39">
        <f t="shared" si="5"/>
        <v>0</v>
      </c>
      <c r="K14" s="29">
        <f t="shared" si="0"/>
        <v>0</v>
      </c>
      <c r="L14" s="1" t="str">
        <f t="shared" si="1"/>
        <v/>
      </c>
      <c r="M14" s="58" t="str">
        <f t="shared" si="6"/>
        <v/>
      </c>
      <c r="N14" s="93">
        <f t="shared" si="2"/>
        <v>1</v>
      </c>
      <c r="O14" s="47" t="str">
        <f t="shared" si="3"/>
        <v/>
      </c>
      <c r="P14" s="115" t="str">
        <f t="shared" si="7"/>
        <v/>
      </c>
      <c r="Q14" s="116"/>
      <c r="R14" s="9"/>
    </row>
    <row r="15" spans="1:24" x14ac:dyDescent="0.25">
      <c r="B15" s="69">
        <v>13</v>
      </c>
      <c r="C15" s="59"/>
      <c r="D15" s="60"/>
      <c r="E15" s="100"/>
      <c r="F15" s="61"/>
      <c r="G15" s="61"/>
      <c r="H15" s="70"/>
      <c r="I15" s="63" t="str">
        <f t="shared" si="4"/>
        <v/>
      </c>
      <c r="J15" s="39">
        <f t="shared" si="5"/>
        <v>0</v>
      </c>
      <c r="K15" s="29">
        <f t="shared" si="0"/>
        <v>0</v>
      </c>
      <c r="L15" s="1" t="str">
        <f t="shared" si="1"/>
        <v/>
      </c>
      <c r="M15" s="58" t="str">
        <f t="shared" si="6"/>
        <v/>
      </c>
      <c r="N15" s="93">
        <f t="shared" si="2"/>
        <v>1</v>
      </c>
      <c r="O15" s="47" t="str">
        <f t="shared" si="3"/>
        <v/>
      </c>
      <c r="P15" s="115" t="str">
        <f t="shared" si="7"/>
        <v/>
      </c>
      <c r="Q15" s="116"/>
      <c r="R15" s="9"/>
    </row>
    <row r="16" spans="1:24" x14ac:dyDescent="0.25">
      <c r="B16" s="69">
        <v>14</v>
      </c>
      <c r="C16" s="59"/>
      <c r="D16" s="60"/>
      <c r="E16" s="100"/>
      <c r="F16" s="61"/>
      <c r="G16" s="61"/>
      <c r="H16" s="70"/>
      <c r="I16" s="63" t="str">
        <f t="shared" si="4"/>
        <v/>
      </c>
      <c r="J16" s="39">
        <f t="shared" si="5"/>
        <v>0</v>
      </c>
      <c r="K16" s="29">
        <f t="shared" si="0"/>
        <v>0</v>
      </c>
      <c r="L16" s="1" t="str">
        <f t="shared" si="1"/>
        <v/>
      </c>
      <c r="M16" s="58" t="str">
        <f t="shared" si="6"/>
        <v/>
      </c>
      <c r="N16" s="93">
        <f t="shared" si="2"/>
        <v>1</v>
      </c>
      <c r="O16" s="47" t="str">
        <f t="shared" si="3"/>
        <v/>
      </c>
      <c r="P16" s="115" t="str">
        <f t="shared" si="7"/>
        <v/>
      </c>
      <c r="Q16" s="116"/>
      <c r="R16" s="9"/>
    </row>
    <row r="17" spans="1:18" x14ac:dyDescent="0.25">
      <c r="B17" s="69">
        <v>15</v>
      </c>
      <c r="C17" s="59"/>
      <c r="D17" s="60"/>
      <c r="E17" s="100"/>
      <c r="F17" s="61"/>
      <c r="G17" s="61"/>
      <c r="H17" s="70"/>
      <c r="I17" s="63" t="str">
        <f t="shared" si="4"/>
        <v/>
      </c>
      <c r="J17" s="39">
        <f t="shared" si="5"/>
        <v>0</v>
      </c>
      <c r="K17" s="29">
        <f t="shared" si="0"/>
        <v>0</v>
      </c>
      <c r="L17" s="1" t="str">
        <f t="shared" si="1"/>
        <v/>
      </c>
      <c r="M17" s="58" t="str">
        <f t="shared" si="6"/>
        <v/>
      </c>
      <c r="N17" s="93">
        <f t="shared" si="2"/>
        <v>1</v>
      </c>
      <c r="O17" s="47" t="str">
        <f t="shared" si="3"/>
        <v/>
      </c>
      <c r="P17" s="115" t="str">
        <f t="shared" si="7"/>
        <v/>
      </c>
      <c r="Q17" s="116"/>
      <c r="R17" s="9"/>
    </row>
    <row r="18" spans="1:18" x14ac:dyDescent="0.25">
      <c r="B18" s="69">
        <v>16</v>
      </c>
      <c r="C18" s="59"/>
      <c r="D18" s="60"/>
      <c r="E18" s="100"/>
      <c r="F18" s="61"/>
      <c r="G18" s="61"/>
      <c r="H18" s="70"/>
      <c r="I18" s="63" t="str">
        <f t="shared" si="4"/>
        <v/>
      </c>
      <c r="J18" s="39">
        <f t="shared" si="5"/>
        <v>0</v>
      </c>
      <c r="K18" s="29">
        <f t="shared" si="0"/>
        <v>0</v>
      </c>
      <c r="L18" s="1" t="str">
        <f t="shared" si="1"/>
        <v/>
      </c>
      <c r="M18" s="58" t="str">
        <f t="shared" si="6"/>
        <v/>
      </c>
      <c r="N18" s="93">
        <f t="shared" si="2"/>
        <v>1</v>
      </c>
      <c r="O18" s="47" t="str">
        <f t="shared" si="3"/>
        <v/>
      </c>
      <c r="P18" s="115" t="str">
        <f t="shared" si="7"/>
        <v/>
      </c>
      <c r="Q18" s="116"/>
      <c r="R18" s="9"/>
    </row>
    <row r="19" spans="1:18" x14ac:dyDescent="0.25">
      <c r="B19" s="69">
        <v>17</v>
      </c>
      <c r="C19" s="59"/>
      <c r="D19" s="60"/>
      <c r="E19" s="100"/>
      <c r="F19" s="61"/>
      <c r="G19" s="61"/>
      <c r="H19" s="70"/>
      <c r="I19" s="63" t="str">
        <f t="shared" si="4"/>
        <v/>
      </c>
      <c r="J19" s="39">
        <f t="shared" si="5"/>
        <v>0</v>
      </c>
      <c r="K19" s="29">
        <f t="shared" si="0"/>
        <v>0</v>
      </c>
      <c r="L19" s="1" t="str">
        <f t="shared" si="1"/>
        <v/>
      </c>
      <c r="M19" s="58" t="str">
        <f>IF(AND(H19&gt;0,L19&lt;&gt;"FFM"),IF(L19&lt;5,ROUNDDOWN(+H19*M$31/5/N19,-3),P$31/N19),"")</f>
        <v/>
      </c>
      <c r="N19" s="93">
        <f t="shared" si="2"/>
        <v>1</v>
      </c>
      <c r="O19" s="47" t="str">
        <f t="shared" si="3"/>
        <v/>
      </c>
      <c r="P19" s="115" t="str">
        <f t="shared" si="7"/>
        <v/>
      </c>
      <c r="Q19" s="116"/>
      <c r="R19" s="9"/>
    </row>
    <row r="20" spans="1:18" x14ac:dyDescent="0.25">
      <c r="B20" s="69">
        <v>18</v>
      </c>
      <c r="C20" s="59"/>
      <c r="D20" s="60"/>
      <c r="E20" s="100"/>
      <c r="F20" s="61"/>
      <c r="G20" s="61"/>
      <c r="H20" s="70"/>
      <c r="I20" s="63" t="str">
        <f t="shared" si="4"/>
        <v/>
      </c>
      <c r="J20" s="39">
        <f t="shared" si="5"/>
        <v>0</v>
      </c>
      <c r="K20" s="29">
        <f t="shared" si="0"/>
        <v>0</v>
      </c>
      <c r="L20" s="1" t="str">
        <f t="shared" si="1"/>
        <v/>
      </c>
      <c r="M20" s="58" t="str">
        <f t="shared" si="6"/>
        <v/>
      </c>
      <c r="N20" s="93">
        <f t="shared" si="2"/>
        <v>1</v>
      </c>
      <c r="O20" s="47" t="str">
        <f t="shared" si="3"/>
        <v/>
      </c>
      <c r="P20" s="115" t="str">
        <f t="shared" si="7"/>
        <v/>
      </c>
      <c r="Q20" s="116"/>
      <c r="R20" s="9"/>
    </row>
    <row r="21" spans="1:18" x14ac:dyDescent="0.25">
      <c r="B21" s="69">
        <v>19</v>
      </c>
      <c r="C21" s="59"/>
      <c r="D21" s="60"/>
      <c r="E21" s="100"/>
      <c r="F21" s="61"/>
      <c r="G21" s="61"/>
      <c r="H21" s="70"/>
      <c r="I21" s="63" t="str">
        <f t="shared" si="4"/>
        <v/>
      </c>
      <c r="J21" s="39">
        <f t="shared" si="5"/>
        <v>0</v>
      </c>
      <c r="K21" s="29">
        <f t="shared" si="0"/>
        <v>0</v>
      </c>
      <c r="L21" s="1" t="str">
        <f t="shared" si="1"/>
        <v/>
      </c>
      <c r="M21" s="58" t="str">
        <f t="shared" si="6"/>
        <v/>
      </c>
      <c r="N21" s="93">
        <f t="shared" si="2"/>
        <v>1</v>
      </c>
      <c r="O21" s="47" t="str">
        <f t="shared" si="3"/>
        <v/>
      </c>
      <c r="P21" s="115" t="str">
        <f t="shared" si="7"/>
        <v/>
      </c>
      <c r="Q21" s="116"/>
      <c r="R21" s="9"/>
    </row>
    <row r="22" spans="1:18" x14ac:dyDescent="0.25">
      <c r="B22" s="69">
        <v>20</v>
      </c>
      <c r="C22" s="59"/>
      <c r="D22" s="60"/>
      <c r="E22" s="100"/>
      <c r="F22" s="61"/>
      <c r="G22" s="61"/>
      <c r="H22" s="70"/>
      <c r="I22" s="63" t="str">
        <f t="shared" si="4"/>
        <v/>
      </c>
      <c r="J22" s="39">
        <f t="shared" si="5"/>
        <v>0</v>
      </c>
      <c r="K22" s="29">
        <f t="shared" si="0"/>
        <v>0</v>
      </c>
      <c r="L22" s="1" t="str">
        <f t="shared" si="1"/>
        <v/>
      </c>
      <c r="M22" s="58" t="str">
        <f t="shared" si="6"/>
        <v/>
      </c>
      <c r="N22" s="93">
        <f t="shared" si="2"/>
        <v>1</v>
      </c>
      <c r="O22" s="47" t="str">
        <f t="shared" si="3"/>
        <v/>
      </c>
      <c r="P22" s="115" t="str">
        <f t="shared" si="7"/>
        <v/>
      </c>
      <c r="Q22" s="116"/>
      <c r="R22" s="9"/>
    </row>
    <row r="23" spans="1:18" x14ac:dyDescent="0.25">
      <c r="B23" s="69">
        <v>21</v>
      </c>
      <c r="C23" s="59"/>
      <c r="D23" s="60"/>
      <c r="E23" s="100"/>
      <c r="F23" s="61"/>
      <c r="G23" s="61"/>
      <c r="H23" s="70"/>
      <c r="I23" s="63" t="str">
        <f t="shared" si="4"/>
        <v/>
      </c>
      <c r="J23" s="39">
        <f t="shared" si="5"/>
        <v>0</v>
      </c>
      <c r="K23" s="29">
        <f t="shared" si="0"/>
        <v>0</v>
      </c>
      <c r="L23" s="1" t="str">
        <f t="shared" si="1"/>
        <v/>
      </c>
      <c r="M23" s="58" t="str">
        <f t="shared" si="6"/>
        <v/>
      </c>
      <c r="N23" s="93">
        <f t="shared" si="2"/>
        <v>1</v>
      </c>
      <c r="O23" s="47" t="str">
        <f t="shared" si="3"/>
        <v/>
      </c>
      <c r="P23" s="115" t="str">
        <f t="shared" si="7"/>
        <v/>
      </c>
      <c r="Q23" s="116"/>
      <c r="R23" s="9"/>
    </row>
    <row r="24" spans="1:18" x14ac:dyDescent="0.25">
      <c r="B24" s="69">
        <v>22</v>
      </c>
      <c r="C24" s="59"/>
      <c r="D24" s="60"/>
      <c r="E24" s="100"/>
      <c r="F24" s="61"/>
      <c r="G24" s="61"/>
      <c r="H24" s="70"/>
      <c r="I24" s="63" t="str">
        <f t="shared" si="4"/>
        <v/>
      </c>
      <c r="J24" s="39">
        <f t="shared" si="5"/>
        <v>0</v>
      </c>
      <c r="K24" s="29">
        <f t="shared" si="0"/>
        <v>0</v>
      </c>
      <c r="L24" s="1" t="str">
        <f t="shared" si="1"/>
        <v/>
      </c>
      <c r="M24" s="58" t="str">
        <f t="shared" si="6"/>
        <v/>
      </c>
      <c r="N24" s="93">
        <f t="shared" si="2"/>
        <v>1</v>
      </c>
      <c r="O24" s="47" t="str">
        <f t="shared" si="3"/>
        <v/>
      </c>
      <c r="P24" s="115" t="str">
        <f t="shared" si="7"/>
        <v/>
      </c>
      <c r="Q24" s="116"/>
      <c r="R24" s="9"/>
    </row>
    <row r="25" spans="1:18" x14ac:dyDescent="0.25">
      <c r="B25" s="69">
        <v>23</v>
      </c>
      <c r="C25" s="59"/>
      <c r="D25" s="60"/>
      <c r="E25" s="100"/>
      <c r="F25" s="61"/>
      <c r="G25" s="61"/>
      <c r="H25" s="70"/>
      <c r="I25" s="63" t="str">
        <f t="shared" si="4"/>
        <v/>
      </c>
      <c r="J25" s="39">
        <f t="shared" si="5"/>
        <v>0</v>
      </c>
      <c r="K25" s="29">
        <f t="shared" si="0"/>
        <v>0</v>
      </c>
      <c r="L25" s="1" t="str">
        <f t="shared" si="1"/>
        <v/>
      </c>
      <c r="M25" s="58" t="str">
        <f t="shared" si="6"/>
        <v/>
      </c>
      <c r="N25" s="93">
        <f t="shared" si="2"/>
        <v>1</v>
      </c>
      <c r="O25" s="47" t="str">
        <f t="shared" si="3"/>
        <v/>
      </c>
      <c r="P25" s="115" t="str">
        <f t="shared" si="7"/>
        <v/>
      </c>
      <c r="Q25" s="116"/>
      <c r="R25" s="9"/>
    </row>
    <row r="26" spans="1:18" x14ac:dyDescent="0.25">
      <c r="B26" s="69">
        <v>24</v>
      </c>
      <c r="C26" s="59"/>
      <c r="D26" s="60"/>
      <c r="E26" s="100"/>
      <c r="F26" s="61"/>
      <c r="G26" s="61"/>
      <c r="H26" s="70"/>
      <c r="I26" s="63" t="str">
        <f t="shared" si="4"/>
        <v/>
      </c>
      <c r="J26" s="39">
        <f t="shared" si="5"/>
        <v>0</v>
      </c>
      <c r="K26" s="49">
        <f t="shared" si="0"/>
        <v>0</v>
      </c>
      <c r="L26" s="50" t="str">
        <f t="shared" si="1"/>
        <v/>
      </c>
      <c r="M26" s="58" t="str">
        <f t="shared" si="6"/>
        <v/>
      </c>
      <c r="N26" s="93">
        <f t="shared" si="2"/>
        <v>1</v>
      </c>
      <c r="O26" s="51" t="str">
        <f t="shared" si="3"/>
        <v/>
      </c>
      <c r="P26" s="115" t="str">
        <f t="shared" si="7"/>
        <v/>
      </c>
      <c r="Q26" s="116"/>
      <c r="R26" s="9"/>
    </row>
    <row r="27" spans="1:18" ht="15.75" thickBot="1" x14ac:dyDescent="0.3">
      <c r="B27" s="71">
        <v>25</v>
      </c>
      <c r="C27" s="72"/>
      <c r="D27" s="95"/>
      <c r="E27" s="101"/>
      <c r="F27" s="96"/>
      <c r="G27" s="96"/>
      <c r="H27" s="97"/>
      <c r="I27" s="91" t="str">
        <f t="shared" si="4"/>
        <v/>
      </c>
      <c r="J27" s="39">
        <f t="shared" si="5"/>
        <v>0</v>
      </c>
      <c r="K27" s="35">
        <f t="shared" si="0"/>
        <v>0</v>
      </c>
      <c r="L27" s="52" t="str">
        <f t="shared" si="1"/>
        <v/>
      </c>
      <c r="M27" s="109" t="str">
        <f t="shared" si="6"/>
        <v/>
      </c>
      <c r="N27" s="93">
        <f t="shared" si="2"/>
        <v>1</v>
      </c>
      <c r="O27" s="48" t="str">
        <f t="shared" si="3"/>
        <v/>
      </c>
      <c r="P27" s="166" t="str">
        <f t="shared" ref="P27" si="8">IF(AND(H27&gt;0,H27&lt;=$F$132),"volume inférieur à"&amp;" "&amp;$T$9 &amp;" m³"&amp;" = FFM",IF(AND(L27&gt;0,L27&lt;5)," Calcul d'un PAS pour min 5 échantillon",""))</f>
        <v/>
      </c>
      <c r="Q27" s="167"/>
      <c r="R27" s="9"/>
    </row>
    <row r="28" spans="1:18" ht="15.75" customHeight="1" thickTop="1" thickBot="1" x14ac:dyDescent="0.3">
      <c r="E28" s="11"/>
      <c r="J28" s="30"/>
      <c r="K28" s="27"/>
      <c r="N28" s="16"/>
      <c r="O28" s="118" t="s">
        <v>9</v>
      </c>
      <c r="P28" s="120" t="s">
        <v>10</v>
      </c>
    </row>
    <row r="29" spans="1:18" ht="15.75" customHeight="1" thickBot="1" x14ac:dyDescent="0.3">
      <c r="E29" s="11"/>
      <c r="G29" s="122" t="s">
        <v>27</v>
      </c>
      <c r="H29" s="123"/>
      <c r="I29" s="124"/>
      <c r="J29" s="30" t="s">
        <v>32</v>
      </c>
      <c r="L29" s="110">
        <f>+T3</f>
        <v>46</v>
      </c>
      <c r="M29" s="113" t="s">
        <v>8</v>
      </c>
      <c r="N29" s="16"/>
      <c r="O29" s="118"/>
      <c r="P29" s="120"/>
    </row>
    <row r="30" spans="1:18" ht="15.75" thickBot="1" x14ac:dyDescent="0.3">
      <c r="E30" s="11"/>
      <c r="G30" s="125" t="s">
        <v>11</v>
      </c>
      <c r="H30" s="126"/>
      <c r="I30" s="127"/>
      <c r="J30" s="30" t="s">
        <v>33</v>
      </c>
      <c r="K30" s="27">
        <v>1</v>
      </c>
      <c r="L30" s="26">
        <v>15</v>
      </c>
      <c r="M30" s="114"/>
      <c r="N30" s="16"/>
      <c r="O30" s="119"/>
      <c r="P30" s="121"/>
    </row>
    <row r="31" spans="1:18" ht="19.5" thickBot="1" x14ac:dyDescent="0.35">
      <c r="A31" s="4"/>
      <c r="D31" s="12"/>
      <c r="E31" s="57" t="s">
        <v>24</v>
      </c>
      <c r="F31" s="155">
        <f>+T9</f>
        <v>4500</v>
      </c>
      <c r="G31" s="156"/>
      <c r="H31" s="128">
        <f>SUM(J3:J27)</f>
        <v>0</v>
      </c>
      <c r="I31" s="129"/>
      <c r="J31" s="31"/>
      <c r="K31" s="27">
        <v>2</v>
      </c>
      <c r="L31" s="25">
        <f>+L29</f>
        <v>46</v>
      </c>
      <c r="M31" s="13">
        <v>1120</v>
      </c>
      <c r="N31" s="16"/>
      <c r="O31" s="87">
        <f>+M31*H31</f>
        <v>0</v>
      </c>
      <c r="P31" s="53">
        <f>ROUNDDOWN(+O31/L31,-3)</f>
        <v>0</v>
      </c>
      <c r="R31" s="14"/>
    </row>
    <row r="32" spans="1:18" ht="15.75" thickBot="1" x14ac:dyDescent="0.3">
      <c r="A32" s="4"/>
      <c r="D32" s="12"/>
      <c r="E32" s="14"/>
      <c r="F32" s="12"/>
      <c r="G32" s="12"/>
      <c r="H32" s="4"/>
      <c r="I32" s="12"/>
      <c r="J32" s="27"/>
      <c r="K32" s="27"/>
      <c r="L32" s="15"/>
      <c r="M32" s="16"/>
      <c r="N32" s="16"/>
      <c r="O32" s="16"/>
      <c r="P32" s="16"/>
      <c r="R32" s="14"/>
    </row>
    <row r="33" spans="2:18" ht="15.75" thickBot="1" x14ac:dyDescent="0.3">
      <c r="E33" s="14"/>
      <c r="G33" s="144" t="s">
        <v>12</v>
      </c>
      <c r="H33" s="145"/>
      <c r="I33" s="146"/>
      <c r="J33" s="46"/>
      <c r="K33" s="27"/>
      <c r="L33" s="24">
        <f>SUM(O3:O27)</f>
        <v>0</v>
      </c>
      <c r="M33" s="18"/>
      <c r="N33" s="18"/>
      <c r="R33" s="9"/>
    </row>
    <row r="34" spans="2:18" x14ac:dyDescent="0.25">
      <c r="E34" s="14"/>
      <c r="J34" s="30"/>
      <c r="K34" s="27"/>
      <c r="L34" s="18"/>
      <c r="M34" s="18"/>
      <c r="N34" s="18"/>
      <c r="R34" s="9"/>
    </row>
    <row r="35" spans="2:18" ht="15.75" thickBot="1" x14ac:dyDescent="0.3">
      <c r="E35" s="14"/>
      <c r="J35" s="30"/>
      <c r="K35" s="27"/>
      <c r="L35" s="18"/>
      <c r="M35" s="18"/>
      <c r="N35" s="18"/>
      <c r="R35" s="9"/>
    </row>
    <row r="36" spans="2:18" ht="31.5" thickTop="1" thickBot="1" x14ac:dyDescent="0.3">
      <c r="B36" s="75" t="s">
        <v>1</v>
      </c>
      <c r="C36" s="6" t="s">
        <v>0</v>
      </c>
      <c r="D36" s="7" t="s">
        <v>2</v>
      </c>
      <c r="E36" s="7" t="s">
        <v>16</v>
      </c>
      <c r="F36" s="7" t="s">
        <v>3</v>
      </c>
      <c r="G36" s="7" t="s">
        <v>4</v>
      </c>
      <c r="H36" s="8" t="s">
        <v>5</v>
      </c>
      <c r="I36" s="62" t="s">
        <v>17</v>
      </c>
      <c r="J36" s="43"/>
      <c r="K36" s="92"/>
      <c r="L36" s="44" t="s">
        <v>6</v>
      </c>
      <c r="M36" s="89" t="s">
        <v>7</v>
      </c>
      <c r="N36" s="89" t="s">
        <v>11</v>
      </c>
      <c r="O36" s="90" t="s">
        <v>19</v>
      </c>
      <c r="P36" s="10"/>
      <c r="Q36" s="102"/>
      <c r="R36" s="9"/>
    </row>
    <row r="37" spans="2:18" ht="15.75" thickTop="1" x14ac:dyDescent="0.25">
      <c r="B37" s="36"/>
      <c r="C37" s="111">
        <v>105</v>
      </c>
      <c r="D37" s="66"/>
      <c r="E37" s="98"/>
      <c r="F37" s="67"/>
      <c r="G37" s="67"/>
      <c r="H37" s="68"/>
      <c r="I37" s="63" t="str">
        <f t="shared" ref="I37:I61" si="9">IF(H37&gt;0,IF(H37&gt;$F$65,"Oui","Non"),"")</f>
        <v/>
      </c>
      <c r="J37" s="39">
        <f t="shared" ref="J37:J61" si="10">IF(I37="Oui",H37,0)</f>
        <v>0</v>
      </c>
      <c r="K37" s="40">
        <f t="shared" ref="K37:K61" si="11">IF(L37="FFM",H37,0)</f>
        <v>0</v>
      </c>
      <c r="L37" s="41" t="str">
        <f>IF(H37&gt;0,IF(I37="Oui",ROUND(+H37*M$65/P$65,0),"FFM"),"")</f>
        <v/>
      </c>
      <c r="M37" s="58" t="str">
        <f>IF(AND(H37&gt;0,L37&lt;&gt;"FFM"),IF(L37&lt;5,ROUNDDOWN(+H37*M$65/5/N37,-3),P$65/N37),"")</f>
        <v/>
      </c>
      <c r="N37" s="93">
        <f t="shared" ref="N37:N61" si="12">IF($L$64&lt;16,1,2)</f>
        <v>1</v>
      </c>
      <c r="O37" s="42" t="str">
        <f>IF(L37="FFM",0,IF(H37&gt;0,+H37*M$65/M37,""))</f>
        <v/>
      </c>
      <c r="P37" s="115" t="str">
        <f>IF(AND(H37&gt;0,H37&lt;=$T$9),"volume inférieur à"&amp;" "&amp;$T$9 &amp;" m³"&amp;" = FFM",IF(AND(L37&gt;0,L37&lt;5)," Calcul d'un PAS pour min 5 échantillon",""))</f>
        <v/>
      </c>
      <c r="Q37" s="116"/>
      <c r="R37" s="9"/>
    </row>
    <row r="38" spans="2:18" x14ac:dyDescent="0.25">
      <c r="B38" s="36"/>
      <c r="C38" s="59"/>
      <c r="D38" s="60"/>
      <c r="E38" s="99"/>
      <c r="F38" s="61"/>
      <c r="G38" s="61"/>
      <c r="H38" s="70"/>
      <c r="I38" s="63" t="str">
        <f t="shared" si="9"/>
        <v/>
      </c>
      <c r="J38" s="28">
        <f t="shared" si="10"/>
        <v>0</v>
      </c>
      <c r="K38" s="29">
        <f t="shared" si="11"/>
        <v>0</v>
      </c>
      <c r="L38" s="1" t="str">
        <f>IF(H38&gt;0,IF(I38="Oui",ROUND(+H38*M$65/P$65,0),"FFM"),"")</f>
        <v/>
      </c>
      <c r="M38" s="58" t="str">
        <f t="shared" ref="M38:M61" si="13">IF(AND(H38&gt;0,L38&lt;&gt;"FFM"),IF(L38&lt;5,ROUNDDOWN(+H38*M$65/5/N38,-3),P$65/N38),"")</f>
        <v/>
      </c>
      <c r="N38" s="93">
        <f t="shared" si="12"/>
        <v>1</v>
      </c>
      <c r="O38" s="47" t="str">
        <f>IF(L38="FFM",0,IF(H38&gt;0,+H38*M$65/M38,""))</f>
        <v/>
      </c>
      <c r="P38" s="115" t="str">
        <f t="shared" ref="P38:P60" si="14">IF(AND(H38&gt;0,H38&lt;=$T$9),"volume inférieur à"&amp;" "&amp;$T$9 &amp;" m³"&amp;" = FFM",IF(AND(L38&gt;0,L38&lt;5)," Calcul d'un PAS pour min 5 échantillon",""))</f>
        <v/>
      </c>
      <c r="Q38" s="116"/>
      <c r="R38" s="9"/>
    </row>
    <row r="39" spans="2:18" x14ac:dyDescent="0.25">
      <c r="B39" s="36"/>
      <c r="C39" s="59"/>
      <c r="D39" s="60"/>
      <c r="E39" s="99"/>
      <c r="F39" s="61"/>
      <c r="G39" s="61"/>
      <c r="H39" s="70"/>
      <c r="I39" s="63" t="str">
        <f t="shared" si="9"/>
        <v/>
      </c>
      <c r="J39" s="28">
        <f t="shared" si="10"/>
        <v>0</v>
      </c>
      <c r="K39" s="29">
        <f t="shared" si="11"/>
        <v>0</v>
      </c>
      <c r="L39" s="1" t="str">
        <f t="shared" ref="L39:L61" si="15">IF(H39&gt;0,IF(I39="Oui",ROUND(+H39*M$65/P$65,0),"FFM"),"")</f>
        <v/>
      </c>
      <c r="M39" s="58" t="str">
        <f t="shared" si="13"/>
        <v/>
      </c>
      <c r="N39" s="93">
        <f t="shared" si="12"/>
        <v>1</v>
      </c>
      <c r="O39" s="47" t="str">
        <f t="shared" ref="O39:O61" si="16">IF(L39="FFM",0,IF(H39&gt;0,+H39*M$65/M39,""))</f>
        <v/>
      </c>
      <c r="P39" s="115" t="str">
        <f t="shared" si="14"/>
        <v/>
      </c>
      <c r="Q39" s="116"/>
      <c r="R39" s="9"/>
    </row>
    <row r="40" spans="2:18" x14ac:dyDescent="0.25">
      <c r="B40" s="36"/>
      <c r="C40" s="59"/>
      <c r="D40" s="60"/>
      <c r="E40" s="99"/>
      <c r="F40" s="61"/>
      <c r="G40" s="61"/>
      <c r="H40" s="70"/>
      <c r="I40" s="63" t="str">
        <f t="shared" si="9"/>
        <v/>
      </c>
      <c r="J40" s="28">
        <f t="shared" si="10"/>
        <v>0</v>
      </c>
      <c r="K40" s="29">
        <f t="shared" si="11"/>
        <v>0</v>
      </c>
      <c r="L40" s="1" t="str">
        <f t="shared" si="15"/>
        <v/>
      </c>
      <c r="M40" s="58" t="str">
        <f t="shared" si="13"/>
        <v/>
      </c>
      <c r="N40" s="93">
        <f t="shared" si="12"/>
        <v>1</v>
      </c>
      <c r="O40" s="47" t="str">
        <f t="shared" si="16"/>
        <v/>
      </c>
      <c r="P40" s="115" t="str">
        <f t="shared" si="14"/>
        <v/>
      </c>
      <c r="Q40" s="116"/>
      <c r="R40" s="9"/>
    </row>
    <row r="41" spans="2:18" x14ac:dyDescent="0.25">
      <c r="B41" s="36"/>
      <c r="C41" s="59"/>
      <c r="D41" s="60"/>
      <c r="E41" s="99"/>
      <c r="F41" s="61"/>
      <c r="G41" s="61"/>
      <c r="H41" s="70"/>
      <c r="I41" s="63" t="str">
        <f t="shared" si="9"/>
        <v/>
      </c>
      <c r="J41" s="28">
        <f t="shared" si="10"/>
        <v>0</v>
      </c>
      <c r="K41" s="29">
        <f t="shared" si="11"/>
        <v>0</v>
      </c>
      <c r="L41" s="1" t="str">
        <f t="shared" si="15"/>
        <v/>
      </c>
      <c r="M41" s="58" t="str">
        <f t="shared" si="13"/>
        <v/>
      </c>
      <c r="N41" s="93">
        <f t="shared" si="12"/>
        <v>1</v>
      </c>
      <c r="O41" s="47" t="str">
        <f t="shared" si="16"/>
        <v/>
      </c>
      <c r="P41" s="115" t="str">
        <f t="shared" si="14"/>
        <v/>
      </c>
      <c r="Q41" s="116"/>
      <c r="R41" s="9"/>
    </row>
    <row r="42" spans="2:18" x14ac:dyDescent="0.25">
      <c r="B42" s="36"/>
      <c r="C42" s="73"/>
      <c r="D42" s="60"/>
      <c r="E42" s="99"/>
      <c r="F42" s="61"/>
      <c r="G42" s="61"/>
      <c r="H42" s="70"/>
      <c r="I42" s="63" t="str">
        <f t="shared" si="9"/>
        <v/>
      </c>
      <c r="J42" s="28">
        <f t="shared" si="10"/>
        <v>0</v>
      </c>
      <c r="K42" s="29">
        <f t="shared" si="11"/>
        <v>0</v>
      </c>
      <c r="L42" s="1" t="str">
        <f t="shared" si="15"/>
        <v/>
      </c>
      <c r="M42" s="58" t="str">
        <f t="shared" si="13"/>
        <v/>
      </c>
      <c r="N42" s="93">
        <f t="shared" si="12"/>
        <v>1</v>
      </c>
      <c r="O42" s="47" t="str">
        <f t="shared" si="16"/>
        <v/>
      </c>
      <c r="P42" s="115" t="str">
        <f t="shared" si="14"/>
        <v/>
      </c>
      <c r="Q42" s="116"/>
      <c r="R42" s="9"/>
    </row>
    <row r="43" spans="2:18" x14ac:dyDescent="0.25">
      <c r="B43" s="36"/>
      <c r="C43" s="73"/>
      <c r="D43" s="60"/>
      <c r="E43" s="100"/>
      <c r="F43" s="61"/>
      <c r="G43" s="61"/>
      <c r="H43" s="70"/>
      <c r="I43" s="63" t="str">
        <f t="shared" si="9"/>
        <v/>
      </c>
      <c r="J43" s="28">
        <f t="shared" si="10"/>
        <v>0</v>
      </c>
      <c r="K43" s="29">
        <f t="shared" si="11"/>
        <v>0</v>
      </c>
      <c r="L43" s="1" t="str">
        <f t="shared" si="15"/>
        <v/>
      </c>
      <c r="M43" s="58" t="str">
        <f t="shared" si="13"/>
        <v/>
      </c>
      <c r="N43" s="93">
        <f t="shared" si="12"/>
        <v>1</v>
      </c>
      <c r="O43" s="47" t="str">
        <f t="shared" si="16"/>
        <v/>
      </c>
      <c r="P43" s="115" t="str">
        <f t="shared" si="14"/>
        <v/>
      </c>
      <c r="Q43" s="116"/>
      <c r="R43" s="9"/>
    </row>
    <row r="44" spans="2:18" x14ac:dyDescent="0.25">
      <c r="B44" s="36"/>
      <c r="C44" s="73"/>
      <c r="D44" s="60"/>
      <c r="E44" s="100"/>
      <c r="F44" s="61"/>
      <c r="G44" s="61"/>
      <c r="H44" s="70"/>
      <c r="I44" s="63" t="str">
        <f t="shared" si="9"/>
        <v/>
      </c>
      <c r="J44" s="28">
        <f t="shared" si="10"/>
        <v>0</v>
      </c>
      <c r="K44" s="29">
        <f t="shared" si="11"/>
        <v>0</v>
      </c>
      <c r="L44" s="1" t="str">
        <f t="shared" si="15"/>
        <v/>
      </c>
      <c r="M44" s="58" t="str">
        <f t="shared" si="13"/>
        <v/>
      </c>
      <c r="N44" s="93">
        <f t="shared" si="12"/>
        <v>1</v>
      </c>
      <c r="O44" s="47" t="str">
        <f t="shared" si="16"/>
        <v/>
      </c>
      <c r="P44" s="115" t="str">
        <f t="shared" si="14"/>
        <v/>
      </c>
      <c r="Q44" s="116"/>
      <c r="R44" s="9"/>
    </row>
    <row r="45" spans="2:18" x14ac:dyDescent="0.25">
      <c r="B45" s="36"/>
      <c r="C45" s="73"/>
      <c r="D45" s="60"/>
      <c r="E45" s="100"/>
      <c r="F45" s="61"/>
      <c r="G45" s="61"/>
      <c r="H45" s="70"/>
      <c r="I45" s="63" t="str">
        <f t="shared" si="9"/>
        <v/>
      </c>
      <c r="J45" s="28">
        <f t="shared" si="10"/>
        <v>0</v>
      </c>
      <c r="K45" s="29">
        <f t="shared" si="11"/>
        <v>0</v>
      </c>
      <c r="L45" s="1" t="str">
        <f t="shared" si="15"/>
        <v/>
      </c>
      <c r="M45" s="58" t="str">
        <f t="shared" si="13"/>
        <v/>
      </c>
      <c r="N45" s="93">
        <f t="shared" si="12"/>
        <v>1</v>
      </c>
      <c r="O45" s="47" t="str">
        <f t="shared" si="16"/>
        <v/>
      </c>
      <c r="P45" s="115" t="str">
        <f t="shared" si="14"/>
        <v/>
      </c>
      <c r="Q45" s="116"/>
      <c r="R45" s="9"/>
    </row>
    <row r="46" spans="2:18" x14ac:dyDescent="0.25">
      <c r="B46" s="36"/>
      <c r="C46" s="73"/>
      <c r="D46" s="60"/>
      <c r="E46" s="100"/>
      <c r="F46" s="61"/>
      <c r="G46" s="61"/>
      <c r="H46" s="70"/>
      <c r="I46" s="63" t="str">
        <f t="shared" si="9"/>
        <v/>
      </c>
      <c r="J46" s="28">
        <f t="shared" si="10"/>
        <v>0</v>
      </c>
      <c r="K46" s="29">
        <f t="shared" si="11"/>
        <v>0</v>
      </c>
      <c r="L46" s="1" t="str">
        <f t="shared" si="15"/>
        <v/>
      </c>
      <c r="M46" s="58" t="str">
        <f t="shared" si="13"/>
        <v/>
      </c>
      <c r="N46" s="93">
        <f t="shared" si="12"/>
        <v>1</v>
      </c>
      <c r="O46" s="47" t="str">
        <f t="shared" si="16"/>
        <v/>
      </c>
      <c r="P46" s="115" t="str">
        <f t="shared" si="14"/>
        <v/>
      </c>
      <c r="Q46" s="116"/>
      <c r="R46" s="9"/>
    </row>
    <row r="47" spans="2:18" x14ac:dyDescent="0.25">
      <c r="B47" s="36"/>
      <c r="C47" s="73"/>
      <c r="D47" s="60"/>
      <c r="E47" s="100"/>
      <c r="F47" s="61"/>
      <c r="G47" s="61"/>
      <c r="H47" s="70"/>
      <c r="I47" s="63" t="str">
        <f t="shared" si="9"/>
        <v/>
      </c>
      <c r="J47" s="28">
        <f t="shared" si="10"/>
        <v>0</v>
      </c>
      <c r="K47" s="29">
        <f t="shared" si="11"/>
        <v>0</v>
      </c>
      <c r="L47" s="1" t="str">
        <f t="shared" si="15"/>
        <v/>
      </c>
      <c r="M47" s="58" t="str">
        <f t="shared" si="13"/>
        <v/>
      </c>
      <c r="N47" s="93">
        <f t="shared" si="12"/>
        <v>1</v>
      </c>
      <c r="O47" s="47" t="str">
        <f t="shared" si="16"/>
        <v/>
      </c>
      <c r="P47" s="115" t="str">
        <f t="shared" si="14"/>
        <v/>
      </c>
      <c r="Q47" s="116"/>
      <c r="R47" s="9"/>
    </row>
    <row r="48" spans="2:18" x14ac:dyDescent="0.25">
      <c r="B48" s="36"/>
      <c r="C48" s="73"/>
      <c r="D48" s="60"/>
      <c r="E48" s="100"/>
      <c r="F48" s="61"/>
      <c r="G48" s="61"/>
      <c r="H48" s="70"/>
      <c r="I48" s="63" t="str">
        <f t="shared" si="9"/>
        <v/>
      </c>
      <c r="J48" s="28">
        <f t="shared" si="10"/>
        <v>0</v>
      </c>
      <c r="K48" s="29">
        <f t="shared" si="11"/>
        <v>0</v>
      </c>
      <c r="L48" s="1" t="str">
        <f t="shared" si="15"/>
        <v/>
      </c>
      <c r="M48" s="58" t="str">
        <f t="shared" si="13"/>
        <v/>
      </c>
      <c r="N48" s="93">
        <f t="shared" si="12"/>
        <v>1</v>
      </c>
      <c r="O48" s="47" t="str">
        <f t="shared" si="16"/>
        <v/>
      </c>
      <c r="P48" s="115" t="str">
        <f t="shared" si="14"/>
        <v/>
      </c>
      <c r="Q48" s="116"/>
      <c r="R48" s="9"/>
    </row>
    <row r="49" spans="2:18" x14ac:dyDescent="0.25">
      <c r="B49" s="36"/>
      <c r="C49" s="73"/>
      <c r="D49" s="60"/>
      <c r="E49" s="100"/>
      <c r="F49" s="61"/>
      <c r="G49" s="61"/>
      <c r="H49" s="70"/>
      <c r="I49" s="63" t="str">
        <f t="shared" si="9"/>
        <v/>
      </c>
      <c r="J49" s="28">
        <f t="shared" si="10"/>
        <v>0</v>
      </c>
      <c r="K49" s="29">
        <f t="shared" si="11"/>
        <v>0</v>
      </c>
      <c r="L49" s="1" t="str">
        <f t="shared" si="15"/>
        <v/>
      </c>
      <c r="M49" s="58" t="str">
        <f t="shared" si="13"/>
        <v/>
      </c>
      <c r="N49" s="93">
        <f t="shared" si="12"/>
        <v>1</v>
      </c>
      <c r="O49" s="47" t="str">
        <f t="shared" si="16"/>
        <v/>
      </c>
      <c r="P49" s="115" t="str">
        <f t="shared" si="14"/>
        <v/>
      </c>
      <c r="Q49" s="116"/>
      <c r="R49" s="9"/>
    </row>
    <row r="50" spans="2:18" x14ac:dyDescent="0.25">
      <c r="B50" s="36"/>
      <c r="C50" s="73"/>
      <c r="D50" s="60"/>
      <c r="E50" s="100"/>
      <c r="F50" s="61"/>
      <c r="G50" s="61"/>
      <c r="H50" s="70"/>
      <c r="I50" s="63" t="str">
        <f t="shared" si="9"/>
        <v/>
      </c>
      <c r="J50" s="28">
        <f t="shared" si="10"/>
        <v>0</v>
      </c>
      <c r="K50" s="29">
        <f t="shared" si="11"/>
        <v>0</v>
      </c>
      <c r="L50" s="1" t="str">
        <f t="shared" si="15"/>
        <v/>
      </c>
      <c r="M50" s="58" t="str">
        <f t="shared" si="13"/>
        <v/>
      </c>
      <c r="N50" s="93">
        <f t="shared" si="12"/>
        <v>1</v>
      </c>
      <c r="O50" s="47" t="str">
        <f t="shared" si="16"/>
        <v/>
      </c>
      <c r="P50" s="115" t="str">
        <f t="shared" si="14"/>
        <v/>
      </c>
      <c r="Q50" s="116"/>
      <c r="R50" s="9"/>
    </row>
    <row r="51" spans="2:18" x14ac:dyDescent="0.25">
      <c r="B51" s="36"/>
      <c r="C51" s="73"/>
      <c r="D51" s="60"/>
      <c r="E51" s="100"/>
      <c r="F51" s="61"/>
      <c r="G51" s="61"/>
      <c r="H51" s="70"/>
      <c r="I51" s="63" t="str">
        <f t="shared" si="9"/>
        <v/>
      </c>
      <c r="J51" s="28">
        <f t="shared" si="10"/>
        <v>0</v>
      </c>
      <c r="K51" s="29">
        <f t="shared" si="11"/>
        <v>0</v>
      </c>
      <c r="L51" s="1" t="str">
        <f t="shared" si="15"/>
        <v/>
      </c>
      <c r="M51" s="58" t="str">
        <f t="shared" si="13"/>
        <v/>
      </c>
      <c r="N51" s="93">
        <f t="shared" si="12"/>
        <v>1</v>
      </c>
      <c r="O51" s="47" t="str">
        <f t="shared" si="16"/>
        <v/>
      </c>
      <c r="P51" s="115" t="str">
        <f t="shared" si="14"/>
        <v/>
      </c>
      <c r="Q51" s="116"/>
      <c r="R51" s="9"/>
    </row>
    <row r="52" spans="2:18" x14ac:dyDescent="0.25">
      <c r="B52" s="36"/>
      <c r="C52" s="73"/>
      <c r="D52" s="60"/>
      <c r="E52" s="100"/>
      <c r="F52" s="61"/>
      <c r="G52" s="61"/>
      <c r="H52" s="70"/>
      <c r="I52" s="63" t="str">
        <f t="shared" si="9"/>
        <v/>
      </c>
      <c r="J52" s="28">
        <f t="shared" si="10"/>
        <v>0</v>
      </c>
      <c r="K52" s="29">
        <f t="shared" si="11"/>
        <v>0</v>
      </c>
      <c r="L52" s="1" t="str">
        <f t="shared" si="15"/>
        <v/>
      </c>
      <c r="M52" s="58" t="str">
        <f t="shared" si="13"/>
        <v/>
      </c>
      <c r="N52" s="93">
        <f t="shared" si="12"/>
        <v>1</v>
      </c>
      <c r="O52" s="47" t="str">
        <f t="shared" si="16"/>
        <v/>
      </c>
      <c r="P52" s="115" t="str">
        <f t="shared" si="14"/>
        <v/>
      </c>
      <c r="Q52" s="116"/>
      <c r="R52" s="9"/>
    </row>
    <row r="53" spans="2:18" x14ac:dyDescent="0.25">
      <c r="B53" s="36"/>
      <c r="C53" s="73"/>
      <c r="D53" s="60"/>
      <c r="E53" s="100"/>
      <c r="F53" s="61"/>
      <c r="G53" s="61"/>
      <c r="H53" s="70"/>
      <c r="I53" s="63" t="str">
        <f t="shared" si="9"/>
        <v/>
      </c>
      <c r="J53" s="28">
        <f t="shared" si="10"/>
        <v>0</v>
      </c>
      <c r="K53" s="29">
        <f t="shared" si="11"/>
        <v>0</v>
      </c>
      <c r="L53" s="1" t="str">
        <f t="shared" si="15"/>
        <v/>
      </c>
      <c r="M53" s="58" t="str">
        <f t="shared" si="13"/>
        <v/>
      </c>
      <c r="N53" s="93">
        <f t="shared" si="12"/>
        <v>1</v>
      </c>
      <c r="O53" s="47" t="str">
        <f t="shared" si="16"/>
        <v/>
      </c>
      <c r="P53" s="115" t="str">
        <f t="shared" si="14"/>
        <v/>
      </c>
      <c r="Q53" s="116"/>
      <c r="R53" s="9"/>
    </row>
    <row r="54" spans="2:18" x14ac:dyDescent="0.25">
      <c r="B54" s="36"/>
      <c r="C54" s="73"/>
      <c r="D54" s="60"/>
      <c r="E54" s="100"/>
      <c r="F54" s="61"/>
      <c r="G54" s="61"/>
      <c r="H54" s="70"/>
      <c r="I54" s="63" t="str">
        <f t="shared" si="9"/>
        <v/>
      </c>
      <c r="J54" s="28">
        <f t="shared" si="10"/>
        <v>0</v>
      </c>
      <c r="K54" s="29">
        <f t="shared" si="11"/>
        <v>0</v>
      </c>
      <c r="L54" s="1" t="str">
        <f t="shared" si="15"/>
        <v/>
      </c>
      <c r="M54" s="58" t="str">
        <f t="shared" si="13"/>
        <v/>
      </c>
      <c r="N54" s="93">
        <f t="shared" si="12"/>
        <v>1</v>
      </c>
      <c r="O54" s="47" t="str">
        <f t="shared" si="16"/>
        <v/>
      </c>
      <c r="P54" s="115" t="str">
        <f t="shared" si="14"/>
        <v/>
      </c>
      <c r="Q54" s="116"/>
      <c r="R54" s="9"/>
    </row>
    <row r="55" spans="2:18" x14ac:dyDescent="0.25">
      <c r="B55" s="36"/>
      <c r="C55" s="73"/>
      <c r="D55" s="60"/>
      <c r="E55" s="100"/>
      <c r="F55" s="61"/>
      <c r="G55" s="61"/>
      <c r="H55" s="70"/>
      <c r="I55" s="63" t="str">
        <f t="shared" si="9"/>
        <v/>
      </c>
      <c r="J55" s="28">
        <f t="shared" si="10"/>
        <v>0</v>
      </c>
      <c r="K55" s="29">
        <f t="shared" si="11"/>
        <v>0</v>
      </c>
      <c r="L55" s="1" t="str">
        <f t="shared" si="15"/>
        <v/>
      </c>
      <c r="M55" s="58" t="str">
        <f t="shared" si="13"/>
        <v/>
      </c>
      <c r="N55" s="93">
        <f t="shared" si="12"/>
        <v>1</v>
      </c>
      <c r="O55" s="47" t="str">
        <f t="shared" si="16"/>
        <v/>
      </c>
      <c r="P55" s="115" t="str">
        <f t="shared" si="14"/>
        <v/>
      </c>
      <c r="Q55" s="116"/>
      <c r="R55" s="9"/>
    </row>
    <row r="56" spans="2:18" x14ac:dyDescent="0.25">
      <c r="B56" s="36"/>
      <c r="C56" s="73"/>
      <c r="D56" s="60"/>
      <c r="E56" s="100"/>
      <c r="F56" s="61"/>
      <c r="G56" s="61"/>
      <c r="H56" s="70"/>
      <c r="I56" s="63" t="str">
        <f t="shared" si="9"/>
        <v/>
      </c>
      <c r="J56" s="28">
        <f t="shared" si="10"/>
        <v>0</v>
      </c>
      <c r="K56" s="29">
        <f t="shared" si="11"/>
        <v>0</v>
      </c>
      <c r="L56" s="1" t="str">
        <f t="shared" si="15"/>
        <v/>
      </c>
      <c r="M56" s="58" t="str">
        <f t="shared" si="13"/>
        <v/>
      </c>
      <c r="N56" s="93">
        <f t="shared" si="12"/>
        <v>1</v>
      </c>
      <c r="O56" s="47" t="str">
        <f t="shared" si="16"/>
        <v/>
      </c>
      <c r="P56" s="115" t="str">
        <f t="shared" si="14"/>
        <v/>
      </c>
      <c r="Q56" s="116"/>
      <c r="R56" s="9"/>
    </row>
    <row r="57" spans="2:18" x14ac:dyDescent="0.25">
      <c r="B57" s="36"/>
      <c r="C57" s="73"/>
      <c r="D57" s="60"/>
      <c r="E57" s="100"/>
      <c r="F57" s="61"/>
      <c r="G57" s="61"/>
      <c r="H57" s="70"/>
      <c r="I57" s="63" t="str">
        <f t="shared" si="9"/>
        <v/>
      </c>
      <c r="J57" s="28">
        <f t="shared" si="10"/>
        <v>0</v>
      </c>
      <c r="K57" s="29">
        <f t="shared" si="11"/>
        <v>0</v>
      </c>
      <c r="L57" s="1" t="str">
        <f t="shared" si="15"/>
        <v/>
      </c>
      <c r="M57" s="58" t="str">
        <f t="shared" si="13"/>
        <v/>
      </c>
      <c r="N57" s="93">
        <f t="shared" si="12"/>
        <v>1</v>
      </c>
      <c r="O57" s="47" t="str">
        <f t="shared" si="16"/>
        <v/>
      </c>
      <c r="P57" s="115" t="str">
        <f t="shared" si="14"/>
        <v/>
      </c>
      <c r="Q57" s="116"/>
      <c r="R57" s="9"/>
    </row>
    <row r="58" spans="2:18" x14ac:dyDescent="0.25">
      <c r="B58" s="36"/>
      <c r="C58" s="73"/>
      <c r="D58" s="60"/>
      <c r="E58" s="100"/>
      <c r="F58" s="61"/>
      <c r="G58" s="61"/>
      <c r="H58" s="70"/>
      <c r="I58" s="63" t="str">
        <f t="shared" si="9"/>
        <v/>
      </c>
      <c r="J58" s="28">
        <f t="shared" si="10"/>
        <v>0</v>
      </c>
      <c r="K58" s="29">
        <f t="shared" si="11"/>
        <v>0</v>
      </c>
      <c r="L58" s="1" t="str">
        <f t="shared" si="15"/>
        <v/>
      </c>
      <c r="M58" s="58" t="str">
        <f t="shared" si="13"/>
        <v/>
      </c>
      <c r="N58" s="93">
        <f t="shared" si="12"/>
        <v>1</v>
      </c>
      <c r="O58" s="47" t="str">
        <f t="shared" si="16"/>
        <v/>
      </c>
      <c r="P58" s="115" t="str">
        <f t="shared" si="14"/>
        <v/>
      </c>
      <c r="Q58" s="116"/>
      <c r="R58" s="9"/>
    </row>
    <row r="59" spans="2:18" x14ac:dyDescent="0.25">
      <c r="B59" s="36"/>
      <c r="C59" s="73"/>
      <c r="D59" s="60"/>
      <c r="E59" s="100"/>
      <c r="F59" s="61"/>
      <c r="G59" s="61"/>
      <c r="H59" s="70"/>
      <c r="I59" s="63" t="str">
        <f t="shared" si="9"/>
        <v/>
      </c>
      <c r="J59" s="28">
        <f t="shared" si="10"/>
        <v>0</v>
      </c>
      <c r="K59" s="29">
        <f t="shared" si="11"/>
        <v>0</v>
      </c>
      <c r="L59" s="1" t="str">
        <f t="shared" si="15"/>
        <v/>
      </c>
      <c r="M59" s="58" t="str">
        <f t="shared" si="13"/>
        <v/>
      </c>
      <c r="N59" s="93">
        <f t="shared" si="12"/>
        <v>1</v>
      </c>
      <c r="O59" s="47" t="str">
        <f t="shared" si="16"/>
        <v/>
      </c>
      <c r="P59" s="115" t="str">
        <f t="shared" si="14"/>
        <v/>
      </c>
      <c r="Q59" s="116"/>
      <c r="R59" s="9"/>
    </row>
    <row r="60" spans="2:18" x14ac:dyDescent="0.25">
      <c r="B60" s="36"/>
      <c r="C60" s="73"/>
      <c r="D60" s="60"/>
      <c r="E60" s="100"/>
      <c r="F60" s="61"/>
      <c r="G60" s="61"/>
      <c r="H60" s="70"/>
      <c r="I60" s="63" t="str">
        <f t="shared" si="9"/>
        <v/>
      </c>
      <c r="J60" s="28">
        <f t="shared" si="10"/>
        <v>0</v>
      </c>
      <c r="K60" s="49">
        <f t="shared" si="11"/>
        <v>0</v>
      </c>
      <c r="L60" s="50" t="str">
        <f t="shared" si="15"/>
        <v/>
      </c>
      <c r="M60" s="58" t="str">
        <f t="shared" si="13"/>
        <v/>
      </c>
      <c r="N60" s="93">
        <f t="shared" si="12"/>
        <v>1</v>
      </c>
      <c r="O60" s="51" t="str">
        <f t="shared" si="16"/>
        <v/>
      </c>
      <c r="P60" s="115" t="str">
        <f t="shared" si="14"/>
        <v/>
      </c>
      <c r="Q60" s="116"/>
      <c r="R60" s="9"/>
    </row>
    <row r="61" spans="2:18" ht="15.75" thickBot="1" x14ac:dyDescent="0.3">
      <c r="B61" s="36"/>
      <c r="C61" s="74"/>
      <c r="D61" s="95"/>
      <c r="E61" s="101"/>
      <c r="F61" s="96"/>
      <c r="G61" s="96"/>
      <c r="H61" s="97"/>
      <c r="I61" s="91" t="str">
        <f t="shared" si="9"/>
        <v/>
      </c>
      <c r="J61" s="34">
        <f t="shared" si="10"/>
        <v>0</v>
      </c>
      <c r="K61" s="35">
        <f t="shared" si="11"/>
        <v>0</v>
      </c>
      <c r="L61" s="52" t="str">
        <f t="shared" si="15"/>
        <v/>
      </c>
      <c r="M61" s="109" t="str">
        <f t="shared" si="13"/>
        <v/>
      </c>
      <c r="N61" s="93">
        <f t="shared" si="12"/>
        <v>1</v>
      </c>
      <c r="O61" s="48" t="str">
        <f t="shared" si="16"/>
        <v/>
      </c>
      <c r="P61" s="166" t="str">
        <f t="shared" ref="P61" si="17">IF(AND(H61&gt;0,H61&lt;=$F$132),"volume inférieur à"&amp;" "&amp;$T$9 &amp;" m³"&amp;" = FFM",IF(AND(L61&gt;0,L61&lt;5)," Calcul d'un PAS pour min 5 échantillon",""))</f>
        <v/>
      </c>
      <c r="Q61" s="167"/>
      <c r="R61" s="9"/>
    </row>
    <row r="62" spans="2:18" ht="15.75" customHeight="1" thickTop="1" thickBot="1" x14ac:dyDescent="0.3">
      <c r="E62" s="11"/>
      <c r="J62" s="30"/>
      <c r="K62" s="27">
        <f t="shared" ref="K62" si="18">IF(L62="FFM",H62,0)</f>
        <v>0</v>
      </c>
      <c r="N62" s="16"/>
      <c r="O62" s="118" t="s">
        <v>9</v>
      </c>
      <c r="P62" s="120" t="s">
        <v>10</v>
      </c>
      <c r="R62" s="9"/>
    </row>
    <row r="63" spans="2:18" ht="15.75" customHeight="1" thickBot="1" x14ac:dyDescent="0.3">
      <c r="E63" s="11"/>
      <c r="G63" s="122" t="s">
        <v>27</v>
      </c>
      <c r="H63" s="123"/>
      <c r="I63" s="124"/>
      <c r="J63" s="30"/>
      <c r="K63" s="27"/>
      <c r="L63" s="110">
        <f>+T3</f>
        <v>46</v>
      </c>
      <c r="M63" s="113" t="s">
        <v>8</v>
      </c>
      <c r="N63" s="16"/>
      <c r="O63" s="118"/>
      <c r="P63" s="120"/>
      <c r="R63" s="9"/>
    </row>
    <row r="64" spans="2:18" ht="15.75" thickBot="1" x14ac:dyDescent="0.3">
      <c r="E64" s="11"/>
      <c r="G64" s="125" t="s">
        <v>11</v>
      </c>
      <c r="H64" s="126"/>
      <c r="I64" s="127"/>
      <c r="J64" s="30"/>
      <c r="K64" s="27"/>
      <c r="L64" s="26">
        <v>15</v>
      </c>
      <c r="M64" s="114"/>
      <c r="N64" s="16"/>
      <c r="O64" s="119"/>
      <c r="P64" s="121"/>
      <c r="R64" s="9"/>
    </row>
    <row r="65" spans="2:24" ht="19.5" thickBot="1" x14ac:dyDescent="0.35">
      <c r="D65" s="12"/>
      <c r="E65" s="57" t="s">
        <v>24</v>
      </c>
      <c r="F65" s="155">
        <f>+T9</f>
        <v>4500</v>
      </c>
      <c r="G65" s="156"/>
      <c r="H65" s="128">
        <f>SUM(J37:J61)</f>
        <v>0</v>
      </c>
      <c r="I65" s="129"/>
      <c r="J65" s="27"/>
      <c r="K65" s="27">
        <f t="shared" ref="K65:K96" si="19">IF(L65="FFM",H65,0)</f>
        <v>0</v>
      </c>
      <c r="L65" s="25">
        <f>L63</f>
        <v>46</v>
      </c>
      <c r="M65" s="13">
        <v>1040</v>
      </c>
      <c r="N65" s="16"/>
      <c r="O65" s="87">
        <f>+M65*H65</f>
        <v>0</v>
      </c>
      <c r="P65" s="53">
        <f>ROUNDDOWN(+O65/L65,-3)</f>
        <v>0</v>
      </c>
      <c r="R65" s="9"/>
    </row>
    <row r="66" spans="2:24" ht="15.75" thickBot="1" x14ac:dyDescent="0.3">
      <c r="D66" s="12"/>
      <c r="E66" s="14"/>
      <c r="F66" s="12"/>
      <c r="G66" s="12"/>
      <c r="H66" s="4"/>
      <c r="I66" s="12"/>
      <c r="J66" s="32"/>
      <c r="K66" s="32"/>
      <c r="L66" s="16"/>
      <c r="M66" s="16"/>
      <c r="N66" s="16"/>
      <c r="O66" s="16"/>
      <c r="P66" s="16"/>
      <c r="R66" s="9"/>
    </row>
    <row r="67" spans="2:24" ht="15.75" thickBot="1" x14ac:dyDescent="0.3">
      <c r="E67" s="14"/>
      <c r="G67" s="144" t="s">
        <v>12</v>
      </c>
      <c r="H67" s="145"/>
      <c r="I67" s="146"/>
      <c r="J67" s="33"/>
      <c r="K67" s="27">
        <f t="shared" si="19"/>
        <v>0</v>
      </c>
      <c r="L67" s="24">
        <f>SUM(O37:O61)</f>
        <v>0</v>
      </c>
      <c r="M67" s="18"/>
      <c r="N67" s="18"/>
    </row>
    <row r="68" spans="2:24" x14ac:dyDescent="0.25">
      <c r="E68" s="14"/>
      <c r="J68" s="30"/>
      <c r="K68" s="27">
        <f t="shared" si="19"/>
        <v>0</v>
      </c>
      <c r="L68" s="19"/>
      <c r="O68" s="20"/>
    </row>
    <row r="69" spans="2:24" ht="15.75" thickBot="1" x14ac:dyDescent="0.3">
      <c r="J69" s="30"/>
      <c r="K69" s="27">
        <f t="shared" si="19"/>
        <v>0</v>
      </c>
      <c r="L69" s="18"/>
      <c r="O69" s="14"/>
    </row>
    <row r="70" spans="2:24" s="37" customFormat="1" ht="46.5" customHeight="1" thickTop="1" thickBot="1" x14ac:dyDescent="0.3">
      <c r="B70" s="75" t="s">
        <v>1</v>
      </c>
      <c r="C70" s="76" t="s">
        <v>0</v>
      </c>
      <c r="D70" s="77" t="s">
        <v>2</v>
      </c>
      <c r="E70" s="7" t="s">
        <v>16</v>
      </c>
      <c r="F70" s="78" t="s">
        <v>3</v>
      </c>
      <c r="G70" s="78" t="s">
        <v>4</v>
      </c>
      <c r="H70" s="79" t="s">
        <v>5</v>
      </c>
      <c r="I70" s="62" t="s">
        <v>17</v>
      </c>
      <c r="J70" s="43"/>
      <c r="K70" s="92">
        <f t="shared" si="19"/>
        <v>0</v>
      </c>
      <c r="L70" s="44" t="s">
        <v>6</v>
      </c>
      <c r="M70" s="89" t="s">
        <v>7</v>
      </c>
      <c r="N70" s="89" t="s">
        <v>11</v>
      </c>
      <c r="O70" s="90" t="s">
        <v>19</v>
      </c>
      <c r="P70" s="10"/>
      <c r="Q70" s="102"/>
      <c r="R70" s="38"/>
    </row>
    <row r="71" spans="2:24" ht="15.75" thickTop="1" x14ac:dyDescent="0.25">
      <c r="B71" s="80">
        <v>1</v>
      </c>
      <c r="C71" s="111">
        <v>132</v>
      </c>
      <c r="D71" s="66"/>
      <c r="E71" s="98"/>
      <c r="F71" s="67"/>
      <c r="G71" s="67"/>
      <c r="H71" s="68"/>
      <c r="I71" s="63" t="str">
        <f>IF(H71&gt;0,IF(H71&gt;$F$99,"Oui","Non"),"")</f>
        <v/>
      </c>
      <c r="J71" s="39">
        <f t="shared" ref="J71:J95" si="20">IF(I71="Oui",H71,0)</f>
        <v>0</v>
      </c>
      <c r="K71" s="40">
        <f t="shared" si="19"/>
        <v>0</v>
      </c>
      <c r="L71" s="41" t="str">
        <f>IF(H71&gt;0,IF(I71="Oui",ROUND(+H71*M$99/P$99,0),"FFM"),"")</f>
        <v/>
      </c>
      <c r="M71" s="58" t="str">
        <f>IF(AND(H71&gt;0,L71&lt;&gt;"FFM"),IF(L71&lt;5,ROUNDDOWN(+H71*M$99/5/N71,-3),P$99/N71),"")</f>
        <v/>
      </c>
      <c r="N71" s="93">
        <f t="shared" ref="N71:N95" si="21">IF($L$98&lt;16,1,2)</f>
        <v>1</v>
      </c>
      <c r="O71" s="42" t="str">
        <f>IF(L71="FFM",0,IF(H71&gt;0,+H71*M$99/M71,""))</f>
        <v/>
      </c>
      <c r="P71" s="115" t="str">
        <f>IF(AND(H71&gt;0,H71&lt;=$T$9),"volume inférieur à"&amp;" "&amp;$T$9 &amp;" m³"&amp;" = FFM",IF(AND(L71&gt;0,L71&lt;5)," Calcul d'un PAS pour min 5 échantillon",""))</f>
        <v/>
      </c>
      <c r="Q71" s="116"/>
      <c r="R71" s="9"/>
      <c r="X71" s="14"/>
    </row>
    <row r="72" spans="2:24" x14ac:dyDescent="0.25">
      <c r="B72" s="69">
        <v>2</v>
      </c>
      <c r="C72" s="59"/>
      <c r="D72" s="60"/>
      <c r="E72" s="99"/>
      <c r="F72" s="61"/>
      <c r="G72" s="61"/>
      <c r="H72" s="70"/>
      <c r="I72" s="63" t="str">
        <f t="shared" ref="I72:I95" si="22">IF(H72&gt;0,IF(H72&gt;$F$99,"Oui","Non"),"")</f>
        <v/>
      </c>
      <c r="J72" s="28">
        <f t="shared" si="20"/>
        <v>0</v>
      </c>
      <c r="K72" s="29">
        <f t="shared" si="19"/>
        <v>0</v>
      </c>
      <c r="L72" s="1" t="str">
        <f>IF(H72&gt;0,IF(I72="Oui",ROUND(+H72*M$99/P$99,0),"FFM"),"")</f>
        <v/>
      </c>
      <c r="M72" s="58" t="str">
        <f t="shared" ref="M72:M94" si="23">IF(AND(H72&gt;0,L72&lt;&gt;"FFM"),IF(L72&lt;5,ROUNDDOWN(+H72*M$99/5/N72,-3),P$99/N72),"")</f>
        <v/>
      </c>
      <c r="N72" s="93">
        <f t="shared" si="21"/>
        <v>1</v>
      </c>
      <c r="O72" s="47" t="str">
        <f>IF(L72="FFM",0,IF(H72&gt;0,+H72*M$99/M72,""))</f>
        <v/>
      </c>
      <c r="P72" s="115" t="str">
        <f t="shared" ref="P72:P94" si="24">IF(AND(H72&gt;0,H72&lt;=$T$9),"volume inférieur à"&amp;" "&amp;$T$9 &amp;" m³"&amp;" = FFM",IF(AND(L72&gt;0,L72&lt;5)," Calcul d'un PAS pour min 5 échantillon",""))</f>
        <v/>
      </c>
      <c r="Q72" s="116"/>
      <c r="R72" s="9"/>
    </row>
    <row r="73" spans="2:24" x14ac:dyDescent="0.25">
      <c r="B73" s="80">
        <v>3</v>
      </c>
      <c r="C73" s="59"/>
      <c r="D73" s="60"/>
      <c r="E73" s="99"/>
      <c r="F73" s="61"/>
      <c r="G73" s="61"/>
      <c r="H73" s="70"/>
      <c r="I73" s="63" t="str">
        <f t="shared" si="22"/>
        <v/>
      </c>
      <c r="J73" s="28">
        <f t="shared" si="20"/>
        <v>0</v>
      </c>
      <c r="K73" s="29">
        <f t="shared" si="19"/>
        <v>0</v>
      </c>
      <c r="L73" s="1" t="str">
        <f t="shared" ref="L73:L95" si="25">IF(H73&gt;0,IF(I73="Oui",ROUND(+H73*M$99/P$99,0),"FFM"),"")</f>
        <v/>
      </c>
      <c r="M73" s="58" t="str">
        <f t="shared" si="23"/>
        <v/>
      </c>
      <c r="N73" s="93">
        <f t="shared" si="21"/>
        <v>1</v>
      </c>
      <c r="O73" s="47" t="str">
        <f t="shared" ref="O73:O95" si="26">IF(L73="FFM",0,IF(H73&gt;0,+H73*M$99/M73,""))</f>
        <v/>
      </c>
      <c r="P73" s="115" t="str">
        <f t="shared" si="24"/>
        <v/>
      </c>
      <c r="Q73" s="116"/>
      <c r="R73" s="9"/>
    </row>
    <row r="74" spans="2:24" x14ac:dyDescent="0.25">
      <c r="B74" s="69">
        <v>4</v>
      </c>
      <c r="C74" s="59"/>
      <c r="D74" s="60"/>
      <c r="E74" s="99"/>
      <c r="F74" s="61"/>
      <c r="G74" s="61"/>
      <c r="H74" s="70"/>
      <c r="I74" s="63" t="str">
        <f t="shared" si="22"/>
        <v/>
      </c>
      <c r="J74" s="28">
        <f t="shared" si="20"/>
        <v>0</v>
      </c>
      <c r="K74" s="29">
        <f t="shared" si="19"/>
        <v>0</v>
      </c>
      <c r="L74" s="1" t="str">
        <f t="shared" si="25"/>
        <v/>
      </c>
      <c r="M74" s="58" t="str">
        <f t="shared" si="23"/>
        <v/>
      </c>
      <c r="N74" s="93">
        <f t="shared" si="21"/>
        <v>1</v>
      </c>
      <c r="O74" s="47" t="str">
        <f t="shared" si="26"/>
        <v/>
      </c>
      <c r="P74" s="115" t="str">
        <f t="shared" si="24"/>
        <v/>
      </c>
      <c r="Q74" s="116"/>
      <c r="R74" s="9"/>
    </row>
    <row r="75" spans="2:24" x14ac:dyDescent="0.25">
      <c r="B75" s="80">
        <v>5</v>
      </c>
      <c r="C75" s="59"/>
      <c r="D75" s="60"/>
      <c r="E75" s="99"/>
      <c r="F75" s="61"/>
      <c r="G75" s="61"/>
      <c r="H75" s="70"/>
      <c r="I75" s="63" t="str">
        <f t="shared" si="22"/>
        <v/>
      </c>
      <c r="J75" s="28">
        <f t="shared" si="20"/>
        <v>0</v>
      </c>
      <c r="K75" s="29">
        <f t="shared" si="19"/>
        <v>0</v>
      </c>
      <c r="L75" s="1" t="str">
        <f t="shared" si="25"/>
        <v/>
      </c>
      <c r="M75" s="58" t="str">
        <f t="shared" si="23"/>
        <v/>
      </c>
      <c r="N75" s="93">
        <f t="shared" si="21"/>
        <v>1</v>
      </c>
      <c r="O75" s="47" t="str">
        <f t="shared" si="26"/>
        <v/>
      </c>
      <c r="P75" s="115" t="str">
        <f t="shared" si="24"/>
        <v/>
      </c>
      <c r="Q75" s="116"/>
      <c r="R75" s="9"/>
      <c r="X75" s="14"/>
    </row>
    <row r="76" spans="2:24" x14ac:dyDescent="0.25">
      <c r="B76" s="69">
        <v>6</v>
      </c>
      <c r="C76" s="59"/>
      <c r="D76" s="60"/>
      <c r="E76" s="99"/>
      <c r="F76" s="61"/>
      <c r="G76" s="61"/>
      <c r="H76" s="70"/>
      <c r="I76" s="63" t="str">
        <f t="shared" si="22"/>
        <v/>
      </c>
      <c r="J76" s="28">
        <f t="shared" si="20"/>
        <v>0</v>
      </c>
      <c r="K76" s="29">
        <f t="shared" si="19"/>
        <v>0</v>
      </c>
      <c r="L76" s="1" t="str">
        <f t="shared" si="25"/>
        <v/>
      </c>
      <c r="M76" s="58" t="str">
        <f t="shared" si="23"/>
        <v/>
      </c>
      <c r="N76" s="93">
        <f t="shared" si="21"/>
        <v>1</v>
      </c>
      <c r="O76" s="47" t="str">
        <f t="shared" si="26"/>
        <v/>
      </c>
      <c r="P76" s="115" t="str">
        <f t="shared" si="24"/>
        <v/>
      </c>
      <c r="Q76" s="116"/>
      <c r="R76" s="9"/>
    </row>
    <row r="77" spans="2:24" x14ac:dyDescent="0.25">
      <c r="B77" s="80">
        <v>7</v>
      </c>
      <c r="C77" s="59"/>
      <c r="D77" s="60"/>
      <c r="E77" s="100"/>
      <c r="F77" s="61"/>
      <c r="G77" s="61"/>
      <c r="H77" s="70"/>
      <c r="I77" s="63" t="str">
        <f t="shared" si="22"/>
        <v/>
      </c>
      <c r="J77" s="28">
        <f t="shared" si="20"/>
        <v>0</v>
      </c>
      <c r="K77" s="29">
        <f t="shared" si="19"/>
        <v>0</v>
      </c>
      <c r="L77" s="1" t="str">
        <f t="shared" si="25"/>
        <v/>
      </c>
      <c r="M77" s="58" t="str">
        <f t="shared" si="23"/>
        <v/>
      </c>
      <c r="N77" s="93">
        <f t="shared" si="21"/>
        <v>1</v>
      </c>
      <c r="O77" s="47" t="str">
        <f t="shared" si="26"/>
        <v/>
      </c>
      <c r="P77" s="115" t="str">
        <f t="shared" si="24"/>
        <v/>
      </c>
      <c r="Q77" s="116"/>
      <c r="R77" s="9"/>
    </row>
    <row r="78" spans="2:24" x14ac:dyDescent="0.25">
      <c r="B78" s="69">
        <v>8</v>
      </c>
      <c r="C78" s="59"/>
      <c r="D78" s="60"/>
      <c r="E78" s="100"/>
      <c r="F78" s="61"/>
      <c r="G78" s="61"/>
      <c r="H78" s="70"/>
      <c r="I78" s="63" t="str">
        <f t="shared" si="22"/>
        <v/>
      </c>
      <c r="J78" s="28">
        <f t="shared" si="20"/>
        <v>0</v>
      </c>
      <c r="K78" s="29">
        <f t="shared" si="19"/>
        <v>0</v>
      </c>
      <c r="L78" s="1" t="str">
        <f t="shared" si="25"/>
        <v/>
      </c>
      <c r="M78" s="58" t="str">
        <f t="shared" si="23"/>
        <v/>
      </c>
      <c r="N78" s="93">
        <f t="shared" si="21"/>
        <v>1</v>
      </c>
      <c r="O78" s="47" t="str">
        <f t="shared" si="26"/>
        <v/>
      </c>
      <c r="P78" s="115" t="str">
        <f t="shared" si="24"/>
        <v/>
      </c>
      <c r="Q78" s="116"/>
      <c r="R78" s="9"/>
    </row>
    <row r="79" spans="2:24" x14ac:dyDescent="0.25">
      <c r="B79" s="80">
        <v>9</v>
      </c>
      <c r="C79" s="59"/>
      <c r="D79" s="60"/>
      <c r="E79" s="100"/>
      <c r="F79" s="61"/>
      <c r="G79" s="61"/>
      <c r="H79" s="70"/>
      <c r="I79" s="63" t="str">
        <f t="shared" si="22"/>
        <v/>
      </c>
      <c r="J79" s="28">
        <f t="shared" si="20"/>
        <v>0</v>
      </c>
      <c r="K79" s="29">
        <f t="shared" si="19"/>
        <v>0</v>
      </c>
      <c r="L79" s="1" t="str">
        <f t="shared" si="25"/>
        <v/>
      </c>
      <c r="M79" s="58" t="str">
        <f t="shared" si="23"/>
        <v/>
      </c>
      <c r="N79" s="93">
        <f t="shared" si="21"/>
        <v>1</v>
      </c>
      <c r="O79" s="47" t="str">
        <f t="shared" si="26"/>
        <v/>
      </c>
      <c r="P79" s="115" t="str">
        <f t="shared" si="24"/>
        <v/>
      </c>
      <c r="Q79" s="116"/>
      <c r="R79" s="9"/>
    </row>
    <row r="80" spans="2:24" x14ac:dyDescent="0.25">
      <c r="B80" s="69">
        <v>10</v>
      </c>
      <c r="C80" s="59"/>
      <c r="D80" s="60"/>
      <c r="E80" s="100"/>
      <c r="F80" s="61"/>
      <c r="G80" s="61"/>
      <c r="H80" s="70"/>
      <c r="I80" s="63" t="str">
        <f t="shared" si="22"/>
        <v/>
      </c>
      <c r="J80" s="28">
        <f t="shared" si="20"/>
        <v>0</v>
      </c>
      <c r="K80" s="29">
        <f t="shared" si="19"/>
        <v>0</v>
      </c>
      <c r="L80" s="1" t="str">
        <f t="shared" si="25"/>
        <v/>
      </c>
      <c r="M80" s="58" t="str">
        <f t="shared" si="23"/>
        <v/>
      </c>
      <c r="N80" s="93">
        <f t="shared" si="21"/>
        <v>1</v>
      </c>
      <c r="O80" s="47" t="str">
        <f t="shared" si="26"/>
        <v/>
      </c>
      <c r="P80" s="115" t="str">
        <f t="shared" si="24"/>
        <v/>
      </c>
      <c r="Q80" s="116"/>
      <c r="R80" s="9"/>
    </row>
    <row r="81" spans="2:18" x14ac:dyDescent="0.25">
      <c r="B81" s="80">
        <v>11</v>
      </c>
      <c r="C81" s="59"/>
      <c r="D81" s="60"/>
      <c r="E81" s="100"/>
      <c r="F81" s="61"/>
      <c r="G81" s="61"/>
      <c r="H81" s="70"/>
      <c r="I81" s="63" t="str">
        <f t="shared" si="22"/>
        <v/>
      </c>
      <c r="J81" s="28">
        <f t="shared" si="20"/>
        <v>0</v>
      </c>
      <c r="K81" s="29">
        <f t="shared" si="19"/>
        <v>0</v>
      </c>
      <c r="L81" s="1" t="str">
        <f t="shared" si="25"/>
        <v/>
      </c>
      <c r="M81" s="58" t="str">
        <f t="shared" si="23"/>
        <v/>
      </c>
      <c r="N81" s="93">
        <f t="shared" si="21"/>
        <v>1</v>
      </c>
      <c r="O81" s="47" t="str">
        <f t="shared" si="26"/>
        <v/>
      </c>
      <c r="P81" s="115" t="str">
        <f t="shared" si="24"/>
        <v/>
      </c>
      <c r="Q81" s="116"/>
      <c r="R81" s="9"/>
    </row>
    <row r="82" spans="2:18" x14ac:dyDescent="0.25">
      <c r="B82" s="69">
        <v>12</v>
      </c>
      <c r="C82" s="59"/>
      <c r="D82" s="60"/>
      <c r="E82" s="100"/>
      <c r="F82" s="61"/>
      <c r="G82" s="61"/>
      <c r="H82" s="70"/>
      <c r="I82" s="63" t="str">
        <f t="shared" si="22"/>
        <v/>
      </c>
      <c r="J82" s="28">
        <f t="shared" si="20"/>
        <v>0</v>
      </c>
      <c r="K82" s="29">
        <f t="shared" si="19"/>
        <v>0</v>
      </c>
      <c r="L82" s="1" t="str">
        <f t="shared" si="25"/>
        <v/>
      </c>
      <c r="M82" s="58" t="str">
        <f t="shared" si="23"/>
        <v/>
      </c>
      <c r="N82" s="93">
        <f t="shared" si="21"/>
        <v>1</v>
      </c>
      <c r="O82" s="47" t="str">
        <f t="shared" si="26"/>
        <v/>
      </c>
      <c r="P82" s="115" t="str">
        <f t="shared" si="24"/>
        <v/>
      </c>
      <c r="Q82" s="116"/>
      <c r="R82" s="9"/>
    </row>
    <row r="83" spans="2:18" x14ac:dyDescent="0.25">
      <c r="B83" s="80">
        <v>13</v>
      </c>
      <c r="C83" s="59"/>
      <c r="D83" s="60"/>
      <c r="E83" s="100"/>
      <c r="F83" s="61"/>
      <c r="G83" s="61"/>
      <c r="H83" s="70"/>
      <c r="I83" s="63" t="str">
        <f t="shared" si="22"/>
        <v/>
      </c>
      <c r="J83" s="28">
        <f t="shared" si="20"/>
        <v>0</v>
      </c>
      <c r="K83" s="29">
        <f t="shared" si="19"/>
        <v>0</v>
      </c>
      <c r="L83" s="1" t="str">
        <f t="shared" si="25"/>
        <v/>
      </c>
      <c r="M83" s="58" t="str">
        <f t="shared" si="23"/>
        <v/>
      </c>
      <c r="N83" s="93">
        <f t="shared" si="21"/>
        <v>1</v>
      </c>
      <c r="O83" s="47" t="str">
        <f t="shared" si="26"/>
        <v/>
      </c>
      <c r="P83" s="115" t="str">
        <f t="shared" si="24"/>
        <v/>
      </c>
      <c r="Q83" s="116"/>
      <c r="R83" s="9"/>
    </row>
    <row r="84" spans="2:18" x14ac:dyDescent="0.25">
      <c r="B84" s="69">
        <v>14</v>
      </c>
      <c r="C84" s="59"/>
      <c r="D84" s="60"/>
      <c r="E84" s="100"/>
      <c r="F84" s="61"/>
      <c r="G84" s="61"/>
      <c r="H84" s="70"/>
      <c r="I84" s="63" t="str">
        <f t="shared" si="22"/>
        <v/>
      </c>
      <c r="J84" s="28">
        <f t="shared" si="20"/>
        <v>0</v>
      </c>
      <c r="K84" s="29">
        <f t="shared" si="19"/>
        <v>0</v>
      </c>
      <c r="L84" s="1" t="str">
        <f t="shared" si="25"/>
        <v/>
      </c>
      <c r="M84" s="58" t="str">
        <f t="shared" si="23"/>
        <v/>
      </c>
      <c r="N84" s="93">
        <f t="shared" si="21"/>
        <v>1</v>
      </c>
      <c r="O84" s="47" t="str">
        <f t="shared" si="26"/>
        <v/>
      </c>
      <c r="P84" s="115" t="str">
        <f t="shared" si="24"/>
        <v/>
      </c>
      <c r="Q84" s="116"/>
      <c r="R84" s="9"/>
    </row>
    <row r="85" spans="2:18" x14ac:dyDescent="0.25">
      <c r="B85" s="80">
        <v>15</v>
      </c>
      <c r="C85" s="59"/>
      <c r="D85" s="60"/>
      <c r="E85" s="100"/>
      <c r="F85" s="61"/>
      <c r="G85" s="61"/>
      <c r="H85" s="70"/>
      <c r="I85" s="63" t="str">
        <f t="shared" si="22"/>
        <v/>
      </c>
      <c r="J85" s="28">
        <f t="shared" si="20"/>
        <v>0</v>
      </c>
      <c r="K85" s="29">
        <f t="shared" si="19"/>
        <v>0</v>
      </c>
      <c r="L85" s="1" t="str">
        <f t="shared" si="25"/>
        <v/>
      </c>
      <c r="M85" s="58" t="str">
        <f t="shared" si="23"/>
        <v/>
      </c>
      <c r="N85" s="93">
        <f t="shared" si="21"/>
        <v>1</v>
      </c>
      <c r="O85" s="47" t="str">
        <f t="shared" si="26"/>
        <v/>
      </c>
      <c r="P85" s="115" t="str">
        <f t="shared" si="24"/>
        <v/>
      </c>
      <c r="Q85" s="116"/>
      <c r="R85" s="9"/>
    </row>
    <row r="86" spans="2:18" x14ac:dyDescent="0.25">
      <c r="B86" s="69">
        <v>16</v>
      </c>
      <c r="C86" s="59"/>
      <c r="D86" s="60"/>
      <c r="E86" s="100"/>
      <c r="F86" s="61"/>
      <c r="G86" s="61"/>
      <c r="H86" s="70"/>
      <c r="I86" s="63" t="str">
        <f t="shared" si="22"/>
        <v/>
      </c>
      <c r="J86" s="28">
        <f t="shared" si="20"/>
        <v>0</v>
      </c>
      <c r="K86" s="29">
        <f t="shared" si="19"/>
        <v>0</v>
      </c>
      <c r="L86" s="1" t="str">
        <f t="shared" si="25"/>
        <v/>
      </c>
      <c r="M86" s="58" t="str">
        <f t="shared" si="23"/>
        <v/>
      </c>
      <c r="N86" s="93">
        <f t="shared" si="21"/>
        <v>1</v>
      </c>
      <c r="O86" s="47" t="str">
        <f t="shared" si="26"/>
        <v/>
      </c>
      <c r="P86" s="115" t="str">
        <f t="shared" si="24"/>
        <v/>
      </c>
      <c r="Q86" s="116"/>
      <c r="R86" s="9"/>
    </row>
    <row r="87" spans="2:18" x14ac:dyDescent="0.25">
      <c r="B87" s="80">
        <v>17</v>
      </c>
      <c r="C87" s="59"/>
      <c r="D87" s="60"/>
      <c r="E87" s="100"/>
      <c r="F87" s="61"/>
      <c r="G87" s="61"/>
      <c r="H87" s="70"/>
      <c r="I87" s="63" t="str">
        <f t="shared" si="22"/>
        <v/>
      </c>
      <c r="J87" s="28">
        <f t="shared" si="20"/>
        <v>0</v>
      </c>
      <c r="K87" s="29">
        <f t="shared" si="19"/>
        <v>0</v>
      </c>
      <c r="L87" s="1" t="str">
        <f t="shared" si="25"/>
        <v/>
      </c>
      <c r="M87" s="58" t="str">
        <f t="shared" si="23"/>
        <v/>
      </c>
      <c r="N87" s="93">
        <f t="shared" si="21"/>
        <v>1</v>
      </c>
      <c r="O87" s="47" t="str">
        <f t="shared" si="26"/>
        <v/>
      </c>
      <c r="P87" s="115" t="str">
        <f t="shared" si="24"/>
        <v/>
      </c>
      <c r="Q87" s="116"/>
      <c r="R87" s="9"/>
    </row>
    <row r="88" spans="2:18" x14ac:dyDescent="0.25">
      <c r="B88" s="69">
        <v>18</v>
      </c>
      <c r="C88" s="59"/>
      <c r="D88" s="60"/>
      <c r="E88" s="100"/>
      <c r="F88" s="61"/>
      <c r="G88" s="61"/>
      <c r="H88" s="70"/>
      <c r="I88" s="63" t="str">
        <f t="shared" si="22"/>
        <v/>
      </c>
      <c r="J88" s="28">
        <f t="shared" si="20"/>
        <v>0</v>
      </c>
      <c r="K88" s="29">
        <f t="shared" si="19"/>
        <v>0</v>
      </c>
      <c r="L88" s="1" t="str">
        <f t="shared" si="25"/>
        <v/>
      </c>
      <c r="M88" s="58" t="str">
        <f t="shared" si="23"/>
        <v/>
      </c>
      <c r="N88" s="93">
        <f t="shared" si="21"/>
        <v>1</v>
      </c>
      <c r="O88" s="47" t="str">
        <f t="shared" si="26"/>
        <v/>
      </c>
      <c r="P88" s="115" t="str">
        <f t="shared" si="24"/>
        <v/>
      </c>
      <c r="Q88" s="116"/>
      <c r="R88" s="9"/>
    </row>
    <row r="89" spans="2:18" x14ac:dyDescent="0.25">
      <c r="B89" s="80">
        <v>19</v>
      </c>
      <c r="C89" s="59"/>
      <c r="D89" s="60"/>
      <c r="E89" s="100"/>
      <c r="F89" s="61"/>
      <c r="G89" s="61"/>
      <c r="H89" s="70"/>
      <c r="I89" s="63" t="str">
        <f t="shared" si="22"/>
        <v/>
      </c>
      <c r="J89" s="28">
        <f t="shared" si="20"/>
        <v>0</v>
      </c>
      <c r="K89" s="29">
        <f t="shared" si="19"/>
        <v>0</v>
      </c>
      <c r="L89" s="1" t="str">
        <f t="shared" si="25"/>
        <v/>
      </c>
      <c r="M89" s="58" t="str">
        <f t="shared" si="23"/>
        <v/>
      </c>
      <c r="N89" s="93">
        <f t="shared" si="21"/>
        <v>1</v>
      </c>
      <c r="O89" s="47" t="str">
        <f t="shared" si="26"/>
        <v/>
      </c>
      <c r="P89" s="115" t="str">
        <f t="shared" si="24"/>
        <v/>
      </c>
      <c r="Q89" s="116"/>
      <c r="R89" s="9"/>
    </row>
    <row r="90" spans="2:18" x14ac:dyDescent="0.25">
      <c r="B90" s="69">
        <v>20</v>
      </c>
      <c r="C90" s="59"/>
      <c r="D90" s="60"/>
      <c r="E90" s="100"/>
      <c r="F90" s="61"/>
      <c r="G90" s="61"/>
      <c r="H90" s="70"/>
      <c r="I90" s="63" t="str">
        <f t="shared" si="22"/>
        <v/>
      </c>
      <c r="J90" s="28">
        <f t="shared" si="20"/>
        <v>0</v>
      </c>
      <c r="K90" s="29">
        <f t="shared" si="19"/>
        <v>0</v>
      </c>
      <c r="L90" s="1" t="str">
        <f t="shared" si="25"/>
        <v/>
      </c>
      <c r="M90" s="58" t="str">
        <f t="shared" si="23"/>
        <v/>
      </c>
      <c r="N90" s="93">
        <f t="shared" si="21"/>
        <v>1</v>
      </c>
      <c r="O90" s="47" t="str">
        <f t="shared" si="26"/>
        <v/>
      </c>
      <c r="P90" s="115" t="str">
        <f t="shared" si="24"/>
        <v/>
      </c>
      <c r="Q90" s="116"/>
      <c r="R90" s="21"/>
    </row>
    <row r="91" spans="2:18" x14ac:dyDescent="0.25">
      <c r="B91" s="80">
        <v>21</v>
      </c>
      <c r="C91" s="59"/>
      <c r="D91" s="60"/>
      <c r="E91" s="100"/>
      <c r="F91" s="61"/>
      <c r="G91" s="61"/>
      <c r="H91" s="70"/>
      <c r="I91" s="63" t="str">
        <f t="shared" si="22"/>
        <v/>
      </c>
      <c r="J91" s="28">
        <f t="shared" si="20"/>
        <v>0</v>
      </c>
      <c r="K91" s="29">
        <f t="shared" si="19"/>
        <v>0</v>
      </c>
      <c r="L91" s="1" t="str">
        <f t="shared" si="25"/>
        <v/>
      </c>
      <c r="M91" s="58" t="str">
        <f t="shared" si="23"/>
        <v/>
      </c>
      <c r="N91" s="93">
        <f t="shared" si="21"/>
        <v>1</v>
      </c>
      <c r="O91" s="47" t="str">
        <f t="shared" si="26"/>
        <v/>
      </c>
      <c r="P91" s="115" t="str">
        <f t="shared" si="24"/>
        <v/>
      </c>
      <c r="Q91" s="116"/>
      <c r="R91" s="21"/>
    </row>
    <row r="92" spans="2:18" x14ac:dyDescent="0.25">
      <c r="B92" s="69">
        <v>22</v>
      </c>
      <c r="C92" s="59"/>
      <c r="D92" s="60"/>
      <c r="E92" s="100"/>
      <c r="F92" s="61"/>
      <c r="G92" s="61"/>
      <c r="H92" s="70"/>
      <c r="I92" s="63" t="str">
        <f t="shared" si="22"/>
        <v/>
      </c>
      <c r="J92" s="28">
        <f t="shared" si="20"/>
        <v>0</v>
      </c>
      <c r="K92" s="29">
        <f t="shared" si="19"/>
        <v>0</v>
      </c>
      <c r="L92" s="1" t="str">
        <f t="shared" si="25"/>
        <v/>
      </c>
      <c r="M92" s="58" t="str">
        <f t="shared" si="23"/>
        <v/>
      </c>
      <c r="N92" s="93">
        <f t="shared" si="21"/>
        <v>1</v>
      </c>
      <c r="O92" s="47" t="str">
        <f t="shared" si="26"/>
        <v/>
      </c>
      <c r="P92" s="115" t="str">
        <f t="shared" si="24"/>
        <v/>
      </c>
      <c r="Q92" s="116"/>
      <c r="R92" s="21"/>
    </row>
    <row r="93" spans="2:18" x14ac:dyDescent="0.25">
      <c r="B93" s="80">
        <v>23</v>
      </c>
      <c r="C93" s="59"/>
      <c r="D93" s="60"/>
      <c r="E93" s="100"/>
      <c r="F93" s="61"/>
      <c r="G93" s="61"/>
      <c r="H93" s="70"/>
      <c r="I93" s="63" t="str">
        <f t="shared" si="22"/>
        <v/>
      </c>
      <c r="J93" s="28">
        <f t="shared" si="20"/>
        <v>0</v>
      </c>
      <c r="K93" s="29">
        <f t="shared" si="19"/>
        <v>0</v>
      </c>
      <c r="L93" s="1" t="str">
        <f t="shared" si="25"/>
        <v/>
      </c>
      <c r="M93" s="58" t="str">
        <f t="shared" si="23"/>
        <v/>
      </c>
      <c r="N93" s="93">
        <f t="shared" si="21"/>
        <v>1</v>
      </c>
      <c r="O93" s="47" t="str">
        <f t="shared" si="26"/>
        <v/>
      </c>
      <c r="P93" s="115" t="str">
        <f t="shared" si="24"/>
        <v/>
      </c>
      <c r="Q93" s="116"/>
      <c r="R93" s="9"/>
    </row>
    <row r="94" spans="2:18" x14ac:dyDescent="0.25">
      <c r="B94" s="69">
        <v>24</v>
      </c>
      <c r="C94" s="59"/>
      <c r="D94" s="60"/>
      <c r="E94" s="100"/>
      <c r="F94" s="61"/>
      <c r="G94" s="61"/>
      <c r="H94" s="70"/>
      <c r="I94" s="63" t="str">
        <f t="shared" si="22"/>
        <v/>
      </c>
      <c r="J94" s="28">
        <f t="shared" si="20"/>
        <v>0</v>
      </c>
      <c r="K94" s="49">
        <f t="shared" si="19"/>
        <v>0</v>
      </c>
      <c r="L94" s="50" t="str">
        <f t="shared" si="25"/>
        <v/>
      </c>
      <c r="M94" s="58" t="str">
        <f t="shared" si="23"/>
        <v/>
      </c>
      <c r="N94" s="93">
        <f t="shared" si="21"/>
        <v>1</v>
      </c>
      <c r="O94" s="51" t="str">
        <f t="shared" si="26"/>
        <v/>
      </c>
      <c r="P94" s="115" t="str">
        <f t="shared" si="24"/>
        <v/>
      </c>
      <c r="Q94" s="116"/>
      <c r="R94" s="9"/>
    </row>
    <row r="95" spans="2:18" ht="15.75" thickBot="1" x14ac:dyDescent="0.3">
      <c r="B95" s="81">
        <v>25</v>
      </c>
      <c r="C95" s="82"/>
      <c r="D95" s="95"/>
      <c r="E95" s="101"/>
      <c r="F95" s="96"/>
      <c r="G95" s="96"/>
      <c r="H95" s="97"/>
      <c r="I95" s="63" t="str">
        <f t="shared" si="22"/>
        <v/>
      </c>
      <c r="J95" s="34">
        <f t="shared" si="20"/>
        <v>0</v>
      </c>
      <c r="K95" s="35">
        <f t="shared" si="19"/>
        <v>0</v>
      </c>
      <c r="L95" s="52" t="str">
        <f t="shared" si="25"/>
        <v/>
      </c>
      <c r="M95" s="109" t="str">
        <f>IF(AND(H95&gt;0,L95&lt;&gt;"FFM"),IF(L95&lt;5,ROUNDDOWN(+H95*M$99/5/N95,-3),P$99/N95),"")</f>
        <v/>
      </c>
      <c r="N95" s="93">
        <f t="shared" si="21"/>
        <v>1</v>
      </c>
      <c r="O95" s="48" t="str">
        <f t="shared" si="26"/>
        <v/>
      </c>
      <c r="P95" s="166" t="str">
        <f t="shared" ref="P95" si="27">IF(AND(H95&gt;0,H95&lt;=$F$132),"volume inférieur à"&amp;" "&amp;$T$9 &amp;" m³"&amp;" = FFM",IF(AND(L95&gt;0,L95&lt;5)," Calcul d'un PAS pour min 5 échantillon",""))</f>
        <v/>
      </c>
      <c r="Q95" s="167"/>
      <c r="R95" s="9"/>
    </row>
    <row r="96" spans="2:18" ht="15.75" customHeight="1" thickTop="1" thickBot="1" x14ac:dyDescent="0.3">
      <c r="E96" s="11"/>
      <c r="J96" s="30"/>
      <c r="K96" s="27">
        <f t="shared" si="19"/>
        <v>0</v>
      </c>
      <c r="O96" s="118" t="s">
        <v>9</v>
      </c>
      <c r="P96" s="120" t="s">
        <v>10</v>
      </c>
      <c r="R96" s="9"/>
    </row>
    <row r="97" spans="2:24" ht="15.75" customHeight="1" thickBot="1" x14ac:dyDescent="0.3">
      <c r="E97" s="11"/>
      <c r="G97" s="122" t="s">
        <v>27</v>
      </c>
      <c r="H97" s="123"/>
      <c r="I97" s="124"/>
      <c r="J97" s="30"/>
      <c r="K97" s="27"/>
      <c r="L97" s="110">
        <f>+T3</f>
        <v>46</v>
      </c>
      <c r="M97" s="113" t="s">
        <v>8</v>
      </c>
      <c r="O97" s="118"/>
      <c r="P97" s="120"/>
      <c r="R97" s="9"/>
    </row>
    <row r="98" spans="2:24" ht="15.75" thickBot="1" x14ac:dyDescent="0.3">
      <c r="E98" s="11"/>
      <c r="G98" s="125" t="s">
        <v>11</v>
      </c>
      <c r="H98" s="126"/>
      <c r="I98" s="127"/>
      <c r="J98" s="30"/>
      <c r="K98" s="27"/>
      <c r="L98" s="26">
        <v>15</v>
      </c>
      <c r="M98" s="114"/>
      <c r="O98" s="119"/>
      <c r="P98" s="121"/>
      <c r="R98" s="9"/>
    </row>
    <row r="99" spans="2:24" ht="19.5" thickBot="1" x14ac:dyDescent="0.35">
      <c r="D99" s="12"/>
      <c r="E99" s="57" t="s">
        <v>24</v>
      </c>
      <c r="F99" s="155">
        <f>+T9</f>
        <v>4500</v>
      </c>
      <c r="G99" s="156"/>
      <c r="H99" s="128">
        <f>SUM(J71:J95)</f>
        <v>0</v>
      </c>
      <c r="I99" s="129"/>
      <c r="J99" s="27"/>
      <c r="K99" s="27"/>
      <c r="L99" s="25">
        <f>L97</f>
        <v>46</v>
      </c>
      <c r="M99" s="13">
        <v>1125</v>
      </c>
      <c r="O99" s="87">
        <f>+M99*H99</f>
        <v>0</v>
      </c>
      <c r="P99" s="53">
        <f>ROUNDDOWN(+O99/L99,-3)</f>
        <v>0</v>
      </c>
      <c r="R99" s="9"/>
    </row>
    <row r="100" spans="2:24" ht="15.75" thickBot="1" x14ac:dyDescent="0.3">
      <c r="E100" s="14"/>
      <c r="F100" s="12"/>
      <c r="G100" s="12"/>
      <c r="H100" s="4"/>
      <c r="I100" s="12"/>
      <c r="L100" s="2"/>
      <c r="O100" s="14"/>
    </row>
    <row r="101" spans="2:24" ht="15.75" thickBot="1" x14ac:dyDescent="0.3">
      <c r="E101" s="14"/>
      <c r="G101" s="144" t="s">
        <v>12</v>
      </c>
      <c r="H101" s="145"/>
      <c r="I101" s="146"/>
      <c r="J101" s="45"/>
      <c r="K101" s="29"/>
      <c r="L101" s="24">
        <f>SUM(O71:O95)</f>
        <v>0</v>
      </c>
      <c r="O101" s="14"/>
    </row>
    <row r="102" spans="2:24" ht="15.75" thickBot="1" x14ac:dyDescent="0.3">
      <c r="J102" s="30"/>
      <c r="K102" s="27"/>
      <c r="L102" s="18"/>
      <c r="O102" s="14"/>
    </row>
    <row r="103" spans="2:24" s="37" customFormat="1" ht="46.5" customHeight="1" thickTop="1" thickBot="1" x14ac:dyDescent="0.3">
      <c r="B103" s="75" t="s">
        <v>1</v>
      </c>
      <c r="C103" s="83" t="s">
        <v>0</v>
      </c>
      <c r="D103" s="84" t="s">
        <v>2</v>
      </c>
      <c r="E103" s="7" t="s">
        <v>16</v>
      </c>
      <c r="F103" s="85" t="s">
        <v>3</v>
      </c>
      <c r="G103" s="85" t="s">
        <v>4</v>
      </c>
      <c r="H103" s="86" t="s">
        <v>5</v>
      </c>
      <c r="I103" s="62" t="s">
        <v>17</v>
      </c>
      <c r="J103" s="43"/>
      <c r="K103" s="92"/>
      <c r="L103" s="44" t="s">
        <v>6</v>
      </c>
      <c r="M103" s="89" t="s">
        <v>7</v>
      </c>
      <c r="N103" s="89" t="s">
        <v>11</v>
      </c>
      <c r="O103" s="90" t="s">
        <v>19</v>
      </c>
      <c r="P103" s="10"/>
      <c r="Q103" s="102"/>
      <c r="R103" s="38"/>
    </row>
    <row r="104" spans="2:24" ht="15.75" thickTop="1" x14ac:dyDescent="0.25">
      <c r="B104" s="80">
        <v>1</v>
      </c>
      <c r="C104" s="111"/>
      <c r="D104" s="66"/>
      <c r="E104" s="98"/>
      <c r="F104" s="67"/>
      <c r="G104" s="67"/>
      <c r="H104" s="68"/>
      <c r="I104" s="63" t="str">
        <f>IF(H104&gt;0,IF(H104&gt;$F$132,"Oui","Non"),"")</f>
        <v/>
      </c>
      <c r="J104" s="39">
        <f t="shared" ref="J104:J128" si="28">IF(I104="Oui",H104,0)</f>
        <v>0</v>
      </c>
      <c r="K104" s="40">
        <f t="shared" ref="K104:K128" si="29">IF(L104="FFM",H104,0)</f>
        <v>0</v>
      </c>
      <c r="L104" s="41" t="str">
        <f>IF(H104&gt;0,IF(I104="Oui",ROUND(+H104*M$132/P$132,0),"FFM"),"")</f>
        <v/>
      </c>
      <c r="M104" s="58" t="str">
        <f>IF(AND(H104&gt;0,L104&lt;&gt;"FFM"),IF(L104&lt;5,ROUNDDOWN(+H104*M$132/5/N104,-3),P$132/N104),"")</f>
        <v/>
      </c>
      <c r="N104" s="93">
        <f>IF($L$131&lt;16,1,2)</f>
        <v>1</v>
      </c>
      <c r="O104" s="42" t="str">
        <f>IF(L104="FFM",0,IF(H104&gt;0,+H104*M$132/M104,""))</f>
        <v/>
      </c>
      <c r="P104" s="115" t="str">
        <f>IF(AND(H104&gt;0,H104&lt;=$T$9),"volume inférieur à"&amp;" "&amp;$T$9 &amp;" m³"&amp;" = FFM",IF(AND(L104&gt;0,L104&lt;5)," Calcul d'un PAS pour min 5 échantillon",""))</f>
        <v/>
      </c>
      <c r="Q104" s="116"/>
      <c r="R104" s="9"/>
      <c r="X104" s="14"/>
    </row>
    <row r="105" spans="2:24" x14ac:dyDescent="0.25">
      <c r="B105" s="69">
        <v>2</v>
      </c>
      <c r="C105" s="59"/>
      <c r="D105" s="60"/>
      <c r="E105" s="99"/>
      <c r="F105" s="61"/>
      <c r="G105" s="61"/>
      <c r="H105" s="70"/>
      <c r="I105" s="63" t="str">
        <f>IF(H105&gt;0,IF(H105&gt;$F$132,"Oui","Non"),"")</f>
        <v/>
      </c>
      <c r="J105" s="28">
        <f t="shared" si="28"/>
        <v>0</v>
      </c>
      <c r="K105" s="29">
        <f t="shared" si="29"/>
        <v>0</v>
      </c>
      <c r="L105" s="1" t="str">
        <f>IF(H105&gt;0,IF(I105="Oui",ROUND(+H105*M$132/P$132,0),"FFM"),"")</f>
        <v/>
      </c>
      <c r="M105" s="58" t="str">
        <f t="shared" ref="M105:M128" si="30">IF(AND(H105&gt;0,L105&lt;&gt;"FFM"),IF(L105&lt;5,ROUNDDOWN(+H105*M$132/5/N105,-3),P$132/N105),"")</f>
        <v/>
      </c>
      <c r="N105" s="93">
        <f t="shared" ref="N105:N128" si="31">IF($L$131&lt;16,1,2)</f>
        <v>1</v>
      </c>
      <c r="O105" s="47" t="str">
        <f>IF(L105="FFM",0,IF(H105&gt;0,+H105*M$132/M105,""))</f>
        <v/>
      </c>
      <c r="P105" s="115" t="str">
        <f t="shared" ref="P105:P127" si="32">IF(AND(H105&gt;0,H105&lt;=$T$9),"volume inférieur à"&amp;" "&amp;$T$9 &amp;" m³"&amp;" = FFM",IF(AND(L105&gt;0,L105&lt;5)," Calcul d'un PAS pour min 5 échantillon",""))</f>
        <v/>
      </c>
      <c r="Q105" s="116"/>
      <c r="R105" s="9"/>
    </row>
    <row r="106" spans="2:24" x14ac:dyDescent="0.25">
      <c r="B106" s="80">
        <v>3</v>
      </c>
      <c r="C106" s="59"/>
      <c r="D106" s="60"/>
      <c r="E106" s="99"/>
      <c r="F106" s="61"/>
      <c r="G106" s="61"/>
      <c r="H106" s="70"/>
      <c r="I106" s="63" t="str">
        <f t="shared" ref="I106:I128" si="33">IF(H106&gt;0,IF(H106&gt;$F$132,"Oui","Non"),"")</f>
        <v/>
      </c>
      <c r="J106" s="28">
        <f t="shared" si="28"/>
        <v>0</v>
      </c>
      <c r="K106" s="29">
        <f t="shared" si="29"/>
        <v>0</v>
      </c>
      <c r="L106" s="1" t="str">
        <f t="shared" ref="L106:L128" si="34">IF(H106&gt;0,IF(I106="Oui",ROUND(+H106*M$132/P$132,0),"FFM"),"")</f>
        <v/>
      </c>
      <c r="M106" s="58" t="str">
        <f t="shared" si="30"/>
        <v/>
      </c>
      <c r="N106" s="93">
        <f t="shared" si="31"/>
        <v>1</v>
      </c>
      <c r="O106" s="47" t="str">
        <f t="shared" ref="O106:O128" si="35">IF(L106="FFM",0,IF(H106&gt;0,+H106*M$132/M106,""))</f>
        <v/>
      </c>
      <c r="P106" s="115" t="str">
        <f t="shared" si="32"/>
        <v/>
      </c>
      <c r="Q106" s="116"/>
      <c r="R106" s="9"/>
    </row>
    <row r="107" spans="2:24" x14ac:dyDescent="0.25">
      <c r="B107" s="69">
        <v>4</v>
      </c>
      <c r="C107" s="59"/>
      <c r="D107" s="60"/>
      <c r="E107" s="99"/>
      <c r="F107" s="61"/>
      <c r="G107" s="61"/>
      <c r="H107" s="70"/>
      <c r="I107" s="63" t="str">
        <f t="shared" si="33"/>
        <v/>
      </c>
      <c r="J107" s="28">
        <f t="shared" si="28"/>
        <v>0</v>
      </c>
      <c r="K107" s="29">
        <f t="shared" si="29"/>
        <v>0</v>
      </c>
      <c r="L107" s="1" t="str">
        <f t="shared" si="34"/>
        <v/>
      </c>
      <c r="M107" s="58" t="str">
        <f t="shared" si="30"/>
        <v/>
      </c>
      <c r="N107" s="93">
        <f t="shared" si="31"/>
        <v>1</v>
      </c>
      <c r="O107" s="47" t="str">
        <f t="shared" si="35"/>
        <v/>
      </c>
      <c r="P107" s="115" t="str">
        <f t="shared" si="32"/>
        <v/>
      </c>
      <c r="Q107" s="116"/>
      <c r="R107" s="9"/>
    </row>
    <row r="108" spans="2:24" x14ac:dyDescent="0.25">
      <c r="B108" s="80">
        <v>5</v>
      </c>
      <c r="C108" s="59"/>
      <c r="D108" s="60"/>
      <c r="E108" s="99"/>
      <c r="F108" s="61"/>
      <c r="G108" s="61"/>
      <c r="H108" s="70"/>
      <c r="I108" s="63" t="str">
        <f t="shared" si="33"/>
        <v/>
      </c>
      <c r="J108" s="28">
        <f t="shared" si="28"/>
        <v>0</v>
      </c>
      <c r="K108" s="29">
        <f t="shared" si="29"/>
        <v>0</v>
      </c>
      <c r="L108" s="1" t="str">
        <f t="shared" si="34"/>
        <v/>
      </c>
      <c r="M108" s="58" t="str">
        <f t="shared" si="30"/>
        <v/>
      </c>
      <c r="N108" s="93">
        <f t="shared" si="31"/>
        <v>1</v>
      </c>
      <c r="O108" s="47" t="str">
        <f t="shared" si="35"/>
        <v/>
      </c>
      <c r="P108" s="115" t="str">
        <f t="shared" si="32"/>
        <v/>
      </c>
      <c r="Q108" s="116"/>
      <c r="R108" s="9"/>
    </row>
    <row r="109" spans="2:24" x14ac:dyDescent="0.25">
      <c r="B109" s="69">
        <v>6</v>
      </c>
      <c r="C109" s="59"/>
      <c r="D109" s="60"/>
      <c r="E109" s="99"/>
      <c r="F109" s="61"/>
      <c r="G109" s="61"/>
      <c r="H109" s="70"/>
      <c r="I109" s="63" t="str">
        <f t="shared" si="33"/>
        <v/>
      </c>
      <c r="J109" s="28">
        <f t="shared" si="28"/>
        <v>0</v>
      </c>
      <c r="K109" s="29">
        <f t="shared" si="29"/>
        <v>0</v>
      </c>
      <c r="L109" s="1" t="str">
        <f t="shared" si="34"/>
        <v/>
      </c>
      <c r="M109" s="58" t="str">
        <f t="shared" si="30"/>
        <v/>
      </c>
      <c r="N109" s="93">
        <f t="shared" si="31"/>
        <v>1</v>
      </c>
      <c r="O109" s="47" t="str">
        <f t="shared" si="35"/>
        <v/>
      </c>
      <c r="P109" s="115" t="str">
        <f t="shared" si="32"/>
        <v/>
      </c>
      <c r="Q109" s="116"/>
      <c r="R109" s="9"/>
    </row>
    <row r="110" spans="2:24" x14ac:dyDescent="0.25">
      <c r="B110" s="80">
        <v>7</v>
      </c>
      <c r="C110" s="59"/>
      <c r="D110" s="60"/>
      <c r="E110" s="100"/>
      <c r="F110" s="61"/>
      <c r="G110" s="61"/>
      <c r="H110" s="70"/>
      <c r="I110" s="63" t="str">
        <f t="shared" si="33"/>
        <v/>
      </c>
      <c r="J110" s="28">
        <f t="shared" si="28"/>
        <v>0</v>
      </c>
      <c r="K110" s="29">
        <f t="shared" si="29"/>
        <v>0</v>
      </c>
      <c r="L110" s="1" t="str">
        <f t="shared" si="34"/>
        <v/>
      </c>
      <c r="M110" s="58" t="str">
        <f t="shared" si="30"/>
        <v/>
      </c>
      <c r="N110" s="93">
        <f t="shared" si="31"/>
        <v>1</v>
      </c>
      <c r="O110" s="47" t="str">
        <f t="shared" si="35"/>
        <v/>
      </c>
      <c r="P110" s="115" t="str">
        <f t="shared" si="32"/>
        <v/>
      </c>
      <c r="Q110" s="116"/>
      <c r="R110" s="9"/>
    </row>
    <row r="111" spans="2:24" x14ac:dyDescent="0.25">
      <c r="B111" s="69">
        <v>8</v>
      </c>
      <c r="C111" s="59"/>
      <c r="D111" s="60"/>
      <c r="E111" s="100"/>
      <c r="F111" s="61"/>
      <c r="G111" s="61"/>
      <c r="H111" s="70"/>
      <c r="I111" s="63" t="str">
        <f t="shared" si="33"/>
        <v/>
      </c>
      <c r="J111" s="28">
        <f t="shared" si="28"/>
        <v>0</v>
      </c>
      <c r="K111" s="29">
        <f t="shared" si="29"/>
        <v>0</v>
      </c>
      <c r="L111" s="1" t="str">
        <f t="shared" si="34"/>
        <v/>
      </c>
      <c r="M111" s="58" t="str">
        <f t="shared" si="30"/>
        <v/>
      </c>
      <c r="N111" s="93">
        <f t="shared" si="31"/>
        <v>1</v>
      </c>
      <c r="O111" s="47" t="str">
        <f t="shared" si="35"/>
        <v/>
      </c>
      <c r="P111" s="115" t="str">
        <f t="shared" si="32"/>
        <v/>
      </c>
      <c r="Q111" s="116"/>
      <c r="R111" s="9"/>
    </row>
    <row r="112" spans="2:24" x14ac:dyDescent="0.25">
      <c r="B112" s="80">
        <v>9</v>
      </c>
      <c r="C112" s="59"/>
      <c r="D112" s="60"/>
      <c r="E112" s="100"/>
      <c r="F112" s="61"/>
      <c r="G112" s="61"/>
      <c r="H112" s="70"/>
      <c r="I112" s="63" t="str">
        <f t="shared" si="33"/>
        <v/>
      </c>
      <c r="J112" s="28">
        <f t="shared" si="28"/>
        <v>0</v>
      </c>
      <c r="K112" s="29">
        <f t="shared" si="29"/>
        <v>0</v>
      </c>
      <c r="L112" s="1" t="str">
        <f t="shared" si="34"/>
        <v/>
      </c>
      <c r="M112" s="58" t="str">
        <f t="shared" si="30"/>
        <v/>
      </c>
      <c r="N112" s="93">
        <f t="shared" si="31"/>
        <v>1</v>
      </c>
      <c r="O112" s="47" t="str">
        <f t="shared" si="35"/>
        <v/>
      </c>
      <c r="P112" s="115" t="str">
        <f t="shared" si="32"/>
        <v/>
      </c>
      <c r="Q112" s="116"/>
      <c r="R112" s="9"/>
    </row>
    <row r="113" spans="2:18" x14ac:dyDescent="0.25">
      <c r="B113" s="69">
        <v>10</v>
      </c>
      <c r="C113" s="59"/>
      <c r="D113" s="60"/>
      <c r="E113" s="100"/>
      <c r="F113" s="61"/>
      <c r="G113" s="61"/>
      <c r="H113" s="70"/>
      <c r="I113" s="63" t="str">
        <f t="shared" si="33"/>
        <v/>
      </c>
      <c r="J113" s="28">
        <f t="shared" si="28"/>
        <v>0</v>
      </c>
      <c r="K113" s="29">
        <f t="shared" si="29"/>
        <v>0</v>
      </c>
      <c r="L113" s="1" t="str">
        <f t="shared" si="34"/>
        <v/>
      </c>
      <c r="M113" s="58" t="str">
        <f t="shared" si="30"/>
        <v/>
      </c>
      <c r="N113" s="93">
        <f t="shared" si="31"/>
        <v>1</v>
      </c>
      <c r="O113" s="47" t="str">
        <f t="shared" si="35"/>
        <v/>
      </c>
      <c r="P113" s="115" t="str">
        <f t="shared" si="32"/>
        <v/>
      </c>
      <c r="Q113" s="116"/>
      <c r="R113" s="9"/>
    </row>
    <row r="114" spans="2:18" x14ac:dyDescent="0.25">
      <c r="B114" s="80">
        <v>11</v>
      </c>
      <c r="C114" s="59"/>
      <c r="D114" s="60"/>
      <c r="E114" s="100"/>
      <c r="F114" s="61"/>
      <c r="G114" s="61"/>
      <c r="H114" s="70"/>
      <c r="I114" s="63" t="str">
        <f t="shared" si="33"/>
        <v/>
      </c>
      <c r="J114" s="28">
        <f t="shared" si="28"/>
        <v>0</v>
      </c>
      <c r="K114" s="29">
        <f t="shared" si="29"/>
        <v>0</v>
      </c>
      <c r="L114" s="1" t="str">
        <f t="shared" si="34"/>
        <v/>
      </c>
      <c r="M114" s="58" t="str">
        <f t="shared" si="30"/>
        <v/>
      </c>
      <c r="N114" s="93">
        <f t="shared" si="31"/>
        <v>1</v>
      </c>
      <c r="O114" s="47" t="str">
        <f t="shared" si="35"/>
        <v/>
      </c>
      <c r="P114" s="115" t="str">
        <f t="shared" si="32"/>
        <v/>
      </c>
      <c r="Q114" s="116"/>
      <c r="R114" s="9"/>
    </row>
    <row r="115" spans="2:18" x14ac:dyDescent="0.25">
      <c r="B115" s="69">
        <v>12</v>
      </c>
      <c r="C115" s="59"/>
      <c r="D115" s="60"/>
      <c r="E115" s="100"/>
      <c r="F115" s="61"/>
      <c r="G115" s="61"/>
      <c r="H115" s="70"/>
      <c r="I115" s="63" t="str">
        <f t="shared" si="33"/>
        <v/>
      </c>
      <c r="J115" s="28">
        <f t="shared" si="28"/>
        <v>0</v>
      </c>
      <c r="K115" s="29">
        <f t="shared" si="29"/>
        <v>0</v>
      </c>
      <c r="L115" s="1" t="str">
        <f t="shared" si="34"/>
        <v/>
      </c>
      <c r="M115" s="58" t="str">
        <f t="shared" si="30"/>
        <v/>
      </c>
      <c r="N115" s="93">
        <f t="shared" si="31"/>
        <v>1</v>
      </c>
      <c r="O115" s="47" t="str">
        <f t="shared" si="35"/>
        <v/>
      </c>
      <c r="P115" s="115" t="str">
        <f t="shared" si="32"/>
        <v/>
      </c>
      <c r="Q115" s="116"/>
      <c r="R115" s="9"/>
    </row>
    <row r="116" spans="2:18" x14ac:dyDescent="0.25">
      <c r="B116" s="80">
        <v>13</v>
      </c>
      <c r="C116" s="59"/>
      <c r="D116" s="60"/>
      <c r="E116" s="100"/>
      <c r="F116" s="61"/>
      <c r="G116" s="61"/>
      <c r="H116" s="70"/>
      <c r="I116" s="63" t="str">
        <f t="shared" si="33"/>
        <v/>
      </c>
      <c r="J116" s="28">
        <f t="shared" si="28"/>
        <v>0</v>
      </c>
      <c r="K116" s="29">
        <f t="shared" si="29"/>
        <v>0</v>
      </c>
      <c r="L116" s="1" t="str">
        <f t="shared" si="34"/>
        <v/>
      </c>
      <c r="M116" s="58" t="str">
        <f t="shared" si="30"/>
        <v/>
      </c>
      <c r="N116" s="93">
        <f t="shared" si="31"/>
        <v>1</v>
      </c>
      <c r="O116" s="47" t="str">
        <f t="shared" si="35"/>
        <v/>
      </c>
      <c r="P116" s="115" t="str">
        <f t="shared" si="32"/>
        <v/>
      </c>
      <c r="Q116" s="116"/>
      <c r="R116" s="9"/>
    </row>
    <row r="117" spans="2:18" x14ac:dyDescent="0.25">
      <c r="B117" s="69">
        <v>14</v>
      </c>
      <c r="C117" s="59"/>
      <c r="D117" s="60"/>
      <c r="E117" s="100"/>
      <c r="F117" s="61"/>
      <c r="G117" s="61"/>
      <c r="H117" s="70"/>
      <c r="I117" s="63" t="str">
        <f t="shared" si="33"/>
        <v/>
      </c>
      <c r="J117" s="28">
        <f t="shared" si="28"/>
        <v>0</v>
      </c>
      <c r="K117" s="29">
        <f t="shared" si="29"/>
        <v>0</v>
      </c>
      <c r="L117" s="1" t="str">
        <f t="shared" si="34"/>
        <v/>
      </c>
      <c r="M117" s="58" t="str">
        <f t="shared" si="30"/>
        <v/>
      </c>
      <c r="N117" s="93">
        <f t="shared" si="31"/>
        <v>1</v>
      </c>
      <c r="O117" s="47" t="str">
        <f t="shared" si="35"/>
        <v/>
      </c>
      <c r="P117" s="115" t="str">
        <f t="shared" si="32"/>
        <v/>
      </c>
      <c r="Q117" s="116"/>
      <c r="R117" s="9"/>
    </row>
    <row r="118" spans="2:18" x14ac:dyDescent="0.25">
      <c r="B118" s="80">
        <v>15</v>
      </c>
      <c r="C118" s="59"/>
      <c r="D118" s="60"/>
      <c r="E118" s="100"/>
      <c r="F118" s="61"/>
      <c r="G118" s="61"/>
      <c r="H118" s="70"/>
      <c r="I118" s="63" t="str">
        <f t="shared" si="33"/>
        <v/>
      </c>
      <c r="J118" s="28">
        <f t="shared" si="28"/>
        <v>0</v>
      </c>
      <c r="K118" s="29">
        <f t="shared" si="29"/>
        <v>0</v>
      </c>
      <c r="L118" s="1" t="str">
        <f t="shared" si="34"/>
        <v/>
      </c>
      <c r="M118" s="58" t="str">
        <f t="shared" si="30"/>
        <v/>
      </c>
      <c r="N118" s="93">
        <f t="shared" si="31"/>
        <v>1</v>
      </c>
      <c r="O118" s="47" t="str">
        <f t="shared" si="35"/>
        <v/>
      </c>
      <c r="P118" s="115" t="str">
        <f t="shared" si="32"/>
        <v/>
      </c>
      <c r="Q118" s="116"/>
      <c r="R118" s="9"/>
    </row>
    <row r="119" spans="2:18" x14ac:dyDescent="0.25">
      <c r="B119" s="69">
        <v>16</v>
      </c>
      <c r="C119" s="59"/>
      <c r="D119" s="60"/>
      <c r="E119" s="100"/>
      <c r="F119" s="61"/>
      <c r="G119" s="61"/>
      <c r="H119" s="70"/>
      <c r="I119" s="63" t="str">
        <f t="shared" si="33"/>
        <v/>
      </c>
      <c r="J119" s="28">
        <f t="shared" si="28"/>
        <v>0</v>
      </c>
      <c r="K119" s="29">
        <f t="shared" si="29"/>
        <v>0</v>
      </c>
      <c r="L119" s="1" t="str">
        <f t="shared" si="34"/>
        <v/>
      </c>
      <c r="M119" s="58" t="str">
        <f t="shared" si="30"/>
        <v/>
      </c>
      <c r="N119" s="93">
        <f t="shared" si="31"/>
        <v>1</v>
      </c>
      <c r="O119" s="47" t="str">
        <f t="shared" si="35"/>
        <v/>
      </c>
      <c r="P119" s="115" t="str">
        <f t="shared" si="32"/>
        <v/>
      </c>
      <c r="Q119" s="116"/>
      <c r="R119" s="9"/>
    </row>
    <row r="120" spans="2:18" x14ac:dyDescent="0.25">
      <c r="B120" s="80">
        <v>17</v>
      </c>
      <c r="C120" s="59"/>
      <c r="D120" s="60"/>
      <c r="E120" s="100"/>
      <c r="F120" s="61"/>
      <c r="G120" s="61"/>
      <c r="H120" s="70"/>
      <c r="I120" s="63" t="str">
        <f t="shared" si="33"/>
        <v/>
      </c>
      <c r="J120" s="28">
        <f t="shared" si="28"/>
        <v>0</v>
      </c>
      <c r="K120" s="29">
        <f t="shared" si="29"/>
        <v>0</v>
      </c>
      <c r="L120" s="1" t="str">
        <f t="shared" si="34"/>
        <v/>
      </c>
      <c r="M120" s="58" t="str">
        <f t="shared" si="30"/>
        <v/>
      </c>
      <c r="N120" s="93">
        <f t="shared" si="31"/>
        <v>1</v>
      </c>
      <c r="O120" s="47" t="str">
        <f t="shared" si="35"/>
        <v/>
      </c>
      <c r="P120" s="115" t="str">
        <f t="shared" si="32"/>
        <v/>
      </c>
      <c r="Q120" s="116"/>
      <c r="R120" s="9"/>
    </row>
    <row r="121" spans="2:18" x14ac:dyDescent="0.25">
      <c r="B121" s="69">
        <v>18</v>
      </c>
      <c r="C121" s="59"/>
      <c r="D121" s="60"/>
      <c r="E121" s="100"/>
      <c r="F121" s="61"/>
      <c r="G121" s="61"/>
      <c r="H121" s="70"/>
      <c r="I121" s="63" t="str">
        <f t="shared" si="33"/>
        <v/>
      </c>
      <c r="J121" s="28">
        <f t="shared" si="28"/>
        <v>0</v>
      </c>
      <c r="K121" s="29">
        <f t="shared" si="29"/>
        <v>0</v>
      </c>
      <c r="L121" s="1" t="str">
        <f t="shared" si="34"/>
        <v/>
      </c>
      <c r="M121" s="58" t="str">
        <f t="shared" si="30"/>
        <v/>
      </c>
      <c r="N121" s="93">
        <f t="shared" si="31"/>
        <v>1</v>
      </c>
      <c r="O121" s="47" t="str">
        <f t="shared" si="35"/>
        <v/>
      </c>
      <c r="P121" s="115" t="str">
        <f t="shared" si="32"/>
        <v/>
      </c>
      <c r="Q121" s="116"/>
      <c r="R121" s="9"/>
    </row>
    <row r="122" spans="2:18" x14ac:dyDescent="0.25">
      <c r="B122" s="80">
        <v>19</v>
      </c>
      <c r="C122" s="59"/>
      <c r="D122" s="60"/>
      <c r="E122" s="100"/>
      <c r="F122" s="61"/>
      <c r="G122" s="61"/>
      <c r="H122" s="70"/>
      <c r="I122" s="63" t="str">
        <f t="shared" si="33"/>
        <v/>
      </c>
      <c r="J122" s="28">
        <f t="shared" si="28"/>
        <v>0</v>
      </c>
      <c r="K122" s="29">
        <f t="shared" si="29"/>
        <v>0</v>
      </c>
      <c r="L122" s="1" t="str">
        <f t="shared" si="34"/>
        <v/>
      </c>
      <c r="M122" s="58" t="str">
        <f t="shared" si="30"/>
        <v/>
      </c>
      <c r="N122" s="93">
        <f t="shared" si="31"/>
        <v>1</v>
      </c>
      <c r="O122" s="47" t="str">
        <f t="shared" si="35"/>
        <v/>
      </c>
      <c r="P122" s="115" t="str">
        <f t="shared" si="32"/>
        <v/>
      </c>
      <c r="Q122" s="116"/>
      <c r="R122" s="9"/>
    </row>
    <row r="123" spans="2:18" x14ac:dyDescent="0.25">
      <c r="B123" s="69">
        <v>20</v>
      </c>
      <c r="C123" s="59"/>
      <c r="D123" s="60"/>
      <c r="E123" s="100"/>
      <c r="F123" s="61"/>
      <c r="G123" s="61"/>
      <c r="H123" s="70"/>
      <c r="I123" s="63" t="str">
        <f t="shared" si="33"/>
        <v/>
      </c>
      <c r="J123" s="28">
        <f t="shared" si="28"/>
        <v>0</v>
      </c>
      <c r="K123" s="29">
        <f t="shared" si="29"/>
        <v>0</v>
      </c>
      <c r="L123" s="1" t="str">
        <f t="shared" si="34"/>
        <v/>
      </c>
      <c r="M123" s="58" t="str">
        <f t="shared" si="30"/>
        <v/>
      </c>
      <c r="N123" s="93">
        <f t="shared" si="31"/>
        <v>1</v>
      </c>
      <c r="O123" s="47" t="str">
        <f t="shared" si="35"/>
        <v/>
      </c>
      <c r="P123" s="115" t="str">
        <f t="shared" si="32"/>
        <v/>
      </c>
      <c r="Q123" s="116"/>
      <c r="R123" s="21"/>
    </row>
    <row r="124" spans="2:18" x14ac:dyDescent="0.25">
      <c r="B124" s="80">
        <v>21</v>
      </c>
      <c r="C124" s="59"/>
      <c r="D124" s="60"/>
      <c r="E124" s="100"/>
      <c r="F124" s="61"/>
      <c r="G124" s="61"/>
      <c r="H124" s="70"/>
      <c r="I124" s="63" t="str">
        <f t="shared" si="33"/>
        <v/>
      </c>
      <c r="J124" s="28">
        <f t="shared" si="28"/>
        <v>0</v>
      </c>
      <c r="K124" s="29">
        <f t="shared" si="29"/>
        <v>0</v>
      </c>
      <c r="L124" s="1" t="str">
        <f t="shared" si="34"/>
        <v/>
      </c>
      <c r="M124" s="58" t="str">
        <f t="shared" si="30"/>
        <v/>
      </c>
      <c r="N124" s="93">
        <f t="shared" si="31"/>
        <v>1</v>
      </c>
      <c r="O124" s="47" t="str">
        <f t="shared" si="35"/>
        <v/>
      </c>
      <c r="P124" s="115" t="str">
        <f t="shared" si="32"/>
        <v/>
      </c>
      <c r="Q124" s="116"/>
      <c r="R124" s="21"/>
    </row>
    <row r="125" spans="2:18" x14ac:dyDescent="0.25">
      <c r="B125" s="69">
        <v>22</v>
      </c>
      <c r="C125" s="59"/>
      <c r="D125" s="60"/>
      <c r="E125" s="100"/>
      <c r="F125" s="61"/>
      <c r="G125" s="61"/>
      <c r="H125" s="70"/>
      <c r="I125" s="63" t="str">
        <f t="shared" si="33"/>
        <v/>
      </c>
      <c r="J125" s="28">
        <f t="shared" si="28"/>
        <v>0</v>
      </c>
      <c r="K125" s="29">
        <f t="shared" si="29"/>
        <v>0</v>
      </c>
      <c r="L125" s="1" t="str">
        <f t="shared" si="34"/>
        <v/>
      </c>
      <c r="M125" s="58" t="str">
        <f t="shared" si="30"/>
        <v/>
      </c>
      <c r="N125" s="93">
        <f t="shared" si="31"/>
        <v>1</v>
      </c>
      <c r="O125" s="47" t="str">
        <f t="shared" si="35"/>
        <v/>
      </c>
      <c r="P125" s="115" t="str">
        <f t="shared" si="32"/>
        <v/>
      </c>
      <c r="Q125" s="116"/>
      <c r="R125" s="21"/>
    </row>
    <row r="126" spans="2:18" x14ac:dyDescent="0.25">
      <c r="B126" s="80">
        <v>23</v>
      </c>
      <c r="C126" s="59"/>
      <c r="D126" s="60"/>
      <c r="E126" s="100"/>
      <c r="F126" s="61"/>
      <c r="G126" s="61"/>
      <c r="H126" s="70"/>
      <c r="I126" s="63" t="str">
        <f t="shared" si="33"/>
        <v/>
      </c>
      <c r="J126" s="28">
        <f t="shared" si="28"/>
        <v>0</v>
      </c>
      <c r="K126" s="29">
        <f t="shared" si="29"/>
        <v>0</v>
      </c>
      <c r="L126" s="1" t="str">
        <f t="shared" si="34"/>
        <v/>
      </c>
      <c r="M126" s="58" t="str">
        <f t="shared" si="30"/>
        <v/>
      </c>
      <c r="N126" s="93">
        <f t="shared" si="31"/>
        <v>1</v>
      </c>
      <c r="O126" s="47" t="str">
        <f t="shared" si="35"/>
        <v/>
      </c>
      <c r="P126" s="115" t="str">
        <f t="shared" si="32"/>
        <v/>
      </c>
      <c r="Q126" s="116"/>
      <c r="R126" s="9"/>
    </row>
    <row r="127" spans="2:18" x14ac:dyDescent="0.25">
      <c r="B127" s="69">
        <v>24</v>
      </c>
      <c r="C127" s="59"/>
      <c r="D127" s="60"/>
      <c r="E127" s="100"/>
      <c r="F127" s="61"/>
      <c r="G127" s="61"/>
      <c r="H127" s="70"/>
      <c r="I127" s="63" t="str">
        <f t="shared" si="33"/>
        <v/>
      </c>
      <c r="J127" s="28">
        <f t="shared" si="28"/>
        <v>0</v>
      </c>
      <c r="K127" s="49">
        <f t="shared" si="29"/>
        <v>0</v>
      </c>
      <c r="L127" s="50" t="str">
        <f t="shared" si="34"/>
        <v/>
      </c>
      <c r="M127" s="58" t="str">
        <f t="shared" si="30"/>
        <v/>
      </c>
      <c r="N127" s="93">
        <f t="shared" si="31"/>
        <v>1</v>
      </c>
      <c r="O127" s="51" t="str">
        <f t="shared" si="35"/>
        <v/>
      </c>
      <c r="P127" s="115" t="str">
        <f t="shared" si="32"/>
        <v/>
      </c>
      <c r="Q127" s="116"/>
      <c r="R127" s="9"/>
    </row>
    <row r="128" spans="2:18" ht="15.75" thickBot="1" x14ac:dyDescent="0.3">
      <c r="B128" s="81">
        <v>25</v>
      </c>
      <c r="C128" s="82"/>
      <c r="D128" s="95"/>
      <c r="E128" s="101"/>
      <c r="F128" s="96"/>
      <c r="G128" s="96"/>
      <c r="H128" s="97"/>
      <c r="I128" s="91" t="str">
        <f t="shared" si="33"/>
        <v/>
      </c>
      <c r="J128" s="34">
        <f t="shared" si="28"/>
        <v>0</v>
      </c>
      <c r="K128" s="35">
        <f t="shared" si="29"/>
        <v>0</v>
      </c>
      <c r="L128" s="52" t="str">
        <f t="shared" si="34"/>
        <v/>
      </c>
      <c r="M128" s="109" t="str">
        <f t="shared" si="30"/>
        <v/>
      </c>
      <c r="N128" s="93">
        <f t="shared" si="31"/>
        <v>1</v>
      </c>
      <c r="O128" s="48" t="str">
        <f t="shared" si="35"/>
        <v/>
      </c>
      <c r="P128" s="166" t="str">
        <f t="shared" ref="P128" si="36">IF(AND(H128&gt;0,H128&lt;=$F$132),"volume inférieur à"&amp;" "&amp;$T$9 &amp;" m³"&amp;" = FFM",IF(AND(L128&gt;0,L128&lt;5)," Calcul d'un PAS pour min 5 échantillon",""))</f>
        <v/>
      </c>
      <c r="Q128" s="167"/>
      <c r="R128" s="9"/>
    </row>
    <row r="129" spans="1:18" ht="15.75" customHeight="1" thickTop="1" thickBot="1" x14ac:dyDescent="0.3">
      <c r="E129" s="11"/>
      <c r="J129" s="30"/>
      <c r="K129" s="27"/>
      <c r="O129" s="118" t="s">
        <v>9</v>
      </c>
      <c r="P129" s="120" t="s">
        <v>10</v>
      </c>
      <c r="R129" s="9"/>
    </row>
    <row r="130" spans="1:18" ht="15.75" customHeight="1" thickBot="1" x14ac:dyDescent="0.3">
      <c r="E130" s="11"/>
      <c r="G130" s="122" t="s">
        <v>27</v>
      </c>
      <c r="H130" s="123"/>
      <c r="I130" s="124"/>
      <c r="J130" s="30"/>
      <c r="K130" s="27"/>
      <c r="L130" s="110">
        <f>+T3</f>
        <v>46</v>
      </c>
      <c r="M130" s="113" t="s">
        <v>8</v>
      </c>
      <c r="O130" s="118"/>
      <c r="P130" s="120"/>
      <c r="R130" s="9"/>
    </row>
    <row r="131" spans="1:18" ht="15.75" thickBot="1" x14ac:dyDescent="0.3">
      <c r="E131" s="11"/>
      <c r="G131" s="125" t="s">
        <v>11</v>
      </c>
      <c r="H131" s="126"/>
      <c r="I131" s="127"/>
      <c r="J131" s="30"/>
      <c r="K131" s="27"/>
      <c r="L131" s="26">
        <v>15</v>
      </c>
      <c r="M131" s="114"/>
      <c r="O131" s="119"/>
      <c r="P131" s="121"/>
      <c r="R131" s="9"/>
    </row>
    <row r="132" spans="1:18" ht="19.5" thickBot="1" x14ac:dyDescent="0.35">
      <c r="D132" s="12"/>
      <c r="E132" s="57" t="s">
        <v>24</v>
      </c>
      <c r="F132" s="155">
        <f>+T9</f>
        <v>4500</v>
      </c>
      <c r="G132" s="156"/>
      <c r="H132" s="128">
        <f>SUM(J104:J128)</f>
        <v>0</v>
      </c>
      <c r="I132" s="129"/>
      <c r="J132" s="27"/>
      <c r="K132" s="27"/>
      <c r="L132" s="25">
        <f>L130</f>
        <v>46</v>
      </c>
      <c r="M132" s="13">
        <v>1100</v>
      </c>
      <c r="O132" s="87">
        <f>+M132*H132</f>
        <v>0</v>
      </c>
      <c r="P132" s="53">
        <f>ROUNDDOWN(+O132/L132,-3)</f>
        <v>0</v>
      </c>
      <c r="R132" s="9"/>
    </row>
    <row r="133" spans="1:18" x14ac:dyDescent="0.25">
      <c r="E133" s="14"/>
      <c r="F133" s="12"/>
      <c r="G133" s="12" t="s">
        <v>12</v>
      </c>
      <c r="H133" s="4"/>
      <c r="I133" s="12"/>
      <c r="J133" s="33"/>
      <c r="K133" s="27"/>
      <c r="L133" s="24">
        <f>SUM(O104:O128)</f>
        <v>0</v>
      </c>
      <c r="O133" s="14"/>
    </row>
    <row r="134" spans="1:18" x14ac:dyDescent="0.25">
      <c r="J134" s="30"/>
      <c r="K134" s="27"/>
      <c r="L134" s="18"/>
      <c r="O134" s="14"/>
    </row>
    <row r="135" spans="1:18" x14ac:dyDescent="0.25">
      <c r="J135" s="30"/>
      <c r="K135" s="30"/>
      <c r="L135" s="18"/>
      <c r="O135" s="14"/>
    </row>
    <row r="136" spans="1:18" ht="15.75" thickBot="1" x14ac:dyDescent="0.3">
      <c r="J136" s="30"/>
      <c r="K136" s="30"/>
      <c r="L136" s="18"/>
      <c r="O136" s="14"/>
    </row>
    <row r="137" spans="1:18" ht="15.75" thickBot="1" x14ac:dyDescent="0.3">
      <c r="E137" s="14"/>
      <c r="G137" s="130" t="s">
        <v>13</v>
      </c>
      <c r="H137" s="131"/>
      <c r="I137" s="132"/>
      <c r="J137" s="33"/>
      <c r="K137" s="33"/>
      <c r="L137" s="17">
        <f>+L101+L67+L33+L133</f>
        <v>0</v>
      </c>
      <c r="M137" s="19"/>
      <c r="N137" s="19"/>
      <c r="O137" s="133" t="s">
        <v>14</v>
      </c>
      <c r="P137" s="134"/>
      <c r="Q137" s="22">
        <f>SUM(K3:K27,K37:K61,K71:K95,K104:K128)</f>
        <v>0</v>
      </c>
      <c r="R137" s="23" t="e">
        <f>+Q137/(Q137+Q138)</f>
        <v>#DIV/0!</v>
      </c>
    </row>
    <row r="138" spans="1:18" ht="15.75" thickBot="1" x14ac:dyDescent="0.3">
      <c r="E138" s="14"/>
      <c r="J138" s="30"/>
      <c r="K138" s="30"/>
      <c r="L138" s="18"/>
      <c r="M138" s="18"/>
      <c r="N138" s="18"/>
      <c r="O138" s="133" t="s">
        <v>15</v>
      </c>
      <c r="P138" s="134"/>
      <c r="Q138" s="22">
        <f>SUM(H104:H128,H71:H95,H37:H61,H3:H27)-Q137</f>
        <v>0</v>
      </c>
    </row>
    <row r="139" spans="1:18" ht="15.75" thickBot="1" x14ac:dyDescent="0.3">
      <c r="A139" s="4"/>
      <c r="D139" s="12"/>
      <c r="L139" s="18"/>
      <c r="M139" s="18"/>
      <c r="N139" s="18"/>
      <c r="Q139" s="22">
        <f>+Q138+Q137</f>
        <v>0</v>
      </c>
    </row>
    <row r="140" spans="1:18" x14ac:dyDescent="0.25">
      <c r="G140" s="117"/>
      <c r="H140" s="117"/>
    </row>
    <row r="197" spans="11:11" x14ac:dyDescent="0.25">
      <c r="K197" t="s">
        <v>30</v>
      </c>
    </row>
  </sheetData>
  <sheetProtection algorithmName="SHA-512" hashValue="/XzXK7jqyQh4i+aGl/6+hNEgMaTFxNbM5HSOqt0zN8fF7JacM2M0aCoXqe0kqhQnhIpy5GIdQAjir8PukP33Hw==" saltValue="izgTjf2hdDXtAPkAHz4FKA==" spinCount="100000" sheet="1" objects="1" scenarios="1"/>
  <mergeCells count="143">
    <mergeCell ref="O137:P137"/>
    <mergeCell ref="O138:P138"/>
    <mergeCell ref="G140:H140"/>
    <mergeCell ref="G130:I130"/>
    <mergeCell ref="M130:M131"/>
    <mergeCell ref="G131:I131"/>
    <mergeCell ref="F132:G132"/>
    <mergeCell ref="H132:I132"/>
    <mergeCell ref="G137:I137"/>
    <mergeCell ref="P125:Q125"/>
    <mergeCell ref="P126:Q126"/>
    <mergeCell ref="P127:Q127"/>
    <mergeCell ref="P128:Q128"/>
    <mergeCell ref="O129:O131"/>
    <mergeCell ref="P129:P131"/>
    <mergeCell ref="P119:Q119"/>
    <mergeCell ref="P120:Q120"/>
    <mergeCell ref="P121:Q121"/>
    <mergeCell ref="P122:Q122"/>
    <mergeCell ref="P123:Q123"/>
    <mergeCell ref="P124:Q124"/>
    <mergeCell ref="P113:Q113"/>
    <mergeCell ref="P114:Q114"/>
    <mergeCell ref="P115:Q115"/>
    <mergeCell ref="P116:Q116"/>
    <mergeCell ref="P117:Q117"/>
    <mergeCell ref="P118:Q118"/>
    <mergeCell ref="P107:Q107"/>
    <mergeCell ref="P108:Q108"/>
    <mergeCell ref="P109:Q109"/>
    <mergeCell ref="P110:Q110"/>
    <mergeCell ref="P111:Q111"/>
    <mergeCell ref="P112:Q112"/>
    <mergeCell ref="F99:G99"/>
    <mergeCell ref="H99:I99"/>
    <mergeCell ref="G101:I101"/>
    <mergeCell ref="P104:Q104"/>
    <mergeCell ref="P105:Q105"/>
    <mergeCell ref="P106:Q106"/>
    <mergeCell ref="P95:Q95"/>
    <mergeCell ref="O96:O98"/>
    <mergeCell ref="P96:P98"/>
    <mergeCell ref="G97:I97"/>
    <mergeCell ref="M97:M98"/>
    <mergeCell ref="G98:I98"/>
    <mergeCell ref="P89:Q89"/>
    <mergeCell ref="P90:Q90"/>
    <mergeCell ref="P91:Q91"/>
    <mergeCell ref="P92:Q92"/>
    <mergeCell ref="P93:Q93"/>
    <mergeCell ref="P94:Q94"/>
    <mergeCell ref="P83:Q83"/>
    <mergeCell ref="P84:Q84"/>
    <mergeCell ref="P85:Q85"/>
    <mergeCell ref="P86:Q86"/>
    <mergeCell ref="P87:Q87"/>
    <mergeCell ref="P88:Q88"/>
    <mergeCell ref="P77:Q77"/>
    <mergeCell ref="P78:Q78"/>
    <mergeCell ref="P79:Q79"/>
    <mergeCell ref="P80:Q80"/>
    <mergeCell ref="P81:Q81"/>
    <mergeCell ref="P82:Q82"/>
    <mergeCell ref="P71:Q71"/>
    <mergeCell ref="P72:Q72"/>
    <mergeCell ref="P73:Q73"/>
    <mergeCell ref="P74:Q74"/>
    <mergeCell ref="P75:Q75"/>
    <mergeCell ref="P76:Q76"/>
    <mergeCell ref="G63:I63"/>
    <mergeCell ref="M63:M64"/>
    <mergeCell ref="G64:I64"/>
    <mergeCell ref="F65:G65"/>
    <mergeCell ref="H65:I65"/>
    <mergeCell ref="G67:I67"/>
    <mergeCell ref="P58:Q58"/>
    <mergeCell ref="P59:Q59"/>
    <mergeCell ref="P60:Q60"/>
    <mergeCell ref="P61:Q61"/>
    <mergeCell ref="O62:O64"/>
    <mergeCell ref="P62:P64"/>
    <mergeCell ref="P52:Q52"/>
    <mergeCell ref="P53:Q53"/>
    <mergeCell ref="P54:Q54"/>
    <mergeCell ref="P55:Q55"/>
    <mergeCell ref="P56:Q56"/>
    <mergeCell ref="P57:Q57"/>
    <mergeCell ref="P46:Q46"/>
    <mergeCell ref="P47:Q47"/>
    <mergeCell ref="P48:Q48"/>
    <mergeCell ref="P49:Q49"/>
    <mergeCell ref="P50:Q50"/>
    <mergeCell ref="P51:Q51"/>
    <mergeCell ref="P40:Q40"/>
    <mergeCell ref="P41:Q41"/>
    <mergeCell ref="P42:Q42"/>
    <mergeCell ref="P43:Q43"/>
    <mergeCell ref="P44:Q44"/>
    <mergeCell ref="P45:Q45"/>
    <mergeCell ref="F31:G31"/>
    <mergeCell ref="H31:I31"/>
    <mergeCell ref="G33:I33"/>
    <mergeCell ref="P37:Q37"/>
    <mergeCell ref="P38:Q38"/>
    <mergeCell ref="P39:Q39"/>
    <mergeCell ref="P26:Q26"/>
    <mergeCell ref="P27:Q27"/>
    <mergeCell ref="O28:O30"/>
    <mergeCell ref="P28:P30"/>
    <mergeCell ref="G29:I29"/>
    <mergeCell ref="M29:M30"/>
    <mergeCell ref="G30:I30"/>
    <mergeCell ref="P20:Q20"/>
    <mergeCell ref="P21:Q21"/>
    <mergeCell ref="P22:Q22"/>
    <mergeCell ref="P23:Q23"/>
    <mergeCell ref="P24:Q24"/>
    <mergeCell ref="P25:Q25"/>
    <mergeCell ref="P14:Q14"/>
    <mergeCell ref="P15:Q15"/>
    <mergeCell ref="P16:Q16"/>
    <mergeCell ref="P17:Q17"/>
    <mergeCell ref="P18:Q18"/>
    <mergeCell ref="P19:Q19"/>
    <mergeCell ref="P10:Q10"/>
    <mergeCell ref="S10:S11"/>
    <mergeCell ref="T10:T11"/>
    <mergeCell ref="P11:Q11"/>
    <mergeCell ref="P12:Q12"/>
    <mergeCell ref="P13:Q13"/>
    <mergeCell ref="P5:Q5"/>
    <mergeCell ref="S5:S7"/>
    <mergeCell ref="P6:Q6"/>
    <mergeCell ref="P7:Q7"/>
    <mergeCell ref="P8:Q8"/>
    <mergeCell ref="S8:S9"/>
    <mergeCell ref="P9:Q9"/>
    <mergeCell ref="L1:M1"/>
    <mergeCell ref="S2:T2"/>
    <mergeCell ref="P3:Q3"/>
    <mergeCell ref="S3:S4"/>
    <mergeCell ref="T3:T4"/>
    <mergeCell ref="P4:Q4"/>
  </mergeCells>
  <conditionalFormatting sqref="O3:O5 O9:O27 O43:O61 O77:O95 O110:O128">
    <cfRule type="expression" dxfId="129" priority="1106">
      <formula>$L3&lt;5</formula>
    </cfRule>
  </conditionalFormatting>
  <conditionalFormatting sqref="H103">
    <cfRule type="cellIs" dxfId="128" priority="1105" operator="lessThan">
      <formula>7500</formula>
    </cfRule>
  </conditionalFormatting>
  <conditionalFormatting sqref="O6:O8">
    <cfRule type="expression" dxfId="127" priority="1104">
      <formula>$L6&lt;5</formula>
    </cfRule>
  </conditionalFormatting>
  <conditionalFormatting sqref="O37:O39">
    <cfRule type="expression" dxfId="126" priority="1103">
      <formula>$L37&lt;5</formula>
    </cfRule>
  </conditionalFormatting>
  <conditionalFormatting sqref="O40:O42">
    <cfRule type="expression" dxfId="125" priority="1102">
      <formula>$L40&lt;5</formula>
    </cfRule>
  </conditionalFormatting>
  <conditionalFormatting sqref="O71:O73">
    <cfRule type="expression" dxfId="124" priority="1101">
      <formula>$L71&lt;5</formula>
    </cfRule>
  </conditionalFormatting>
  <conditionalFormatting sqref="O74:O76">
    <cfRule type="expression" dxfId="123" priority="1100">
      <formula>$L74&lt;5</formula>
    </cfRule>
  </conditionalFormatting>
  <conditionalFormatting sqref="O104:O106">
    <cfRule type="expression" dxfId="122" priority="1099">
      <formula>$L104&lt;5</formula>
    </cfRule>
  </conditionalFormatting>
  <conditionalFormatting sqref="O107:O109">
    <cfRule type="expression" dxfId="121" priority="1098">
      <formula>$L107&lt;5</formula>
    </cfRule>
  </conditionalFormatting>
  <conditionalFormatting sqref="P3:P27">
    <cfRule type="expression" dxfId="120" priority="1095">
      <formula>$H3&lt;=$F$132</formula>
    </cfRule>
  </conditionalFormatting>
  <conditionalFormatting sqref="P3:P27">
    <cfRule type="expression" dxfId="119" priority="1094">
      <formula>$L3&lt;5</formula>
    </cfRule>
  </conditionalFormatting>
  <conditionalFormatting sqref="P37:P61">
    <cfRule type="expression" dxfId="118" priority="1017">
      <formula>$H37&lt;=$F$132</formula>
    </cfRule>
  </conditionalFormatting>
  <conditionalFormatting sqref="P37:P61">
    <cfRule type="expression" dxfId="117" priority="1016">
      <formula>$L37&lt;5</formula>
    </cfRule>
  </conditionalFormatting>
  <conditionalFormatting sqref="P71:P95">
    <cfRule type="expression" dxfId="116" priority="1015">
      <formula>$H71&lt;=$F$132</formula>
    </cfRule>
  </conditionalFormatting>
  <conditionalFormatting sqref="P71:P95">
    <cfRule type="expression" dxfId="115" priority="1014">
      <formula>$L71&lt;5</formula>
    </cfRule>
  </conditionalFormatting>
  <conditionalFormatting sqref="P104:P128">
    <cfRule type="expression" dxfId="114" priority="1011">
      <formula>$H104&lt;=$F$132</formula>
    </cfRule>
  </conditionalFormatting>
  <conditionalFormatting sqref="P104:P128">
    <cfRule type="expression" dxfId="113" priority="1010">
      <formula>$L104&lt;5</formula>
    </cfRule>
  </conditionalFormatting>
  <conditionalFormatting sqref="M3:M27">
    <cfRule type="expression" dxfId="112" priority="48">
      <formula>$L3&lt;5</formula>
    </cfRule>
  </conditionalFormatting>
  <conditionalFormatting sqref="J3:J27">
    <cfRule type="cellIs" dxfId="111" priority="47" operator="lessThan">
      <formula>7500</formula>
    </cfRule>
  </conditionalFormatting>
  <conditionalFormatting sqref="L3:L27">
    <cfRule type="expression" dxfId="110" priority="46">
      <formula>$L3&lt;5</formula>
    </cfRule>
  </conditionalFormatting>
  <conditionalFormatting sqref="M3:M27">
    <cfRule type="cellIs" dxfId="109" priority="45" operator="equal">
      <formula>$P$31</formula>
    </cfRule>
  </conditionalFormatting>
  <conditionalFormatting sqref="H21:H25">
    <cfRule type="cellIs" dxfId="108" priority="44" operator="lessThanOrEqual">
      <formula>$F$31</formula>
    </cfRule>
  </conditionalFormatting>
  <conditionalFormatting sqref="H3:H19">
    <cfRule type="cellIs" dxfId="107" priority="43" operator="lessThanOrEqual">
      <formula>$F$31</formula>
    </cfRule>
  </conditionalFormatting>
  <conditionalFormatting sqref="H20">
    <cfRule type="cellIs" dxfId="106" priority="42" operator="lessThanOrEqual">
      <formula>$F$31</formula>
    </cfRule>
  </conditionalFormatting>
  <conditionalFormatting sqref="H26">
    <cfRule type="cellIs" dxfId="105" priority="41" operator="lessThanOrEqual">
      <formula>$F$31</formula>
    </cfRule>
  </conditionalFormatting>
  <conditionalFormatting sqref="H27">
    <cfRule type="cellIs" dxfId="104" priority="40" operator="lessThanOrEqual">
      <formula>$F$31</formula>
    </cfRule>
  </conditionalFormatting>
  <conditionalFormatting sqref="I3:I27">
    <cfRule type="expression" dxfId="103" priority="39">
      <formula>I3&lt;&gt;IF(H3&gt;0,IF(H3&gt;$F$31,"Oui","Non"),"")</formula>
    </cfRule>
  </conditionalFormatting>
  <conditionalFormatting sqref="I27">
    <cfRule type="expression" dxfId="102" priority="38">
      <formula>$L27&lt;5</formula>
    </cfRule>
  </conditionalFormatting>
  <conditionalFormatting sqref="N3:N27">
    <cfRule type="expression" dxfId="101" priority="37">
      <formula>N3&lt;&gt;IF($L$64&lt;16,1,2)</formula>
    </cfRule>
  </conditionalFormatting>
  <conditionalFormatting sqref="J37:J61">
    <cfRule type="cellIs" dxfId="100" priority="36" operator="lessThan">
      <formula>7500</formula>
    </cfRule>
  </conditionalFormatting>
  <conditionalFormatting sqref="L37:L61">
    <cfRule type="expression" dxfId="99" priority="35">
      <formula>$L37&lt;5</formula>
    </cfRule>
  </conditionalFormatting>
  <conditionalFormatting sqref="H55:H59">
    <cfRule type="cellIs" dxfId="98" priority="34" operator="lessThanOrEqual">
      <formula>$F$31</formula>
    </cfRule>
  </conditionalFormatting>
  <conditionalFormatting sqref="H42:H53">
    <cfRule type="cellIs" dxfId="97" priority="33" operator="lessThanOrEqual">
      <formula>$F$31</formula>
    </cfRule>
  </conditionalFormatting>
  <conditionalFormatting sqref="H54">
    <cfRule type="cellIs" dxfId="96" priority="32" operator="lessThanOrEqual">
      <formula>$F$31</formula>
    </cfRule>
  </conditionalFormatting>
  <conditionalFormatting sqref="H60">
    <cfRule type="cellIs" dxfId="95" priority="31" operator="lessThanOrEqual">
      <formula>$F$31</formula>
    </cfRule>
  </conditionalFormatting>
  <conditionalFormatting sqref="H61">
    <cfRule type="cellIs" dxfId="94" priority="30" operator="lessThanOrEqual">
      <formula>$F$31</formula>
    </cfRule>
  </conditionalFormatting>
  <conditionalFormatting sqref="I37:I61">
    <cfRule type="expression" dxfId="93" priority="29">
      <formula>I37&lt;&gt;IF(H37&gt;0,IF(H37&gt;$F$31,"Oui","Non"),"")</formula>
    </cfRule>
  </conditionalFormatting>
  <conditionalFormatting sqref="I61">
    <cfRule type="expression" dxfId="92" priority="28">
      <formula>$L61&lt;5</formula>
    </cfRule>
  </conditionalFormatting>
  <conditionalFormatting sqref="M37:M61">
    <cfRule type="expression" dxfId="91" priority="27">
      <formula>$L37&lt;5</formula>
    </cfRule>
  </conditionalFormatting>
  <conditionalFormatting sqref="M37:M61">
    <cfRule type="cellIs" dxfId="90" priority="26" operator="equal">
      <formula>$P$65</formula>
    </cfRule>
  </conditionalFormatting>
  <conditionalFormatting sqref="H37:H41">
    <cfRule type="cellIs" dxfId="89" priority="25" operator="lessThanOrEqual">
      <formula>$F$31</formula>
    </cfRule>
  </conditionalFormatting>
  <conditionalFormatting sqref="N37:N61">
    <cfRule type="expression" dxfId="88" priority="24">
      <formula>N37&lt;&gt;IF($L$64&lt;16,1,2)</formula>
    </cfRule>
  </conditionalFormatting>
  <conditionalFormatting sqref="J71:J95">
    <cfRule type="cellIs" dxfId="87" priority="23" operator="lessThan">
      <formula>7500</formula>
    </cfRule>
  </conditionalFormatting>
  <conditionalFormatting sqref="L71:L95">
    <cfRule type="expression" dxfId="86" priority="22">
      <formula>$L71&lt;5</formula>
    </cfRule>
  </conditionalFormatting>
  <conditionalFormatting sqref="H89:H93">
    <cfRule type="cellIs" dxfId="85" priority="21" operator="lessThanOrEqual">
      <formula>$F$31</formula>
    </cfRule>
  </conditionalFormatting>
  <conditionalFormatting sqref="H71:H87">
    <cfRule type="cellIs" dxfId="84" priority="20" operator="lessThanOrEqual">
      <formula>$F$31</formula>
    </cfRule>
  </conditionalFormatting>
  <conditionalFormatting sqref="H88">
    <cfRule type="cellIs" dxfId="83" priority="19" operator="lessThanOrEqual">
      <formula>$F$31</formula>
    </cfRule>
  </conditionalFormatting>
  <conditionalFormatting sqref="H94">
    <cfRule type="cellIs" dxfId="82" priority="18" operator="lessThanOrEqual">
      <formula>$F$31</formula>
    </cfRule>
  </conditionalFormatting>
  <conditionalFormatting sqref="H95">
    <cfRule type="cellIs" dxfId="81" priority="17" operator="lessThanOrEqual">
      <formula>$F$31</formula>
    </cfRule>
  </conditionalFormatting>
  <conditionalFormatting sqref="I71:I95">
    <cfRule type="expression" dxfId="80" priority="16">
      <formula>I71&lt;&gt;IF(H71&gt;0,IF(H71&gt;$F$31,"Oui","Non"),"")</formula>
    </cfRule>
  </conditionalFormatting>
  <conditionalFormatting sqref="I95">
    <cfRule type="expression" dxfId="79" priority="15">
      <formula>$L95&lt;5</formula>
    </cfRule>
  </conditionalFormatting>
  <conditionalFormatting sqref="M71:M95">
    <cfRule type="expression" dxfId="78" priority="14">
      <formula>$L71&lt;5</formula>
    </cfRule>
  </conditionalFormatting>
  <conditionalFormatting sqref="M71:M95">
    <cfRule type="cellIs" dxfId="77" priority="13" operator="equal">
      <formula>$P$99</formula>
    </cfRule>
  </conditionalFormatting>
  <conditionalFormatting sqref="N71:N95">
    <cfRule type="expression" dxfId="76" priority="12">
      <formula>N71&lt;&gt;IF($L$64&lt;16,1,2)</formula>
    </cfRule>
  </conditionalFormatting>
  <conditionalFormatting sqref="J104:J128">
    <cfRule type="cellIs" dxfId="75" priority="11" operator="lessThan">
      <formula>7500</formula>
    </cfRule>
  </conditionalFormatting>
  <conditionalFormatting sqref="L104:L128">
    <cfRule type="expression" dxfId="74" priority="10">
      <formula>$L104&lt;5</formula>
    </cfRule>
  </conditionalFormatting>
  <conditionalFormatting sqref="H104:H120 H122:H126">
    <cfRule type="cellIs" dxfId="73" priority="9" operator="lessThanOrEqual">
      <formula>$F$31</formula>
    </cfRule>
  </conditionalFormatting>
  <conditionalFormatting sqref="H121">
    <cfRule type="cellIs" dxfId="72" priority="8" operator="lessThanOrEqual">
      <formula>$F$31</formula>
    </cfRule>
  </conditionalFormatting>
  <conditionalFormatting sqref="H127">
    <cfRule type="cellIs" dxfId="71" priority="7" operator="lessThanOrEqual">
      <formula>$F$31</formula>
    </cfRule>
  </conditionalFormatting>
  <conditionalFormatting sqref="H128">
    <cfRule type="cellIs" dxfId="70" priority="6" operator="lessThanOrEqual">
      <formula>$F$31</formula>
    </cfRule>
  </conditionalFormatting>
  <conditionalFormatting sqref="I104:I128">
    <cfRule type="expression" dxfId="69" priority="5">
      <formula>I104&lt;&gt;IF(H104&gt;0,IF(H104&gt;$F$31,"Oui","Non"),"")</formula>
    </cfRule>
  </conditionalFormatting>
  <conditionalFormatting sqref="I128">
    <cfRule type="expression" dxfId="68" priority="4">
      <formula>$L128&lt;5</formula>
    </cfRule>
  </conditionalFormatting>
  <conditionalFormatting sqref="M104:M128">
    <cfRule type="expression" dxfId="67" priority="3">
      <formula>$L104&lt;5</formula>
    </cfRule>
  </conditionalFormatting>
  <conditionalFormatting sqref="M104:M128">
    <cfRule type="cellIs" dxfId="66" priority="2" operator="equal">
      <formula>$P$132</formula>
    </cfRule>
  </conditionalFormatting>
  <conditionalFormatting sqref="N104:N128">
    <cfRule type="expression" dxfId="65" priority="1">
      <formula>N104&lt;&gt;IF($L$64&lt;16,1,2)</formula>
    </cfRule>
  </conditionalFormatting>
  <dataValidations count="2">
    <dataValidation type="list" allowBlank="1" showInputMessage="1" showErrorMessage="1" sqref="N71:N95 N37:N61 N3:N27 N104:N128" xr:uid="{00000000-0002-0000-0400-000000000000}">
      <formula1>$K$30:$K$31</formula1>
    </dataValidation>
    <dataValidation type="list" allowBlank="1" showInputMessage="1" showErrorMessage="1" sqref="I3:I27 I37:I61 I71:I95 I104:I128" xr:uid="{00000000-0002-0000-0400-000001000000}">
      <formula1>$J$29:$J$31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Button 2">
              <controlPr defaultSize="0" print="0" autoFill="0" autoPict="0" macro="[0]!ZFeuillu">
                <anchor moveWithCells="1" sizeWithCells="1">
                  <from>
                    <xdr:col>16</xdr:col>
                    <xdr:colOff>142875</xdr:colOff>
                    <xdr:row>1</xdr:row>
                    <xdr:rowOff>28575</xdr:rowOff>
                  </from>
                  <to>
                    <xdr:col>16</xdr:col>
                    <xdr:colOff>1419225</xdr:colOff>
                    <xdr:row>1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>
    <tabColor rgb="FFF866D2"/>
  </sheetPr>
  <dimension ref="A1:T197"/>
  <sheetViews>
    <sheetView topLeftCell="A92" zoomScale="98" zoomScaleNormal="98" workbookViewId="0">
      <selection activeCell="C104" sqref="C104:N128"/>
    </sheetView>
  </sheetViews>
  <sheetFormatPr baseColWidth="10" defaultColWidth="11.42578125" defaultRowHeight="15" x14ac:dyDescent="0.25"/>
  <cols>
    <col min="1" max="1" width="7.28515625" style="2" bestFit="1" customWidth="1"/>
    <col min="2" max="2" width="9.5703125" style="3" bestFit="1" customWidth="1"/>
    <col min="3" max="3" width="8.28515625" style="2" customWidth="1"/>
    <col min="4" max="4" width="6.85546875" style="3" customWidth="1"/>
    <col min="5" max="5" width="8.5703125" style="2" customWidth="1"/>
    <col min="6" max="6" width="5.28515625" style="2" bestFit="1" customWidth="1"/>
    <col min="7" max="7" width="4.5703125" style="3" bestFit="1" customWidth="1"/>
    <col min="8" max="8" width="9.140625" style="2" bestFit="1" customWidth="1"/>
    <col min="9" max="9" width="7.5703125" style="3" customWidth="1"/>
    <col min="10" max="11" width="8" hidden="1" customWidth="1"/>
    <col min="12" max="12" width="8.5703125" style="3" customWidth="1"/>
    <col min="13" max="13" width="11.42578125" style="3"/>
    <col min="14" max="14" width="7.42578125" style="3" customWidth="1"/>
    <col min="15" max="15" width="14.7109375" style="2" customWidth="1"/>
    <col min="16" max="16" width="10.7109375" style="2" customWidth="1"/>
    <col min="17" max="17" width="25.28515625" style="2" customWidth="1"/>
    <col min="18" max="18" width="11.42578125" style="2"/>
    <col min="19" max="19" width="26.5703125" style="2" customWidth="1"/>
    <col min="20" max="16384" width="11.42578125" style="2"/>
  </cols>
  <sheetData>
    <row r="1" spans="1:20" ht="15.75" thickBot="1" x14ac:dyDescent="0.3">
      <c r="H1" s="4"/>
      <c r="I1" s="12"/>
      <c r="J1" s="27"/>
      <c r="K1" s="27"/>
      <c r="L1" s="135"/>
      <c r="M1" s="135"/>
      <c r="N1" s="5"/>
    </row>
    <row r="2" spans="1:20" ht="30.75" thickBot="1" x14ac:dyDescent="0.3">
      <c r="A2" s="3"/>
      <c r="B2" s="64" t="s">
        <v>1</v>
      </c>
      <c r="C2" s="6" t="s">
        <v>0</v>
      </c>
      <c r="D2" s="7" t="s">
        <v>2</v>
      </c>
      <c r="E2" s="7" t="s">
        <v>16</v>
      </c>
      <c r="F2" s="7" t="s">
        <v>3</v>
      </c>
      <c r="G2" s="7" t="s">
        <v>4</v>
      </c>
      <c r="H2" s="8" t="s">
        <v>5</v>
      </c>
      <c r="I2" s="62" t="s">
        <v>26</v>
      </c>
      <c r="J2" s="43"/>
      <c r="K2" s="92">
        <f t="shared" ref="K2:K27" si="0">IF(L2="FFM",H2,0)</f>
        <v>0</v>
      </c>
      <c r="L2" s="44" t="s">
        <v>6</v>
      </c>
      <c r="M2" s="89" t="s">
        <v>7</v>
      </c>
      <c r="N2" s="89" t="s">
        <v>18</v>
      </c>
      <c r="O2" s="90" t="s">
        <v>19</v>
      </c>
      <c r="P2" s="10"/>
      <c r="Q2" s="102"/>
      <c r="S2" s="151" t="s">
        <v>20</v>
      </c>
      <c r="T2" s="152"/>
    </row>
    <row r="3" spans="1:20" ht="16.5" customHeight="1" thickTop="1" x14ac:dyDescent="0.25">
      <c r="B3" s="65">
        <v>1</v>
      </c>
      <c r="C3" s="111">
        <v>104</v>
      </c>
      <c r="D3" s="66"/>
      <c r="E3" s="98"/>
      <c r="F3" s="67"/>
      <c r="G3" s="67"/>
      <c r="H3" s="68"/>
      <c r="I3" s="63" t="str">
        <f>IF(H3&gt;0,IF(H3&gt;$F$31,"Oui","Non"),"")</f>
        <v/>
      </c>
      <c r="J3" s="39">
        <f>IF(I3="Oui",H3,0)</f>
        <v>0</v>
      </c>
      <c r="K3" s="40">
        <f t="shared" si="0"/>
        <v>0</v>
      </c>
      <c r="L3" s="41" t="str">
        <f t="shared" ref="L3:L27" si="1">IF(H3&gt;0,IF(I3="Oui",ROUND(+H3*M$31/P$31,0),"FFM"),"")</f>
        <v/>
      </c>
      <c r="M3" s="58" t="str">
        <f>IF(AND(H3&gt;0,L3&lt;&gt;"FFM"),IF(L3&lt;5,ROUNDDOWN(+H3*M$31/5/N3,-3),P$31/N3),"")</f>
        <v/>
      </c>
      <c r="N3" s="93">
        <f t="shared" ref="N3:N27" si="2">IF($L$30&lt;16,1,2)</f>
        <v>1</v>
      </c>
      <c r="O3" s="42" t="str">
        <f t="shared" ref="O3:O27" si="3">IF(L3="FFM",0,IF(H3&gt;0,+H3*M$31/M3,""))</f>
        <v/>
      </c>
      <c r="P3" s="115" t="str">
        <f>IF(AND(H3&gt;0,H3&lt;=$T$9),"volume inférieur à"&amp;" "&amp;$T$9 &amp;" m³"&amp;" = FFM",IF(AND(L3&gt;0,L3&lt;5)," Calcul d'un PAS pour min 5 échantillon",""))</f>
        <v/>
      </c>
      <c r="Q3" s="116"/>
      <c r="R3" s="9"/>
      <c r="S3" s="138" t="s">
        <v>21</v>
      </c>
      <c r="T3" s="153">
        <v>46</v>
      </c>
    </row>
    <row r="4" spans="1:20" ht="15.75" customHeight="1" thickBot="1" x14ac:dyDescent="0.3">
      <c r="B4" s="69">
        <v>2</v>
      </c>
      <c r="C4" s="59"/>
      <c r="D4" s="60"/>
      <c r="E4" s="99"/>
      <c r="F4" s="61"/>
      <c r="G4" s="61"/>
      <c r="H4" s="70"/>
      <c r="I4" s="63" t="str">
        <f t="shared" ref="I4:I27" si="4">IF(H4&gt;0,IF(H4&gt;$F$31,"Oui","Non"),"")</f>
        <v/>
      </c>
      <c r="J4" s="39">
        <f t="shared" ref="J4:J27" si="5">IF(I4="Oui",H4,0)</f>
        <v>0</v>
      </c>
      <c r="K4" s="29">
        <f t="shared" si="0"/>
        <v>0</v>
      </c>
      <c r="L4" s="1" t="str">
        <f t="shared" si="1"/>
        <v/>
      </c>
      <c r="M4" s="58" t="str">
        <f t="shared" ref="M4:M27" si="6">IF(AND(H4&gt;0,L4&lt;&gt;"FFM"),IF(L4&lt;5,ROUNDDOWN(+H4*M$31/5/N4,-3),P$31/N4),"")</f>
        <v/>
      </c>
      <c r="N4" s="93">
        <f t="shared" si="2"/>
        <v>1</v>
      </c>
      <c r="O4" s="47" t="str">
        <f t="shared" si="3"/>
        <v/>
      </c>
      <c r="P4" s="115" t="str">
        <f t="shared" ref="P4:P26" si="7">IF(AND(H4&gt;0,H4&lt;=$T$9),"volume inférieur à"&amp;" "&amp;$T$9 &amp;" m³"&amp;" = FFM",IF(AND(L4&gt;0,L4&lt;5)," Calcul d'un PAS pour min 5 échantillon",""))</f>
        <v/>
      </c>
      <c r="Q4" s="116"/>
      <c r="R4" s="9"/>
      <c r="S4" s="139"/>
      <c r="T4" s="154"/>
    </row>
    <row r="5" spans="1:20" x14ac:dyDescent="0.25">
      <c r="B5" s="69">
        <v>3</v>
      </c>
      <c r="C5" s="59"/>
      <c r="D5" s="60"/>
      <c r="E5" s="99"/>
      <c r="F5" s="61"/>
      <c r="G5" s="61"/>
      <c r="H5" s="70"/>
      <c r="I5" s="63" t="str">
        <f t="shared" si="4"/>
        <v/>
      </c>
      <c r="J5" s="39">
        <f t="shared" si="5"/>
        <v>0</v>
      </c>
      <c r="K5" s="29">
        <f t="shared" si="0"/>
        <v>0</v>
      </c>
      <c r="L5" s="1" t="str">
        <f t="shared" si="1"/>
        <v/>
      </c>
      <c r="M5" s="58" t="str">
        <f t="shared" si="6"/>
        <v/>
      </c>
      <c r="N5" s="93">
        <f t="shared" si="2"/>
        <v>1</v>
      </c>
      <c r="O5" s="47" t="str">
        <f t="shared" si="3"/>
        <v/>
      </c>
      <c r="P5" s="115" t="str">
        <f t="shared" si="7"/>
        <v/>
      </c>
      <c r="Q5" s="116"/>
      <c r="R5" s="9"/>
      <c r="S5" s="140" t="s">
        <v>22</v>
      </c>
      <c r="T5" s="55"/>
    </row>
    <row r="6" spans="1:20" ht="15" customHeight="1" x14ac:dyDescent="0.25">
      <c r="B6" s="69">
        <v>4</v>
      </c>
      <c r="C6" s="59"/>
      <c r="D6" s="60"/>
      <c r="E6" s="99"/>
      <c r="F6" s="61"/>
      <c r="G6" s="61"/>
      <c r="H6" s="70"/>
      <c r="I6" s="63" t="str">
        <f t="shared" si="4"/>
        <v/>
      </c>
      <c r="J6" s="39">
        <f t="shared" si="5"/>
        <v>0</v>
      </c>
      <c r="K6" s="29">
        <f t="shared" si="0"/>
        <v>0</v>
      </c>
      <c r="L6" s="1" t="str">
        <f t="shared" si="1"/>
        <v/>
      </c>
      <c r="M6" s="58" t="str">
        <f t="shared" si="6"/>
        <v/>
      </c>
      <c r="N6" s="93">
        <f t="shared" si="2"/>
        <v>1</v>
      </c>
      <c r="O6" s="47" t="str">
        <f t="shared" si="3"/>
        <v/>
      </c>
      <c r="P6" s="115" t="str">
        <f t="shared" si="7"/>
        <v/>
      </c>
      <c r="Q6" s="116"/>
      <c r="R6" s="9"/>
      <c r="S6" s="141"/>
      <c r="T6" s="55">
        <v>5</v>
      </c>
    </row>
    <row r="7" spans="1:20" ht="15.75" thickBot="1" x14ac:dyDescent="0.3">
      <c r="B7" s="69">
        <v>5</v>
      </c>
      <c r="C7" s="59"/>
      <c r="D7" s="60"/>
      <c r="E7" s="99"/>
      <c r="F7" s="61"/>
      <c r="G7" s="61"/>
      <c r="H7" s="70"/>
      <c r="I7" s="63" t="str">
        <f t="shared" si="4"/>
        <v/>
      </c>
      <c r="J7" s="39">
        <f t="shared" si="5"/>
        <v>0</v>
      </c>
      <c r="K7" s="29">
        <f t="shared" si="0"/>
        <v>0</v>
      </c>
      <c r="L7" s="1" t="str">
        <f t="shared" si="1"/>
        <v/>
      </c>
      <c r="M7" s="58" t="str">
        <f t="shared" si="6"/>
        <v/>
      </c>
      <c r="N7" s="93">
        <f t="shared" si="2"/>
        <v>1</v>
      </c>
      <c r="O7" s="47" t="str">
        <f t="shared" si="3"/>
        <v/>
      </c>
      <c r="P7" s="115" t="str">
        <f t="shared" si="7"/>
        <v/>
      </c>
      <c r="Q7" s="116"/>
      <c r="R7" s="9"/>
      <c r="S7" s="142"/>
      <c r="T7" s="56"/>
    </row>
    <row r="8" spans="1:20" x14ac:dyDescent="0.25">
      <c r="B8" s="69">
        <v>6</v>
      </c>
      <c r="C8" s="59"/>
      <c r="D8" s="60"/>
      <c r="E8" s="99"/>
      <c r="F8" s="61"/>
      <c r="G8" s="61"/>
      <c r="H8" s="70"/>
      <c r="I8" s="63" t="str">
        <f t="shared" si="4"/>
        <v/>
      </c>
      <c r="J8" s="39">
        <f t="shared" si="5"/>
        <v>0</v>
      </c>
      <c r="K8" s="29">
        <f t="shared" si="0"/>
        <v>0</v>
      </c>
      <c r="L8" s="1" t="str">
        <f t="shared" si="1"/>
        <v/>
      </c>
      <c r="M8" s="58" t="str">
        <f t="shared" si="6"/>
        <v/>
      </c>
      <c r="N8" s="93">
        <f t="shared" si="2"/>
        <v>1</v>
      </c>
      <c r="O8" s="47" t="str">
        <f t="shared" si="3"/>
        <v/>
      </c>
      <c r="P8" s="115" t="str">
        <f t="shared" si="7"/>
        <v/>
      </c>
      <c r="Q8" s="116"/>
      <c r="R8" s="9"/>
      <c r="S8" s="138" t="s">
        <v>23</v>
      </c>
      <c r="T8" s="54"/>
    </row>
    <row r="9" spans="1:20" ht="15.75" customHeight="1" thickBot="1" x14ac:dyDescent="0.3">
      <c r="B9" s="69">
        <v>7</v>
      </c>
      <c r="C9" s="59"/>
      <c r="D9" s="60"/>
      <c r="E9" s="100"/>
      <c r="F9" s="61"/>
      <c r="G9" s="61"/>
      <c r="H9" s="70"/>
      <c r="I9" s="63" t="str">
        <f t="shared" si="4"/>
        <v/>
      </c>
      <c r="J9" s="39">
        <f t="shared" si="5"/>
        <v>0</v>
      </c>
      <c r="K9" s="29">
        <f t="shared" si="0"/>
        <v>0</v>
      </c>
      <c r="L9" s="1" t="str">
        <f t="shared" si="1"/>
        <v/>
      </c>
      <c r="M9" s="58" t="str">
        <f t="shared" si="6"/>
        <v/>
      </c>
      <c r="N9" s="93">
        <f t="shared" si="2"/>
        <v>1</v>
      </c>
      <c r="O9" s="47" t="str">
        <f t="shared" si="3"/>
        <v/>
      </c>
      <c r="P9" s="115" t="str">
        <f t="shared" si="7"/>
        <v/>
      </c>
      <c r="Q9" s="116"/>
      <c r="R9" s="9"/>
      <c r="S9" s="143"/>
      <c r="T9" s="54">
        <v>3000</v>
      </c>
    </row>
    <row r="10" spans="1:20" x14ac:dyDescent="0.25">
      <c r="B10" s="69">
        <v>8</v>
      </c>
      <c r="C10" s="59"/>
      <c r="D10" s="60"/>
      <c r="E10" s="100"/>
      <c r="F10" s="61"/>
      <c r="G10" s="61"/>
      <c r="H10" s="70"/>
      <c r="I10" s="63" t="str">
        <f t="shared" si="4"/>
        <v/>
      </c>
      <c r="J10" s="39">
        <f t="shared" si="5"/>
        <v>0</v>
      </c>
      <c r="K10" s="29">
        <f t="shared" si="0"/>
        <v>0</v>
      </c>
      <c r="L10" s="1" t="str">
        <f t="shared" si="1"/>
        <v/>
      </c>
      <c r="M10" s="58" t="str">
        <f t="shared" si="6"/>
        <v/>
      </c>
      <c r="N10" s="93">
        <f t="shared" si="2"/>
        <v>1</v>
      </c>
      <c r="O10" s="47" t="str">
        <f t="shared" si="3"/>
        <v/>
      </c>
      <c r="P10" s="115" t="str">
        <f t="shared" si="7"/>
        <v/>
      </c>
      <c r="Q10" s="116"/>
      <c r="R10" s="9"/>
      <c r="S10" s="147" t="s">
        <v>25</v>
      </c>
      <c r="T10" s="149">
        <v>2</v>
      </c>
    </row>
    <row r="11" spans="1:20" ht="15.75" customHeight="1" thickBot="1" x14ac:dyDescent="0.3">
      <c r="B11" s="69">
        <v>9</v>
      </c>
      <c r="C11" s="59"/>
      <c r="D11" s="60"/>
      <c r="E11" s="100"/>
      <c r="F11" s="61"/>
      <c r="G11" s="61"/>
      <c r="H11" s="70"/>
      <c r="I11" s="63" t="str">
        <f t="shared" si="4"/>
        <v/>
      </c>
      <c r="J11" s="39">
        <f t="shared" si="5"/>
        <v>0</v>
      </c>
      <c r="K11" s="29">
        <f t="shared" si="0"/>
        <v>0</v>
      </c>
      <c r="L11" s="1" t="str">
        <f t="shared" si="1"/>
        <v/>
      </c>
      <c r="M11" s="58" t="str">
        <f t="shared" si="6"/>
        <v/>
      </c>
      <c r="N11" s="93">
        <f t="shared" si="2"/>
        <v>1</v>
      </c>
      <c r="O11" s="47" t="str">
        <f t="shared" si="3"/>
        <v/>
      </c>
      <c r="P11" s="115" t="str">
        <f t="shared" si="7"/>
        <v/>
      </c>
      <c r="Q11" s="116"/>
      <c r="R11" s="9"/>
      <c r="S11" s="148"/>
      <c r="T11" s="150"/>
    </row>
    <row r="12" spans="1:20" x14ac:dyDescent="0.25">
      <c r="B12" s="69">
        <v>10</v>
      </c>
      <c r="C12" s="59"/>
      <c r="D12" s="60"/>
      <c r="E12" s="100"/>
      <c r="F12" s="61"/>
      <c r="G12" s="61"/>
      <c r="H12" s="70"/>
      <c r="I12" s="63" t="str">
        <f t="shared" si="4"/>
        <v/>
      </c>
      <c r="J12" s="39">
        <f t="shared" si="5"/>
        <v>0</v>
      </c>
      <c r="K12" s="29">
        <f t="shared" si="0"/>
        <v>0</v>
      </c>
      <c r="L12" s="1" t="str">
        <f t="shared" si="1"/>
        <v/>
      </c>
      <c r="M12" s="58" t="str">
        <f t="shared" si="6"/>
        <v/>
      </c>
      <c r="N12" s="93">
        <f t="shared" si="2"/>
        <v>1</v>
      </c>
      <c r="O12" s="47" t="str">
        <f t="shared" si="3"/>
        <v/>
      </c>
      <c r="P12" s="115" t="str">
        <f t="shared" si="7"/>
        <v/>
      </c>
      <c r="Q12" s="116"/>
      <c r="R12" s="9"/>
    </row>
    <row r="13" spans="1:20" x14ac:dyDescent="0.25">
      <c r="B13" s="69">
        <v>11</v>
      </c>
      <c r="C13" s="59"/>
      <c r="D13" s="60"/>
      <c r="E13" s="100"/>
      <c r="F13" s="61"/>
      <c r="G13" s="61"/>
      <c r="H13" s="70"/>
      <c r="I13" s="63" t="str">
        <f t="shared" si="4"/>
        <v/>
      </c>
      <c r="J13" s="39">
        <f t="shared" si="5"/>
        <v>0</v>
      </c>
      <c r="K13" s="29">
        <f t="shared" si="0"/>
        <v>0</v>
      </c>
      <c r="L13" s="1" t="str">
        <f t="shared" si="1"/>
        <v/>
      </c>
      <c r="M13" s="58" t="str">
        <f t="shared" si="6"/>
        <v/>
      </c>
      <c r="N13" s="93">
        <f t="shared" si="2"/>
        <v>1</v>
      </c>
      <c r="O13" s="47" t="str">
        <f t="shared" si="3"/>
        <v/>
      </c>
      <c r="P13" s="115" t="str">
        <f t="shared" si="7"/>
        <v/>
      </c>
      <c r="Q13" s="116"/>
      <c r="R13" s="9"/>
    </row>
    <row r="14" spans="1:20" x14ac:dyDescent="0.25">
      <c r="B14" s="69">
        <v>12</v>
      </c>
      <c r="C14" s="59"/>
      <c r="D14" s="60"/>
      <c r="E14" s="100"/>
      <c r="F14" s="61"/>
      <c r="G14" s="61"/>
      <c r="H14" s="70"/>
      <c r="I14" s="63" t="str">
        <f t="shared" si="4"/>
        <v/>
      </c>
      <c r="J14" s="39">
        <f t="shared" si="5"/>
        <v>0</v>
      </c>
      <c r="K14" s="29">
        <f t="shared" si="0"/>
        <v>0</v>
      </c>
      <c r="L14" s="1" t="str">
        <f t="shared" si="1"/>
        <v/>
      </c>
      <c r="M14" s="58" t="str">
        <f t="shared" si="6"/>
        <v/>
      </c>
      <c r="N14" s="93">
        <f t="shared" si="2"/>
        <v>1</v>
      </c>
      <c r="O14" s="47" t="str">
        <f t="shared" si="3"/>
        <v/>
      </c>
      <c r="P14" s="115" t="str">
        <f t="shared" si="7"/>
        <v/>
      </c>
      <c r="Q14" s="116"/>
      <c r="R14" s="9"/>
    </row>
    <row r="15" spans="1:20" x14ac:dyDescent="0.25">
      <c r="B15" s="69">
        <v>13</v>
      </c>
      <c r="C15" s="59"/>
      <c r="D15" s="60"/>
      <c r="E15" s="100"/>
      <c r="F15" s="61"/>
      <c r="G15" s="61"/>
      <c r="H15" s="70"/>
      <c r="I15" s="63" t="str">
        <f t="shared" si="4"/>
        <v/>
      </c>
      <c r="J15" s="39">
        <f t="shared" si="5"/>
        <v>0</v>
      </c>
      <c r="K15" s="29">
        <f t="shared" si="0"/>
        <v>0</v>
      </c>
      <c r="L15" s="1" t="str">
        <f t="shared" si="1"/>
        <v/>
      </c>
      <c r="M15" s="58" t="str">
        <f t="shared" si="6"/>
        <v/>
      </c>
      <c r="N15" s="93">
        <f t="shared" si="2"/>
        <v>1</v>
      </c>
      <c r="O15" s="47" t="str">
        <f t="shared" si="3"/>
        <v/>
      </c>
      <c r="P15" s="115" t="str">
        <f t="shared" si="7"/>
        <v/>
      </c>
      <c r="Q15" s="116"/>
      <c r="R15" s="9"/>
    </row>
    <row r="16" spans="1:20" x14ac:dyDescent="0.25">
      <c r="B16" s="69">
        <v>14</v>
      </c>
      <c r="C16" s="59"/>
      <c r="D16" s="60"/>
      <c r="E16" s="100"/>
      <c r="F16" s="61"/>
      <c r="G16" s="61"/>
      <c r="H16" s="70"/>
      <c r="I16" s="63" t="str">
        <f t="shared" si="4"/>
        <v/>
      </c>
      <c r="J16" s="39">
        <f t="shared" si="5"/>
        <v>0</v>
      </c>
      <c r="K16" s="29">
        <f t="shared" si="0"/>
        <v>0</v>
      </c>
      <c r="L16" s="1" t="str">
        <f t="shared" si="1"/>
        <v/>
      </c>
      <c r="M16" s="58" t="str">
        <f t="shared" si="6"/>
        <v/>
      </c>
      <c r="N16" s="93">
        <f t="shared" si="2"/>
        <v>1</v>
      </c>
      <c r="O16" s="47" t="str">
        <f t="shared" si="3"/>
        <v/>
      </c>
      <c r="P16" s="115" t="str">
        <f t="shared" si="7"/>
        <v/>
      </c>
      <c r="Q16" s="116"/>
      <c r="R16" s="9"/>
    </row>
    <row r="17" spans="1:18" x14ac:dyDescent="0.25">
      <c r="B17" s="69">
        <v>15</v>
      </c>
      <c r="C17" s="59"/>
      <c r="D17" s="60"/>
      <c r="E17" s="100"/>
      <c r="F17" s="61"/>
      <c r="G17" s="61"/>
      <c r="H17" s="70"/>
      <c r="I17" s="63" t="str">
        <f t="shared" si="4"/>
        <v/>
      </c>
      <c r="J17" s="39">
        <f t="shared" si="5"/>
        <v>0</v>
      </c>
      <c r="K17" s="29">
        <f t="shared" si="0"/>
        <v>0</v>
      </c>
      <c r="L17" s="1" t="str">
        <f t="shared" si="1"/>
        <v/>
      </c>
      <c r="M17" s="58" t="str">
        <f t="shared" si="6"/>
        <v/>
      </c>
      <c r="N17" s="93">
        <f t="shared" si="2"/>
        <v>1</v>
      </c>
      <c r="O17" s="47" t="str">
        <f t="shared" si="3"/>
        <v/>
      </c>
      <c r="P17" s="115" t="str">
        <f t="shared" si="7"/>
        <v/>
      </c>
      <c r="Q17" s="116"/>
      <c r="R17" s="9"/>
    </row>
    <row r="18" spans="1:18" x14ac:dyDescent="0.25">
      <c r="B18" s="69">
        <v>16</v>
      </c>
      <c r="C18" s="59"/>
      <c r="D18" s="60"/>
      <c r="E18" s="100"/>
      <c r="F18" s="61"/>
      <c r="G18" s="61"/>
      <c r="H18" s="70"/>
      <c r="I18" s="63" t="str">
        <f t="shared" si="4"/>
        <v/>
      </c>
      <c r="J18" s="39">
        <f t="shared" si="5"/>
        <v>0</v>
      </c>
      <c r="K18" s="29">
        <f t="shared" si="0"/>
        <v>0</v>
      </c>
      <c r="L18" s="1" t="str">
        <f t="shared" si="1"/>
        <v/>
      </c>
      <c r="M18" s="58" t="str">
        <f t="shared" si="6"/>
        <v/>
      </c>
      <c r="N18" s="93">
        <f t="shared" si="2"/>
        <v>1</v>
      </c>
      <c r="O18" s="47" t="str">
        <f t="shared" si="3"/>
        <v/>
      </c>
      <c r="P18" s="115" t="str">
        <f t="shared" si="7"/>
        <v/>
      </c>
      <c r="Q18" s="116"/>
      <c r="R18" s="9"/>
    </row>
    <row r="19" spans="1:18" x14ac:dyDescent="0.25">
      <c r="B19" s="69">
        <v>17</v>
      </c>
      <c r="C19" s="59"/>
      <c r="D19" s="60"/>
      <c r="E19" s="100"/>
      <c r="F19" s="61"/>
      <c r="G19" s="61"/>
      <c r="H19" s="70"/>
      <c r="I19" s="63" t="str">
        <f t="shared" si="4"/>
        <v/>
      </c>
      <c r="J19" s="39">
        <f t="shared" si="5"/>
        <v>0</v>
      </c>
      <c r="K19" s="29">
        <f t="shared" si="0"/>
        <v>0</v>
      </c>
      <c r="L19" s="1" t="str">
        <f t="shared" si="1"/>
        <v/>
      </c>
      <c r="M19" s="58" t="str">
        <f>IF(AND(H19&gt;0,L19&lt;&gt;"FFM"),IF(L19&lt;5,ROUNDDOWN(+H19*M$31/5/N19,-3),P$31/N19),"")</f>
        <v/>
      </c>
      <c r="N19" s="93">
        <f t="shared" si="2"/>
        <v>1</v>
      </c>
      <c r="O19" s="47" t="str">
        <f t="shared" si="3"/>
        <v/>
      </c>
      <c r="P19" s="115" t="str">
        <f t="shared" si="7"/>
        <v/>
      </c>
      <c r="Q19" s="116"/>
      <c r="R19" s="9"/>
    </row>
    <row r="20" spans="1:18" x14ac:dyDescent="0.25">
      <c r="B20" s="69">
        <v>18</v>
      </c>
      <c r="C20" s="59"/>
      <c r="D20" s="60"/>
      <c r="E20" s="100"/>
      <c r="F20" s="61"/>
      <c r="G20" s="61"/>
      <c r="H20" s="70"/>
      <c r="I20" s="63" t="str">
        <f t="shared" si="4"/>
        <v/>
      </c>
      <c r="J20" s="39">
        <f t="shared" si="5"/>
        <v>0</v>
      </c>
      <c r="K20" s="29">
        <f t="shared" si="0"/>
        <v>0</v>
      </c>
      <c r="L20" s="1" t="str">
        <f t="shared" si="1"/>
        <v/>
      </c>
      <c r="M20" s="58" t="str">
        <f t="shared" si="6"/>
        <v/>
      </c>
      <c r="N20" s="93">
        <f t="shared" si="2"/>
        <v>1</v>
      </c>
      <c r="O20" s="47" t="str">
        <f t="shared" si="3"/>
        <v/>
      </c>
      <c r="P20" s="115" t="str">
        <f t="shared" si="7"/>
        <v/>
      </c>
      <c r="Q20" s="116"/>
      <c r="R20" s="9"/>
    </row>
    <row r="21" spans="1:18" x14ac:dyDescent="0.25">
      <c r="B21" s="69">
        <v>19</v>
      </c>
      <c r="C21" s="59"/>
      <c r="D21" s="60"/>
      <c r="E21" s="100"/>
      <c r="F21" s="61"/>
      <c r="G21" s="61"/>
      <c r="H21" s="70"/>
      <c r="I21" s="63" t="str">
        <f t="shared" si="4"/>
        <v/>
      </c>
      <c r="J21" s="39">
        <f t="shared" si="5"/>
        <v>0</v>
      </c>
      <c r="K21" s="29">
        <f t="shared" si="0"/>
        <v>0</v>
      </c>
      <c r="L21" s="1" t="str">
        <f t="shared" si="1"/>
        <v/>
      </c>
      <c r="M21" s="58" t="str">
        <f t="shared" si="6"/>
        <v/>
      </c>
      <c r="N21" s="93">
        <f t="shared" si="2"/>
        <v>1</v>
      </c>
      <c r="O21" s="47" t="str">
        <f t="shared" si="3"/>
        <v/>
      </c>
      <c r="P21" s="115" t="str">
        <f t="shared" si="7"/>
        <v/>
      </c>
      <c r="Q21" s="116"/>
      <c r="R21" s="9"/>
    </row>
    <row r="22" spans="1:18" x14ac:dyDescent="0.25">
      <c r="B22" s="69">
        <v>20</v>
      </c>
      <c r="C22" s="59"/>
      <c r="D22" s="60"/>
      <c r="E22" s="100"/>
      <c r="F22" s="61"/>
      <c r="G22" s="61"/>
      <c r="H22" s="70"/>
      <c r="I22" s="63" t="str">
        <f t="shared" si="4"/>
        <v/>
      </c>
      <c r="J22" s="39">
        <f t="shared" si="5"/>
        <v>0</v>
      </c>
      <c r="K22" s="29">
        <f t="shared" si="0"/>
        <v>0</v>
      </c>
      <c r="L22" s="1" t="str">
        <f t="shared" si="1"/>
        <v/>
      </c>
      <c r="M22" s="58" t="str">
        <f t="shared" si="6"/>
        <v/>
      </c>
      <c r="N22" s="93">
        <f t="shared" si="2"/>
        <v>1</v>
      </c>
      <c r="O22" s="47" t="str">
        <f t="shared" si="3"/>
        <v/>
      </c>
      <c r="P22" s="115" t="str">
        <f t="shared" si="7"/>
        <v/>
      </c>
      <c r="Q22" s="116"/>
      <c r="R22" s="9"/>
    </row>
    <row r="23" spans="1:18" x14ac:dyDescent="0.25">
      <c r="B23" s="69">
        <v>21</v>
      </c>
      <c r="C23" s="59"/>
      <c r="D23" s="60"/>
      <c r="E23" s="100"/>
      <c r="F23" s="61"/>
      <c r="G23" s="61"/>
      <c r="H23" s="70"/>
      <c r="I23" s="63" t="str">
        <f t="shared" si="4"/>
        <v/>
      </c>
      <c r="J23" s="39">
        <f t="shared" si="5"/>
        <v>0</v>
      </c>
      <c r="K23" s="29">
        <f t="shared" si="0"/>
        <v>0</v>
      </c>
      <c r="L23" s="1" t="str">
        <f t="shared" si="1"/>
        <v/>
      </c>
      <c r="M23" s="58" t="str">
        <f t="shared" si="6"/>
        <v/>
      </c>
      <c r="N23" s="93">
        <f t="shared" si="2"/>
        <v>1</v>
      </c>
      <c r="O23" s="47" t="str">
        <f t="shared" si="3"/>
        <v/>
      </c>
      <c r="P23" s="115" t="str">
        <f t="shared" si="7"/>
        <v/>
      </c>
      <c r="Q23" s="116"/>
      <c r="R23" s="9"/>
    </row>
    <row r="24" spans="1:18" x14ac:dyDescent="0.25">
      <c r="B24" s="69">
        <v>22</v>
      </c>
      <c r="C24" s="59"/>
      <c r="D24" s="60"/>
      <c r="E24" s="100"/>
      <c r="F24" s="61"/>
      <c r="G24" s="61"/>
      <c r="H24" s="70"/>
      <c r="I24" s="63" t="str">
        <f t="shared" si="4"/>
        <v/>
      </c>
      <c r="J24" s="39">
        <f t="shared" si="5"/>
        <v>0</v>
      </c>
      <c r="K24" s="29">
        <f t="shared" si="0"/>
        <v>0</v>
      </c>
      <c r="L24" s="1" t="str">
        <f t="shared" si="1"/>
        <v/>
      </c>
      <c r="M24" s="58" t="str">
        <f t="shared" si="6"/>
        <v/>
      </c>
      <c r="N24" s="93">
        <f t="shared" si="2"/>
        <v>1</v>
      </c>
      <c r="O24" s="47" t="str">
        <f t="shared" si="3"/>
        <v/>
      </c>
      <c r="P24" s="115" t="str">
        <f t="shared" si="7"/>
        <v/>
      </c>
      <c r="Q24" s="116"/>
      <c r="R24" s="9"/>
    </row>
    <row r="25" spans="1:18" x14ac:dyDescent="0.25">
      <c r="B25" s="69">
        <v>23</v>
      </c>
      <c r="C25" s="59"/>
      <c r="D25" s="60"/>
      <c r="E25" s="100"/>
      <c r="F25" s="61"/>
      <c r="G25" s="61"/>
      <c r="H25" s="70"/>
      <c r="I25" s="63" t="str">
        <f t="shared" si="4"/>
        <v/>
      </c>
      <c r="J25" s="39">
        <f t="shared" si="5"/>
        <v>0</v>
      </c>
      <c r="K25" s="29">
        <f t="shared" si="0"/>
        <v>0</v>
      </c>
      <c r="L25" s="1" t="str">
        <f t="shared" si="1"/>
        <v/>
      </c>
      <c r="M25" s="58" t="str">
        <f t="shared" si="6"/>
        <v/>
      </c>
      <c r="N25" s="93">
        <f t="shared" si="2"/>
        <v>1</v>
      </c>
      <c r="O25" s="47" t="str">
        <f t="shared" si="3"/>
        <v/>
      </c>
      <c r="P25" s="115" t="str">
        <f t="shared" si="7"/>
        <v/>
      </c>
      <c r="Q25" s="116"/>
      <c r="R25" s="9"/>
    </row>
    <row r="26" spans="1:18" x14ac:dyDescent="0.25">
      <c r="B26" s="69">
        <v>24</v>
      </c>
      <c r="C26" s="59"/>
      <c r="D26" s="60"/>
      <c r="E26" s="100"/>
      <c r="F26" s="61"/>
      <c r="G26" s="61"/>
      <c r="H26" s="70"/>
      <c r="I26" s="63" t="str">
        <f t="shared" si="4"/>
        <v/>
      </c>
      <c r="J26" s="39">
        <f t="shared" si="5"/>
        <v>0</v>
      </c>
      <c r="K26" s="49">
        <f t="shared" si="0"/>
        <v>0</v>
      </c>
      <c r="L26" s="50" t="str">
        <f t="shared" si="1"/>
        <v/>
      </c>
      <c r="M26" s="58" t="str">
        <f t="shared" si="6"/>
        <v/>
      </c>
      <c r="N26" s="93">
        <f t="shared" si="2"/>
        <v>1</v>
      </c>
      <c r="O26" s="51" t="str">
        <f t="shared" si="3"/>
        <v/>
      </c>
      <c r="P26" s="115" t="str">
        <f t="shared" si="7"/>
        <v/>
      </c>
      <c r="Q26" s="116"/>
      <c r="R26" s="9"/>
    </row>
    <row r="27" spans="1:18" ht="15.75" thickBot="1" x14ac:dyDescent="0.3">
      <c r="B27" s="71">
        <v>25</v>
      </c>
      <c r="C27" s="72"/>
      <c r="D27" s="95"/>
      <c r="E27" s="101"/>
      <c r="F27" s="96"/>
      <c r="G27" s="96"/>
      <c r="H27" s="97"/>
      <c r="I27" s="91" t="str">
        <f t="shared" si="4"/>
        <v/>
      </c>
      <c r="J27" s="39">
        <f t="shared" si="5"/>
        <v>0</v>
      </c>
      <c r="K27" s="35">
        <f t="shared" si="0"/>
        <v>0</v>
      </c>
      <c r="L27" s="52" t="str">
        <f t="shared" si="1"/>
        <v/>
      </c>
      <c r="M27" s="109" t="str">
        <f t="shared" si="6"/>
        <v/>
      </c>
      <c r="N27" s="93">
        <f t="shared" si="2"/>
        <v>1</v>
      </c>
      <c r="O27" s="48" t="str">
        <f t="shared" si="3"/>
        <v/>
      </c>
      <c r="P27" s="166" t="str">
        <f t="shared" ref="P27" si="8">IF(AND(H27&gt;0,H27&lt;=$F$132),"volume inférieur à"&amp;" "&amp;$T$9 &amp;" m³"&amp;" = FFM",IF(AND(L27&gt;0,L27&lt;5)," Calcul d'un PAS pour min 5 échantillon",""))</f>
        <v/>
      </c>
      <c r="Q27" s="167"/>
      <c r="R27" s="9"/>
    </row>
    <row r="28" spans="1:18" ht="15.75" customHeight="1" thickTop="1" thickBot="1" x14ac:dyDescent="0.3">
      <c r="E28" s="11"/>
      <c r="J28" s="30"/>
      <c r="K28" s="27"/>
      <c r="N28" s="16"/>
      <c r="O28" s="118" t="s">
        <v>9</v>
      </c>
      <c r="P28" s="120" t="s">
        <v>10</v>
      </c>
    </row>
    <row r="29" spans="1:18" ht="15.75" customHeight="1" thickBot="1" x14ac:dyDescent="0.3">
      <c r="E29" s="11"/>
      <c r="G29" s="122" t="s">
        <v>27</v>
      </c>
      <c r="H29" s="123"/>
      <c r="I29" s="124"/>
      <c r="J29" s="30" t="s">
        <v>32</v>
      </c>
      <c r="K29">
        <v>0</v>
      </c>
      <c r="L29" s="110">
        <f>+T3</f>
        <v>46</v>
      </c>
      <c r="M29" s="113" t="s">
        <v>8</v>
      </c>
      <c r="N29" s="16"/>
      <c r="O29" s="118"/>
      <c r="P29" s="120"/>
    </row>
    <row r="30" spans="1:18" ht="15.75" thickBot="1" x14ac:dyDescent="0.3">
      <c r="E30" s="11"/>
      <c r="G30" s="125" t="s">
        <v>11</v>
      </c>
      <c r="H30" s="126"/>
      <c r="I30" s="127"/>
      <c r="J30" s="30" t="s">
        <v>33</v>
      </c>
      <c r="K30" s="27">
        <v>1</v>
      </c>
      <c r="L30" s="26">
        <v>15</v>
      </c>
      <c r="M30" s="114"/>
      <c r="N30" s="16"/>
      <c r="O30" s="119"/>
      <c r="P30" s="121"/>
    </row>
    <row r="31" spans="1:18" ht="15.75" thickBot="1" x14ac:dyDescent="0.3">
      <c r="A31" s="4"/>
      <c r="D31" s="12"/>
      <c r="E31" s="57" t="s">
        <v>24</v>
      </c>
      <c r="F31" s="155">
        <f>+T9</f>
        <v>3000</v>
      </c>
      <c r="G31" s="156"/>
      <c r="H31" s="157">
        <f>SUM(J3:J27)</f>
        <v>0</v>
      </c>
      <c r="I31" s="158"/>
      <c r="J31" s="31"/>
      <c r="K31" s="27">
        <v>2</v>
      </c>
      <c r="L31" s="25">
        <f>+L29</f>
        <v>46</v>
      </c>
      <c r="M31" s="13">
        <v>890</v>
      </c>
      <c r="N31" s="16"/>
      <c r="O31" s="87">
        <f>+M31*H31</f>
        <v>0</v>
      </c>
      <c r="P31" s="53">
        <f>ROUNDDOWN(+O31/L31,-3)</f>
        <v>0</v>
      </c>
      <c r="R31" s="14"/>
    </row>
    <row r="32" spans="1:18" ht="15.75" thickBot="1" x14ac:dyDescent="0.3">
      <c r="A32" s="4"/>
      <c r="D32" s="12"/>
      <c r="E32" s="14"/>
      <c r="F32" s="12"/>
      <c r="G32" s="12"/>
      <c r="H32" s="4"/>
      <c r="I32" s="12"/>
      <c r="J32" s="27"/>
      <c r="K32" s="27"/>
      <c r="L32" s="15"/>
      <c r="M32" s="16"/>
      <c r="N32" s="16"/>
      <c r="O32" s="16"/>
      <c r="P32" s="16"/>
      <c r="R32" s="14"/>
    </row>
    <row r="33" spans="2:18" ht="15.75" thickBot="1" x14ac:dyDescent="0.3">
      <c r="E33" s="14"/>
      <c r="G33" s="144" t="s">
        <v>12</v>
      </c>
      <c r="H33" s="145"/>
      <c r="I33" s="146"/>
      <c r="J33" s="46"/>
      <c r="K33" s="27"/>
      <c r="L33" s="24">
        <f>SUM(O3:O27)</f>
        <v>0</v>
      </c>
      <c r="M33" s="18"/>
      <c r="N33" s="18"/>
      <c r="R33" s="9"/>
    </row>
    <row r="34" spans="2:18" x14ac:dyDescent="0.25">
      <c r="E34" s="14"/>
      <c r="J34" s="30"/>
      <c r="K34" s="27"/>
      <c r="L34" s="18"/>
      <c r="M34" s="18"/>
      <c r="N34" s="18"/>
      <c r="R34" s="9"/>
    </row>
    <row r="35" spans="2:18" ht="15.75" thickBot="1" x14ac:dyDescent="0.3">
      <c r="E35" s="14"/>
      <c r="J35" s="30"/>
      <c r="K35" s="27"/>
      <c r="L35" s="18"/>
      <c r="M35" s="18"/>
      <c r="N35" s="18"/>
      <c r="R35" s="9"/>
    </row>
    <row r="36" spans="2:18" ht="31.5" thickTop="1" thickBot="1" x14ac:dyDescent="0.3">
      <c r="B36" s="75" t="s">
        <v>1</v>
      </c>
      <c r="C36" s="6" t="s">
        <v>0</v>
      </c>
      <c r="D36" s="7" t="s">
        <v>2</v>
      </c>
      <c r="E36" s="7" t="s">
        <v>16</v>
      </c>
      <c r="F36" s="7" t="s">
        <v>3</v>
      </c>
      <c r="G36" s="7" t="s">
        <v>4</v>
      </c>
      <c r="H36" s="8" t="s">
        <v>5</v>
      </c>
      <c r="I36" s="62" t="s">
        <v>17</v>
      </c>
      <c r="J36" s="43"/>
      <c r="K36" s="92"/>
      <c r="L36" s="44" t="s">
        <v>6</v>
      </c>
      <c r="M36" s="89" t="s">
        <v>7</v>
      </c>
      <c r="N36" s="89" t="s">
        <v>11</v>
      </c>
      <c r="O36" s="90" t="s">
        <v>19</v>
      </c>
      <c r="P36" s="10"/>
      <c r="Q36" s="102"/>
      <c r="R36" s="9"/>
    </row>
    <row r="37" spans="2:18" ht="15.75" thickTop="1" x14ac:dyDescent="0.25">
      <c r="B37" s="36"/>
      <c r="C37" s="111">
        <v>105</v>
      </c>
      <c r="D37" s="66"/>
      <c r="E37" s="98"/>
      <c r="F37" s="67"/>
      <c r="G37" s="67"/>
      <c r="H37" s="68"/>
      <c r="I37" s="63" t="str">
        <f t="shared" ref="I37:I61" si="9">IF(H37&gt;0,IF(H37&gt;$F$65,"Oui","Non"),"")</f>
        <v/>
      </c>
      <c r="J37" s="39">
        <f t="shared" ref="J37:J61" si="10">IF(I37="Oui",H37,0)</f>
        <v>0</v>
      </c>
      <c r="K37" s="40">
        <f t="shared" ref="K37:K62" si="11">IF(L37="FFM",H37,0)</f>
        <v>0</v>
      </c>
      <c r="L37" s="41" t="str">
        <f>IF(H37&gt;0,IF(I37="Oui",ROUND(+H37*M$65/P$65,0),"FFM"),"")</f>
        <v/>
      </c>
      <c r="M37" s="58" t="str">
        <f>IF(AND(H37&gt;0,L37&lt;&gt;"FFM"),IF(L37&lt;5,ROUNDDOWN(+H37*M$65/5/N37,-3),P$65/N37),"")</f>
        <v/>
      </c>
      <c r="N37" s="93">
        <f t="shared" ref="N37:N61" si="12">IF($L$64&lt;16,1,2)</f>
        <v>1</v>
      </c>
      <c r="O37" s="42" t="str">
        <f>IF(L37="FFM",0,IF(H37&gt;0,+H37*M$65/M37,""))</f>
        <v/>
      </c>
      <c r="P37" s="115" t="str">
        <f>IF(AND(H37&gt;0,H37&lt;=$T$9),"volume inférieur à"&amp;" "&amp;$T$9 &amp;" m³"&amp;" = FFM",IF(AND(L37&gt;0,L37&lt;5)," Calcul d'un PAS pour min 5 échantillon",""))</f>
        <v/>
      </c>
      <c r="Q37" s="116"/>
      <c r="R37" s="9"/>
    </row>
    <row r="38" spans="2:18" x14ac:dyDescent="0.25">
      <c r="B38" s="36"/>
      <c r="C38" s="59"/>
      <c r="D38" s="60"/>
      <c r="E38" s="99"/>
      <c r="F38" s="61"/>
      <c r="G38" s="61"/>
      <c r="H38" s="70"/>
      <c r="I38" s="63" t="str">
        <f t="shared" si="9"/>
        <v/>
      </c>
      <c r="J38" s="28">
        <f t="shared" si="10"/>
        <v>0</v>
      </c>
      <c r="K38" s="29">
        <f t="shared" si="11"/>
        <v>0</v>
      </c>
      <c r="L38" s="1" t="str">
        <f>IF(H38&gt;0,IF(I38="Oui",ROUND(+H38*M$65/P$65,0),"FFM"),"")</f>
        <v/>
      </c>
      <c r="M38" s="58" t="str">
        <f t="shared" ref="M38:M61" si="13">IF(AND(H38&gt;0,L38&lt;&gt;"FFM"),IF(L38&lt;5,ROUNDDOWN(+H38*M$65/5/N38,-3),P$65/N38),"")</f>
        <v/>
      </c>
      <c r="N38" s="93">
        <f t="shared" si="12"/>
        <v>1</v>
      </c>
      <c r="O38" s="47" t="str">
        <f>IF(L38="FFM",0,IF(H38&gt;0,+H38*M$65/M38,""))</f>
        <v/>
      </c>
      <c r="P38" s="115" t="str">
        <f t="shared" ref="P38:P60" si="14">IF(AND(H38&gt;0,H38&lt;=$T$9),"volume inférieur à"&amp;" "&amp;$T$9 &amp;" m³"&amp;" = FFM",IF(AND(L38&gt;0,L38&lt;5)," Calcul d'un PAS pour min 5 échantillon",""))</f>
        <v/>
      </c>
      <c r="Q38" s="116"/>
      <c r="R38" s="9"/>
    </row>
    <row r="39" spans="2:18" x14ac:dyDescent="0.25">
      <c r="B39" s="36"/>
      <c r="C39" s="59"/>
      <c r="D39" s="60"/>
      <c r="E39" s="99"/>
      <c r="F39" s="61"/>
      <c r="G39" s="61"/>
      <c r="H39" s="70"/>
      <c r="I39" s="63" t="str">
        <f t="shared" si="9"/>
        <v/>
      </c>
      <c r="J39" s="28">
        <f t="shared" si="10"/>
        <v>0</v>
      </c>
      <c r="K39" s="29">
        <f t="shared" si="11"/>
        <v>0</v>
      </c>
      <c r="L39" s="1" t="str">
        <f t="shared" ref="L39:L61" si="15">IF(H39&gt;0,IF(I39="Oui",ROUND(+H39*M$65/P$65,0),"FFM"),"")</f>
        <v/>
      </c>
      <c r="M39" s="58" t="str">
        <f t="shared" si="13"/>
        <v/>
      </c>
      <c r="N39" s="93">
        <f t="shared" si="12"/>
        <v>1</v>
      </c>
      <c r="O39" s="47" t="str">
        <f t="shared" ref="O39:O61" si="16">IF(L39="FFM",0,IF(H39&gt;0,+H39*M$65/M39,""))</f>
        <v/>
      </c>
      <c r="P39" s="115" t="str">
        <f t="shared" si="14"/>
        <v/>
      </c>
      <c r="Q39" s="116"/>
      <c r="R39" s="9"/>
    </row>
    <row r="40" spans="2:18" x14ac:dyDescent="0.25">
      <c r="B40" s="36"/>
      <c r="C40" s="59"/>
      <c r="D40" s="60"/>
      <c r="E40" s="99"/>
      <c r="F40" s="61"/>
      <c r="G40" s="61"/>
      <c r="H40" s="70"/>
      <c r="I40" s="63" t="str">
        <f t="shared" si="9"/>
        <v/>
      </c>
      <c r="J40" s="28">
        <f t="shared" si="10"/>
        <v>0</v>
      </c>
      <c r="K40" s="29">
        <f t="shared" si="11"/>
        <v>0</v>
      </c>
      <c r="L40" s="1" t="str">
        <f t="shared" si="15"/>
        <v/>
      </c>
      <c r="M40" s="58" t="str">
        <f t="shared" si="13"/>
        <v/>
      </c>
      <c r="N40" s="93">
        <f t="shared" si="12"/>
        <v>1</v>
      </c>
      <c r="O40" s="47" t="str">
        <f t="shared" si="16"/>
        <v/>
      </c>
      <c r="P40" s="115" t="str">
        <f t="shared" si="14"/>
        <v/>
      </c>
      <c r="Q40" s="116"/>
      <c r="R40" s="9"/>
    </row>
    <row r="41" spans="2:18" x14ac:dyDescent="0.25">
      <c r="B41" s="36"/>
      <c r="C41" s="59"/>
      <c r="D41" s="60"/>
      <c r="E41" s="99"/>
      <c r="F41" s="61"/>
      <c r="G41" s="61"/>
      <c r="H41" s="70"/>
      <c r="I41" s="63" t="str">
        <f t="shared" si="9"/>
        <v/>
      </c>
      <c r="J41" s="28">
        <f t="shared" si="10"/>
        <v>0</v>
      </c>
      <c r="K41" s="29">
        <f t="shared" si="11"/>
        <v>0</v>
      </c>
      <c r="L41" s="1" t="str">
        <f t="shared" si="15"/>
        <v/>
      </c>
      <c r="M41" s="58" t="str">
        <f t="shared" si="13"/>
        <v/>
      </c>
      <c r="N41" s="93">
        <f t="shared" si="12"/>
        <v>1</v>
      </c>
      <c r="O41" s="47" t="str">
        <f t="shared" si="16"/>
        <v/>
      </c>
      <c r="P41" s="115" t="str">
        <f t="shared" si="14"/>
        <v/>
      </c>
      <c r="Q41" s="116"/>
      <c r="R41" s="9"/>
    </row>
    <row r="42" spans="2:18" x14ac:dyDescent="0.25">
      <c r="B42" s="36"/>
      <c r="C42" s="73"/>
      <c r="D42" s="60"/>
      <c r="E42" s="99"/>
      <c r="F42" s="61"/>
      <c r="G42" s="61"/>
      <c r="H42" s="70"/>
      <c r="I42" s="63" t="str">
        <f t="shared" si="9"/>
        <v/>
      </c>
      <c r="J42" s="28">
        <f t="shared" si="10"/>
        <v>0</v>
      </c>
      <c r="K42" s="29">
        <f t="shared" si="11"/>
        <v>0</v>
      </c>
      <c r="L42" s="1" t="str">
        <f t="shared" si="15"/>
        <v/>
      </c>
      <c r="M42" s="58" t="str">
        <f t="shared" si="13"/>
        <v/>
      </c>
      <c r="N42" s="93">
        <f t="shared" si="12"/>
        <v>1</v>
      </c>
      <c r="O42" s="47" t="str">
        <f t="shared" si="16"/>
        <v/>
      </c>
      <c r="P42" s="115" t="str">
        <f t="shared" si="14"/>
        <v/>
      </c>
      <c r="Q42" s="116"/>
      <c r="R42" s="9"/>
    </row>
    <row r="43" spans="2:18" x14ac:dyDescent="0.25">
      <c r="B43" s="36"/>
      <c r="C43" s="73"/>
      <c r="D43" s="60"/>
      <c r="E43" s="100"/>
      <c r="F43" s="61"/>
      <c r="G43" s="61"/>
      <c r="H43" s="70"/>
      <c r="I43" s="63" t="str">
        <f t="shared" si="9"/>
        <v/>
      </c>
      <c r="J43" s="28">
        <f t="shared" si="10"/>
        <v>0</v>
      </c>
      <c r="K43" s="29">
        <f t="shared" si="11"/>
        <v>0</v>
      </c>
      <c r="L43" s="1" t="str">
        <f t="shared" si="15"/>
        <v/>
      </c>
      <c r="M43" s="58" t="str">
        <f t="shared" si="13"/>
        <v/>
      </c>
      <c r="N43" s="93">
        <f t="shared" si="12"/>
        <v>1</v>
      </c>
      <c r="O43" s="47" t="str">
        <f t="shared" si="16"/>
        <v/>
      </c>
      <c r="P43" s="115" t="str">
        <f t="shared" si="14"/>
        <v/>
      </c>
      <c r="Q43" s="116"/>
      <c r="R43" s="9"/>
    </row>
    <row r="44" spans="2:18" x14ac:dyDescent="0.25">
      <c r="B44" s="36"/>
      <c r="C44" s="73"/>
      <c r="D44" s="60"/>
      <c r="E44" s="100"/>
      <c r="F44" s="61"/>
      <c r="G44" s="61"/>
      <c r="H44" s="70"/>
      <c r="I44" s="63" t="str">
        <f t="shared" si="9"/>
        <v/>
      </c>
      <c r="J44" s="28">
        <f t="shared" si="10"/>
        <v>0</v>
      </c>
      <c r="K44" s="29">
        <f t="shared" si="11"/>
        <v>0</v>
      </c>
      <c r="L44" s="1" t="str">
        <f t="shared" si="15"/>
        <v/>
      </c>
      <c r="M44" s="58" t="str">
        <f t="shared" si="13"/>
        <v/>
      </c>
      <c r="N44" s="93">
        <f t="shared" si="12"/>
        <v>1</v>
      </c>
      <c r="O44" s="47" t="str">
        <f t="shared" si="16"/>
        <v/>
      </c>
      <c r="P44" s="115" t="str">
        <f t="shared" si="14"/>
        <v/>
      </c>
      <c r="Q44" s="116"/>
      <c r="R44" s="9"/>
    </row>
    <row r="45" spans="2:18" x14ac:dyDescent="0.25">
      <c r="B45" s="36"/>
      <c r="C45" s="73"/>
      <c r="D45" s="60"/>
      <c r="E45" s="100"/>
      <c r="F45" s="61"/>
      <c r="G45" s="61"/>
      <c r="H45" s="70"/>
      <c r="I45" s="63" t="str">
        <f t="shared" si="9"/>
        <v/>
      </c>
      <c r="J45" s="28">
        <f t="shared" si="10"/>
        <v>0</v>
      </c>
      <c r="K45" s="29">
        <f t="shared" si="11"/>
        <v>0</v>
      </c>
      <c r="L45" s="1" t="str">
        <f t="shared" si="15"/>
        <v/>
      </c>
      <c r="M45" s="58" t="str">
        <f t="shared" si="13"/>
        <v/>
      </c>
      <c r="N45" s="93">
        <f t="shared" si="12"/>
        <v>1</v>
      </c>
      <c r="O45" s="47" t="str">
        <f t="shared" si="16"/>
        <v/>
      </c>
      <c r="P45" s="115" t="str">
        <f t="shared" si="14"/>
        <v/>
      </c>
      <c r="Q45" s="116"/>
      <c r="R45" s="9"/>
    </row>
    <row r="46" spans="2:18" x14ac:dyDescent="0.25">
      <c r="B46" s="36"/>
      <c r="C46" s="73"/>
      <c r="D46" s="60"/>
      <c r="E46" s="100"/>
      <c r="F46" s="61"/>
      <c r="G46" s="61"/>
      <c r="H46" s="70"/>
      <c r="I46" s="63" t="str">
        <f t="shared" si="9"/>
        <v/>
      </c>
      <c r="J46" s="28">
        <f t="shared" si="10"/>
        <v>0</v>
      </c>
      <c r="K46" s="29">
        <f t="shared" si="11"/>
        <v>0</v>
      </c>
      <c r="L46" s="1" t="str">
        <f t="shared" si="15"/>
        <v/>
      </c>
      <c r="M46" s="58" t="str">
        <f t="shared" si="13"/>
        <v/>
      </c>
      <c r="N46" s="93">
        <f t="shared" si="12"/>
        <v>1</v>
      </c>
      <c r="O46" s="47" t="str">
        <f t="shared" si="16"/>
        <v/>
      </c>
      <c r="P46" s="115" t="str">
        <f t="shared" si="14"/>
        <v/>
      </c>
      <c r="Q46" s="116"/>
      <c r="R46" s="9"/>
    </row>
    <row r="47" spans="2:18" x14ac:dyDescent="0.25">
      <c r="B47" s="36"/>
      <c r="C47" s="73"/>
      <c r="D47" s="60"/>
      <c r="E47" s="100"/>
      <c r="F47" s="61"/>
      <c r="G47" s="61"/>
      <c r="H47" s="70"/>
      <c r="I47" s="63" t="str">
        <f t="shared" si="9"/>
        <v/>
      </c>
      <c r="J47" s="28">
        <f t="shared" si="10"/>
        <v>0</v>
      </c>
      <c r="K47" s="29">
        <f t="shared" si="11"/>
        <v>0</v>
      </c>
      <c r="L47" s="1" t="str">
        <f t="shared" si="15"/>
        <v/>
      </c>
      <c r="M47" s="58" t="str">
        <f t="shared" si="13"/>
        <v/>
      </c>
      <c r="N47" s="93">
        <f t="shared" si="12"/>
        <v>1</v>
      </c>
      <c r="O47" s="47" t="str">
        <f t="shared" si="16"/>
        <v/>
      </c>
      <c r="P47" s="115" t="str">
        <f t="shared" si="14"/>
        <v/>
      </c>
      <c r="Q47" s="116"/>
      <c r="R47" s="9"/>
    </row>
    <row r="48" spans="2:18" x14ac:dyDescent="0.25">
      <c r="B48" s="36"/>
      <c r="C48" s="73"/>
      <c r="D48" s="60"/>
      <c r="E48" s="100"/>
      <c r="F48" s="61"/>
      <c r="G48" s="61"/>
      <c r="H48" s="70"/>
      <c r="I48" s="63" t="str">
        <f t="shared" si="9"/>
        <v/>
      </c>
      <c r="J48" s="28">
        <f t="shared" si="10"/>
        <v>0</v>
      </c>
      <c r="K48" s="29">
        <f t="shared" si="11"/>
        <v>0</v>
      </c>
      <c r="L48" s="1" t="str">
        <f t="shared" si="15"/>
        <v/>
      </c>
      <c r="M48" s="58" t="str">
        <f t="shared" si="13"/>
        <v/>
      </c>
      <c r="N48" s="93">
        <f t="shared" si="12"/>
        <v>1</v>
      </c>
      <c r="O48" s="47" t="str">
        <f t="shared" si="16"/>
        <v/>
      </c>
      <c r="P48" s="115" t="str">
        <f t="shared" si="14"/>
        <v/>
      </c>
      <c r="Q48" s="116"/>
      <c r="R48" s="9"/>
    </row>
    <row r="49" spans="2:18" x14ac:dyDescent="0.25">
      <c r="B49" s="36"/>
      <c r="C49" s="73"/>
      <c r="D49" s="60"/>
      <c r="E49" s="100"/>
      <c r="F49" s="61"/>
      <c r="G49" s="61"/>
      <c r="H49" s="70"/>
      <c r="I49" s="63" t="str">
        <f t="shared" si="9"/>
        <v/>
      </c>
      <c r="J49" s="28">
        <f t="shared" si="10"/>
        <v>0</v>
      </c>
      <c r="K49" s="29">
        <f t="shared" si="11"/>
        <v>0</v>
      </c>
      <c r="L49" s="1" t="str">
        <f t="shared" si="15"/>
        <v/>
      </c>
      <c r="M49" s="58" t="str">
        <f t="shared" si="13"/>
        <v/>
      </c>
      <c r="N49" s="93">
        <f t="shared" si="12"/>
        <v>1</v>
      </c>
      <c r="O49" s="47" t="str">
        <f t="shared" si="16"/>
        <v/>
      </c>
      <c r="P49" s="115" t="str">
        <f t="shared" si="14"/>
        <v/>
      </c>
      <c r="Q49" s="116"/>
      <c r="R49" s="9"/>
    </row>
    <row r="50" spans="2:18" x14ac:dyDescent="0.25">
      <c r="B50" s="36"/>
      <c r="C50" s="73"/>
      <c r="D50" s="60"/>
      <c r="E50" s="100"/>
      <c r="F50" s="61"/>
      <c r="G50" s="61"/>
      <c r="H50" s="70"/>
      <c r="I50" s="63" t="str">
        <f t="shared" si="9"/>
        <v/>
      </c>
      <c r="J50" s="28">
        <f t="shared" si="10"/>
        <v>0</v>
      </c>
      <c r="K50" s="29">
        <f t="shared" si="11"/>
        <v>0</v>
      </c>
      <c r="L50" s="1" t="str">
        <f t="shared" si="15"/>
        <v/>
      </c>
      <c r="M50" s="58" t="str">
        <f t="shared" si="13"/>
        <v/>
      </c>
      <c r="N50" s="93">
        <f t="shared" si="12"/>
        <v>1</v>
      </c>
      <c r="O50" s="47" t="str">
        <f t="shared" si="16"/>
        <v/>
      </c>
      <c r="P50" s="115" t="str">
        <f t="shared" si="14"/>
        <v/>
      </c>
      <c r="Q50" s="116"/>
      <c r="R50" s="9"/>
    </row>
    <row r="51" spans="2:18" x14ac:dyDescent="0.25">
      <c r="B51" s="36"/>
      <c r="C51" s="73"/>
      <c r="D51" s="60"/>
      <c r="E51" s="100"/>
      <c r="F51" s="61"/>
      <c r="G51" s="61"/>
      <c r="H51" s="70"/>
      <c r="I51" s="63" t="str">
        <f t="shared" si="9"/>
        <v/>
      </c>
      <c r="J51" s="28">
        <f t="shared" si="10"/>
        <v>0</v>
      </c>
      <c r="K51" s="29">
        <f t="shared" si="11"/>
        <v>0</v>
      </c>
      <c r="L51" s="1" t="str">
        <f t="shared" si="15"/>
        <v/>
      </c>
      <c r="M51" s="58" t="str">
        <f t="shared" si="13"/>
        <v/>
      </c>
      <c r="N51" s="93">
        <f t="shared" si="12"/>
        <v>1</v>
      </c>
      <c r="O51" s="47" t="str">
        <f t="shared" si="16"/>
        <v/>
      </c>
      <c r="P51" s="115" t="str">
        <f t="shared" si="14"/>
        <v/>
      </c>
      <c r="Q51" s="116"/>
      <c r="R51" s="9"/>
    </row>
    <row r="52" spans="2:18" x14ac:dyDescent="0.25">
      <c r="B52" s="36"/>
      <c r="C52" s="73"/>
      <c r="D52" s="60"/>
      <c r="E52" s="100"/>
      <c r="F52" s="61"/>
      <c r="G52" s="61"/>
      <c r="H52" s="70"/>
      <c r="I52" s="63" t="str">
        <f t="shared" si="9"/>
        <v/>
      </c>
      <c r="J52" s="28">
        <f t="shared" si="10"/>
        <v>0</v>
      </c>
      <c r="K52" s="29">
        <f t="shared" si="11"/>
        <v>0</v>
      </c>
      <c r="L52" s="1" t="str">
        <f t="shared" si="15"/>
        <v/>
      </c>
      <c r="M52" s="58" t="str">
        <f t="shared" si="13"/>
        <v/>
      </c>
      <c r="N52" s="93">
        <f t="shared" si="12"/>
        <v>1</v>
      </c>
      <c r="O52" s="47" t="str">
        <f t="shared" si="16"/>
        <v/>
      </c>
      <c r="P52" s="115" t="str">
        <f t="shared" si="14"/>
        <v/>
      </c>
      <c r="Q52" s="116"/>
      <c r="R52" s="9"/>
    </row>
    <row r="53" spans="2:18" x14ac:dyDescent="0.25">
      <c r="B53" s="36"/>
      <c r="C53" s="73"/>
      <c r="D53" s="60"/>
      <c r="E53" s="100"/>
      <c r="F53" s="61"/>
      <c r="G53" s="61"/>
      <c r="H53" s="70"/>
      <c r="I53" s="63" t="str">
        <f t="shared" si="9"/>
        <v/>
      </c>
      <c r="J53" s="28">
        <f t="shared" si="10"/>
        <v>0</v>
      </c>
      <c r="K53" s="29">
        <f t="shared" si="11"/>
        <v>0</v>
      </c>
      <c r="L53" s="1" t="str">
        <f t="shared" si="15"/>
        <v/>
      </c>
      <c r="M53" s="58" t="str">
        <f t="shared" si="13"/>
        <v/>
      </c>
      <c r="N53" s="93">
        <f t="shared" si="12"/>
        <v>1</v>
      </c>
      <c r="O53" s="47" t="str">
        <f t="shared" si="16"/>
        <v/>
      </c>
      <c r="P53" s="115" t="str">
        <f t="shared" si="14"/>
        <v/>
      </c>
      <c r="Q53" s="116"/>
      <c r="R53" s="9"/>
    </row>
    <row r="54" spans="2:18" x14ac:dyDescent="0.25">
      <c r="B54" s="36"/>
      <c r="C54" s="73"/>
      <c r="D54" s="60"/>
      <c r="E54" s="100"/>
      <c r="F54" s="61"/>
      <c r="G54" s="61"/>
      <c r="H54" s="70"/>
      <c r="I54" s="63" t="str">
        <f t="shared" si="9"/>
        <v/>
      </c>
      <c r="J54" s="28">
        <f t="shared" si="10"/>
        <v>0</v>
      </c>
      <c r="K54" s="29">
        <f t="shared" si="11"/>
        <v>0</v>
      </c>
      <c r="L54" s="1" t="str">
        <f t="shared" si="15"/>
        <v/>
      </c>
      <c r="M54" s="58" t="str">
        <f t="shared" si="13"/>
        <v/>
      </c>
      <c r="N54" s="93">
        <f t="shared" si="12"/>
        <v>1</v>
      </c>
      <c r="O54" s="47" t="str">
        <f t="shared" si="16"/>
        <v/>
      </c>
      <c r="P54" s="115" t="str">
        <f t="shared" si="14"/>
        <v/>
      </c>
      <c r="Q54" s="116"/>
      <c r="R54" s="9"/>
    </row>
    <row r="55" spans="2:18" x14ac:dyDescent="0.25">
      <c r="B55" s="36"/>
      <c r="C55" s="73"/>
      <c r="D55" s="60"/>
      <c r="E55" s="100"/>
      <c r="F55" s="61"/>
      <c r="G55" s="61"/>
      <c r="H55" s="70"/>
      <c r="I55" s="63" t="str">
        <f t="shared" si="9"/>
        <v/>
      </c>
      <c r="J55" s="28">
        <f t="shared" si="10"/>
        <v>0</v>
      </c>
      <c r="K55" s="29">
        <f t="shared" si="11"/>
        <v>0</v>
      </c>
      <c r="L55" s="1" t="str">
        <f t="shared" si="15"/>
        <v/>
      </c>
      <c r="M55" s="58" t="str">
        <f t="shared" si="13"/>
        <v/>
      </c>
      <c r="N55" s="93">
        <f t="shared" si="12"/>
        <v>1</v>
      </c>
      <c r="O55" s="47" t="str">
        <f t="shared" si="16"/>
        <v/>
      </c>
      <c r="P55" s="115" t="str">
        <f t="shared" si="14"/>
        <v/>
      </c>
      <c r="Q55" s="116"/>
      <c r="R55" s="9"/>
    </row>
    <row r="56" spans="2:18" x14ac:dyDescent="0.25">
      <c r="B56" s="36"/>
      <c r="C56" s="73"/>
      <c r="D56" s="60"/>
      <c r="E56" s="100"/>
      <c r="F56" s="61"/>
      <c r="G56" s="61"/>
      <c r="H56" s="70"/>
      <c r="I56" s="63" t="str">
        <f t="shared" si="9"/>
        <v/>
      </c>
      <c r="J56" s="28">
        <f t="shared" si="10"/>
        <v>0</v>
      </c>
      <c r="K56" s="29">
        <f t="shared" si="11"/>
        <v>0</v>
      </c>
      <c r="L56" s="1" t="str">
        <f t="shared" si="15"/>
        <v/>
      </c>
      <c r="M56" s="58" t="str">
        <f t="shared" si="13"/>
        <v/>
      </c>
      <c r="N56" s="93">
        <f t="shared" si="12"/>
        <v>1</v>
      </c>
      <c r="O56" s="47" t="str">
        <f t="shared" si="16"/>
        <v/>
      </c>
      <c r="P56" s="115" t="str">
        <f t="shared" si="14"/>
        <v/>
      </c>
      <c r="Q56" s="116"/>
      <c r="R56" s="9"/>
    </row>
    <row r="57" spans="2:18" x14ac:dyDescent="0.25">
      <c r="B57" s="36"/>
      <c r="C57" s="73"/>
      <c r="D57" s="60"/>
      <c r="E57" s="100"/>
      <c r="F57" s="61"/>
      <c r="G57" s="61"/>
      <c r="H57" s="70"/>
      <c r="I57" s="63" t="str">
        <f t="shared" si="9"/>
        <v/>
      </c>
      <c r="J57" s="28">
        <f t="shared" si="10"/>
        <v>0</v>
      </c>
      <c r="K57" s="29">
        <f t="shared" si="11"/>
        <v>0</v>
      </c>
      <c r="L57" s="1" t="str">
        <f t="shared" si="15"/>
        <v/>
      </c>
      <c r="M57" s="58" t="str">
        <f t="shared" si="13"/>
        <v/>
      </c>
      <c r="N57" s="93">
        <f t="shared" si="12"/>
        <v>1</v>
      </c>
      <c r="O57" s="47" t="str">
        <f t="shared" si="16"/>
        <v/>
      </c>
      <c r="P57" s="115" t="str">
        <f t="shared" si="14"/>
        <v/>
      </c>
      <c r="Q57" s="116"/>
      <c r="R57" s="9"/>
    </row>
    <row r="58" spans="2:18" x14ac:dyDescent="0.25">
      <c r="B58" s="36"/>
      <c r="C58" s="73"/>
      <c r="D58" s="60"/>
      <c r="E58" s="100"/>
      <c r="F58" s="61"/>
      <c r="G58" s="61"/>
      <c r="H58" s="70"/>
      <c r="I58" s="63" t="str">
        <f t="shared" si="9"/>
        <v/>
      </c>
      <c r="J58" s="28">
        <f t="shared" si="10"/>
        <v>0</v>
      </c>
      <c r="K58" s="29">
        <f t="shared" si="11"/>
        <v>0</v>
      </c>
      <c r="L58" s="1" t="str">
        <f t="shared" si="15"/>
        <v/>
      </c>
      <c r="M58" s="58" t="str">
        <f t="shared" si="13"/>
        <v/>
      </c>
      <c r="N58" s="93">
        <f t="shared" si="12"/>
        <v>1</v>
      </c>
      <c r="O58" s="47" t="str">
        <f t="shared" si="16"/>
        <v/>
      </c>
      <c r="P58" s="115" t="str">
        <f t="shared" si="14"/>
        <v/>
      </c>
      <c r="Q58" s="116"/>
      <c r="R58" s="9"/>
    </row>
    <row r="59" spans="2:18" x14ac:dyDescent="0.25">
      <c r="B59" s="36"/>
      <c r="C59" s="73"/>
      <c r="D59" s="60"/>
      <c r="E59" s="100"/>
      <c r="F59" s="61"/>
      <c r="G59" s="61"/>
      <c r="H59" s="70"/>
      <c r="I59" s="63" t="str">
        <f t="shared" si="9"/>
        <v/>
      </c>
      <c r="J59" s="28">
        <f t="shared" si="10"/>
        <v>0</v>
      </c>
      <c r="K59" s="29">
        <f t="shared" si="11"/>
        <v>0</v>
      </c>
      <c r="L59" s="1" t="str">
        <f t="shared" si="15"/>
        <v/>
      </c>
      <c r="M59" s="58" t="str">
        <f t="shared" si="13"/>
        <v/>
      </c>
      <c r="N59" s="93">
        <f t="shared" si="12"/>
        <v>1</v>
      </c>
      <c r="O59" s="47" t="str">
        <f t="shared" si="16"/>
        <v/>
      </c>
      <c r="P59" s="115" t="str">
        <f t="shared" si="14"/>
        <v/>
      </c>
      <c r="Q59" s="116"/>
      <c r="R59" s="9"/>
    </row>
    <row r="60" spans="2:18" x14ac:dyDescent="0.25">
      <c r="B60" s="36"/>
      <c r="C60" s="73"/>
      <c r="D60" s="60"/>
      <c r="E60" s="100"/>
      <c r="F60" s="61"/>
      <c r="G60" s="61"/>
      <c r="H60" s="70"/>
      <c r="I60" s="63" t="str">
        <f t="shared" si="9"/>
        <v/>
      </c>
      <c r="J60" s="28">
        <f t="shared" si="10"/>
        <v>0</v>
      </c>
      <c r="K60" s="49">
        <f t="shared" si="11"/>
        <v>0</v>
      </c>
      <c r="L60" s="50" t="str">
        <f t="shared" si="15"/>
        <v/>
      </c>
      <c r="M60" s="58" t="str">
        <f t="shared" si="13"/>
        <v/>
      </c>
      <c r="N60" s="93">
        <f t="shared" si="12"/>
        <v>1</v>
      </c>
      <c r="O60" s="51" t="str">
        <f t="shared" si="16"/>
        <v/>
      </c>
      <c r="P60" s="115" t="str">
        <f t="shared" si="14"/>
        <v/>
      </c>
      <c r="Q60" s="116"/>
      <c r="R60" s="9"/>
    </row>
    <row r="61" spans="2:18" ht="15.75" thickBot="1" x14ac:dyDescent="0.3">
      <c r="B61" s="36"/>
      <c r="C61" s="74"/>
      <c r="D61" s="95"/>
      <c r="E61" s="101"/>
      <c r="F61" s="96"/>
      <c r="G61" s="96"/>
      <c r="H61" s="97"/>
      <c r="I61" s="91" t="str">
        <f t="shared" si="9"/>
        <v/>
      </c>
      <c r="J61" s="34">
        <f t="shared" si="10"/>
        <v>0</v>
      </c>
      <c r="K61" s="35">
        <f t="shared" si="11"/>
        <v>0</v>
      </c>
      <c r="L61" s="52" t="str">
        <f t="shared" si="15"/>
        <v/>
      </c>
      <c r="M61" s="109" t="str">
        <f t="shared" si="13"/>
        <v/>
      </c>
      <c r="N61" s="93">
        <f t="shared" si="12"/>
        <v>1</v>
      </c>
      <c r="O61" s="48" t="str">
        <f t="shared" si="16"/>
        <v/>
      </c>
      <c r="P61" s="166" t="str">
        <f t="shared" ref="P61" si="17">IF(AND(H61&gt;0,H61&lt;=$F$132),"volume inférieur à"&amp;" "&amp;$T$9 &amp;" m³"&amp;" = FFM",IF(AND(L61&gt;0,L61&lt;5)," Calcul d'un PAS pour min 5 échantillon",""))</f>
        <v/>
      </c>
      <c r="Q61" s="167"/>
      <c r="R61" s="9"/>
    </row>
    <row r="62" spans="2:18" ht="15.75" customHeight="1" thickTop="1" thickBot="1" x14ac:dyDescent="0.3">
      <c r="E62" s="11"/>
      <c r="J62" s="30"/>
      <c r="K62" s="27">
        <f t="shared" si="11"/>
        <v>0</v>
      </c>
      <c r="N62" s="16"/>
      <c r="O62" s="118" t="s">
        <v>9</v>
      </c>
      <c r="P62" s="120" t="s">
        <v>10</v>
      </c>
      <c r="R62" s="9"/>
    </row>
    <row r="63" spans="2:18" ht="15.75" customHeight="1" thickBot="1" x14ac:dyDescent="0.3">
      <c r="E63" s="11"/>
      <c r="G63" s="122" t="s">
        <v>27</v>
      </c>
      <c r="H63" s="123"/>
      <c r="I63" s="124"/>
      <c r="J63" s="30"/>
      <c r="K63" s="27"/>
      <c r="L63" s="110">
        <f>+T3</f>
        <v>46</v>
      </c>
      <c r="M63" s="113" t="s">
        <v>8</v>
      </c>
      <c r="N63" s="16"/>
      <c r="O63" s="118"/>
      <c r="P63" s="120"/>
      <c r="R63" s="9"/>
    </row>
    <row r="64" spans="2:18" ht="15.75" thickBot="1" x14ac:dyDescent="0.3">
      <c r="E64" s="11"/>
      <c r="G64" s="125" t="s">
        <v>11</v>
      </c>
      <c r="H64" s="126"/>
      <c r="I64" s="127"/>
      <c r="J64" s="30"/>
      <c r="K64" s="27"/>
      <c r="L64" s="26">
        <v>15</v>
      </c>
      <c r="M64" s="114"/>
      <c r="N64" s="16"/>
      <c r="O64" s="119"/>
      <c r="P64" s="121"/>
      <c r="R64" s="9"/>
    </row>
    <row r="65" spans="2:18" ht="15.75" thickBot="1" x14ac:dyDescent="0.3">
      <c r="D65" s="12"/>
      <c r="E65" s="57" t="s">
        <v>24</v>
      </c>
      <c r="F65" s="155">
        <f>+T9</f>
        <v>3000</v>
      </c>
      <c r="G65" s="156"/>
      <c r="H65" s="157">
        <f>SUM(J37:J61)</f>
        <v>0</v>
      </c>
      <c r="I65" s="158"/>
      <c r="J65" s="27"/>
      <c r="K65" s="27">
        <f t="shared" ref="K65:K96" si="18">IF(L65="FFM",H65,0)</f>
        <v>0</v>
      </c>
      <c r="L65" s="25">
        <f>IF(L64&gt;15,L63*2,L63)</f>
        <v>46</v>
      </c>
      <c r="M65" s="13">
        <v>900</v>
      </c>
      <c r="N65" s="16"/>
      <c r="O65" s="87">
        <f>+M65*H65</f>
        <v>0</v>
      </c>
      <c r="P65" s="53">
        <f>ROUNDDOWN(+O65/L65,-3)</f>
        <v>0</v>
      </c>
      <c r="R65" s="9"/>
    </row>
    <row r="66" spans="2:18" ht="15.75" thickBot="1" x14ac:dyDescent="0.3">
      <c r="D66" s="12"/>
      <c r="E66" s="14"/>
      <c r="F66" s="12"/>
      <c r="G66" s="12"/>
      <c r="H66" s="4"/>
      <c r="I66" s="12"/>
      <c r="J66" s="32"/>
      <c r="K66" s="32"/>
      <c r="L66" s="16"/>
      <c r="M66" s="16"/>
      <c r="N66" s="16"/>
      <c r="O66" s="16"/>
      <c r="P66" s="16"/>
      <c r="R66" s="9"/>
    </row>
    <row r="67" spans="2:18" ht="15.75" thickBot="1" x14ac:dyDescent="0.3">
      <c r="E67" s="14"/>
      <c r="G67" s="144" t="s">
        <v>12</v>
      </c>
      <c r="H67" s="145"/>
      <c r="I67" s="146"/>
      <c r="J67" s="33"/>
      <c r="K67" s="27">
        <f t="shared" si="18"/>
        <v>0</v>
      </c>
      <c r="L67" s="24">
        <f>SUM(O37:O61)</f>
        <v>0</v>
      </c>
      <c r="M67" s="18"/>
      <c r="N67" s="18"/>
    </row>
    <row r="68" spans="2:18" x14ac:dyDescent="0.25">
      <c r="E68" s="14"/>
      <c r="J68" s="30"/>
      <c r="K68" s="27">
        <f t="shared" si="18"/>
        <v>0</v>
      </c>
      <c r="L68" s="19"/>
      <c r="O68" s="20"/>
    </row>
    <row r="69" spans="2:18" ht="15.75" thickBot="1" x14ac:dyDescent="0.3">
      <c r="J69" s="30"/>
      <c r="K69" s="27">
        <f t="shared" si="18"/>
        <v>0</v>
      </c>
      <c r="L69" s="18"/>
      <c r="O69" s="14"/>
    </row>
    <row r="70" spans="2:18" s="37" customFormat="1" ht="46.5" customHeight="1" thickTop="1" thickBot="1" x14ac:dyDescent="0.3">
      <c r="B70" s="75" t="s">
        <v>1</v>
      </c>
      <c r="C70" s="76" t="s">
        <v>0</v>
      </c>
      <c r="D70" s="77" t="s">
        <v>2</v>
      </c>
      <c r="E70" s="7" t="s">
        <v>16</v>
      </c>
      <c r="F70" s="78" t="s">
        <v>3</v>
      </c>
      <c r="G70" s="78" t="s">
        <v>4</v>
      </c>
      <c r="H70" s="79" t="s">
        <v>5</v>
      </c>
      <c r="I70" s="62" t="s">
        <v>17</v>
      </c>
      <c r="J70" s="43"/>
      <c r="K70" s="92">
        <f t="shared" si="18"/>
        <v>0</v>
      </c>
      <c r="L70" s="44" t="s">
        <v>6</v>
      </c>
      <c r="M70" s="89" t="s">
        <v>7</v>
      </c>
      <c r="N70" s="89" t="s">
        <v>11</v>
      </c>
      <c r="O70" s="90" t="s">
        <v>19</v>
      </c>
      <c r="P70" s="10"/>
      <c r="Q70" s="102"/>
      <c r="R70" s="38"/>
    </row>
    <row r="71" spans="2:18" ht="15.75" thickTop="1" x14ac:dyDescent="0.25">
      <c r="B71" s="80">
        <v>1</v>
      </c>
      <c r="C71" s="111">
        <v>132</v>
      </c>
      <c r="D71" s="66"/>
      <c r="E71" s="98"/>
      <c r="F71" s="67"/>
      <c r="G71" s="67"/>
      <c r="H71" s="68"/>
      <c r="I71" s="63" t="str">
        <f>IF(H71&gt;0,IF(H71&gt;$F$99,"Oui","Non"),"")</f>
        <v/>
      </c>
      <c r="J71" s="39">
        <f t="shared" ref="J71:J95" si="19">IF(I71="Oui",H71,0)</f>
        <v>0</v>
      </c>
      <c r="K71" s="40">
        <f t="shared" si="18"/>
        <v>0</v>
      </c>
      <c r="L71" s="41" t="str">
        <f>IF(H71&gt;0,IF(I71="Oui",ROUND(+H71*M$99/P$99,0),"FFM"),"")</f>
        <v/>
      </c>
      <c r="M71" s="58" t="str">
        <f>IF(AND(H71&gt;0,L71&lt;&gt;"FFM"),IF(L71&lt;5,ROUNDDOWN(+H71*M$99/5/N71,-3),P$99/N71),"")</f>
        <v/>
      </c>
      <c r="N71" s="93">
        <f t="shared" ref="N71:N95" si="20">IF($L$98&lt;16,1,2)</f>
        <v>1</v>
      </c>
      <c r="O71" s="42" t="str">
        <f>IF(L71="FFM",0,IF(H71&gt;0,+H71*M$99/M71,""))</f>
        <v/>
      </c>
      <c r="P71" s="115" t="str">
        <f>IF(AND(H71&gt;0,H71&lt;=$T$9),"volume inférieur à"&amp;" "&amp;$T$9 &amp;" m³"&amp;" = FFM",IF(AND(L71&gt;0,L71&lt;5)," Calcul d'un PAS pour min 5 échantillon",""))</f>
        <v/>
      </c>
      <c r="Q71" s="116"/>
      <c r="R71" s="9"/>
    </row>
    <row r="72" spans="2:18" x14ac:dyDescent="0.25">
      <c r="B72" s="69">
        <v>2</v>
      </c>
      <c r="C72" s="59"/>
      <c r="D72" s="60"/>
      <c r="E72" s="99"/>
      <c r="F72" s="61"/>
      <c r="G72" s="61"/>
      <c r="H72" s="70"/>
      <c r="I72" s="63" t="str">
        <f t="shared" ref="I72:I95" si="21">IF(H72&gt;0,IF(H72&gt;$F$99,"Oui","Non"),"")</f>
        <v/>
      </c>
      <c r="J72" s="28">
        <f t="shared" si="19"/>
        <v>0</v>
      </c>
      <c r="K72" s="29">
        <f t="shared" si="18"/>
        <v>0</v>
      </c>
      <c r="L72" s="1" t="str">
        <f>IF(H72&gt;0,IF(I72="Oui",ROUND(+H72*M$99/P$99,0),"FFM"),"")</f>
        <v/>
      </c>
      <c r="M72" s="58" t="str">
        <f t="shared" ref="M72:M94" si="22">IF(AND(H72&gt;0,L72&lt;&gt;"FFM"),IF(L72&lt;5,ROUNDDOWN(+H72*M$99/5/N72,-3),P$99/N72),"")</f>
        <v/>
      </c>
      <c r="N72" s="93">
        <f t="shared" si="20"/>
        <v>1</v>
      </c>
      <c r="O72" s="47" t="str">
        <f>IF(L72="FFM",0,IF(H72&gt;0,+H72*M$99/M72,""))</f>
        <v/>
      </c>
      <c r="P72" s="115" t="str">
        <f t="shared" ref="P72:P94" si="23">IF(AND(H72&gt;0,H72&lt;=$T$9),"volume inférieur à"&amp;" "&amp;$T$9 &amp;" m³"&amp;" = FFM",IF(AND(L72&gt;0,L72&lt;5)," Calcul d'un PAS pour min 5 échantillon",""))</f>
        <v/>
      </c>
      <c r="Q72" s="116"/>
      <c r="R72" s="9"/>
    </row>
    <row r="73" spans="2:18" x14ac:dyDescent="0.25">
      <c r="B73" s="80">
        <v>3</v>
      </c>
      <c r="C73" s="59"/>
      <c r="D73" s="60"/>
      <c r="E73" s="99"/>
      <c r="F73" s="61"/>
      <c r="G73" s="61"/>
      <c r="H73" s="70"/>
      <c r="I73" s="63" t="str">
        <f t="shared" si="21"/>
        <v/>
      </c>
      <c r="J73" s="28">
        <f t="shared" si="19"/>
        <v>0</v>
      </c>
      <c r="K73" s="29">
        <f t="shared" si="18"/>
        <v>0</v>
      </c>
      <c r="L73" s="1" t="str">
        <f t="shared" ref="L73:L95" si="24">IF(H73&gt;0,IF(I73="Oui",ROUND(+H73*M$99/P$99,0),"FFM"),"")</f>
        <v/>
      </c>
      <c r="M73" s="58" t="str">
        <f t="shared" si="22"/>
        <v/>
      </c>
      <c r="N73" s="93">
        <f t="shared" si="20"/>
        <v>1</v>
      </c>
      <c r="O73" s="47" t="str">
        <f t="shared" ref="O73:O95" si="25">IF(L73="FFM",0,IF(H73&gt;0,+H73*M$99/M73,""))</f>
        <v/>
      </c>
      <c r="P73" s="115" t="str">
        <f t="shared" si="23"/>
        <v/>
      </c>
      <c r="Q73" s="116"/>
      <c r="R73" s="9"/>
    </row>
    <row r="74" spans="2:18" x14ac:dyDescent="0.25">
      <c r="B74" s="69">
        <v>4</v>
      </c>
      <c r="C74" s="59"/>
      <c r="D74" s="60"/>
      <c r="E74" s="99"/>
      <c r="F74" s="61"/>
      <c r="G74" s="61"/>
      <c r="H74" s="70"/>
      <c r="I74" s="63" t="str">
        <f t="shared" si="21"/>
        <v/>
      </c>
      <c r="J74" s="28">
        <f t="shared" si="19"/>
        <v>0</v>
      </c>
      <c r="K74" s="29">
        <f t="shared" si="18"/>
        <v>0</v>
      </c>
      <c r="L74" s="1" t="str">
        <f t="shared" si="24"/>
        <v/>
      </c>
      <c r="M74" s="58" t="str">
        <f t="shared" si="22"/>
        <v/>
      </c>
      <c r="N74" s="93">
        <f t="shared" si="20"/>
        <v>1</v>
      </c>
      <c r="O74" s="47" t="str">
        <f t="shared" si="25"/>
        <v/>
      </c>
      <c r="P74" s="115" t="str">
        <f t="shared" si="23"/>
        <v/>
      </c>
      <c r="Q74" s="116"/>
      <c r="R74" s="9"/>
    </row>
    <row r="75" spans="2:18" x14ac:dyDescent="0.25">
      <c r="B75" s="80">
        <v>5</v>
      </c>
      <c r="C75" s="59"/>
      <c r="D75" s="60"/>
      <c r="E75" s="99"/>
      <c r="F75" s="61"/>
      <c r="G75" s="61"/>
      <c r="H75" s="70"/>
      <c r="I75" s="63" t="str">
        <f t="shared" si="21"/>
        <v/>
      </c>
      <c r="J75" s="28">
        <f t="shared" si="19"/>
        <v>0</v>
      </c>
      <c r="K75" s="29">
        <f t="shared" si="18"/>
        <v>0</v>
      </c>
      <c r="L75" s="1" t="str">
        <f t="shared" si="24"/>
        <v/>
      </c>
      <c r="M75" s="58" t="str">
        <f t="shared" si="22"/>
        <v/>
      </c>
      <c r="N75" s="93">
        <f t="shared" si="20"/>
        <v>1</v>
      </c>
      <c r="O75" s="47" t="str">
        <f t="shared" si="25"/>
        <v/>
      </c>
      <c r="P75" s="115" t="str">
        <f t="shared" si="23"/>
        <v/>
      </c>
      <c r="Q75" s="116"/>
      <c r="R75" s="9"/>
    </row>
    <row r="76" spans="2:18" x14ac:dyDescent="0.25">
      <c r="B76" s="69">
        <v>6</v>
      </c>
      <c r="C76" s="59"/>
      <c r="D76" s="60"/>
      <c r="E76" s="99"/>
      <c r="F76" s="61"/>
      <c r="G76" s="61"/>
      <c r="H76" s="70"/>
      <c r="I76" s="63" t="str">
        <f t="shared" si="21"/>
        <v/>
      </c>
      <c r="J76" s="28">
        <f t="shared" si="19"/>
        <v>0</v>
      </c>
      <c r="K76" s="29">
        <f t="shared" si="18"/>
        <v>0</v>
      </c>
      <c r="L76" s="1" t="str">
        <f t="shared" si="24"/>
        <v/>
      </c>
      <c r="M76" s="58" t="str">
        <f t="shared" si="22"/>
        <v/>
      </c>
      <c r="N76" s="93">
        <f t="shared" si="20"/>
        <v>1</v>
      </c>
      <c r="O76" s="47" t="str">
        <f t="shared" si="25"/>
        <v/>
      </c>
      <c r="P76" s="115" t="str">
        <f t="shared" si="23"/>
        <v/>
      </c>
      <c r="Q76" s="116"/>
      <c r="R76" s="9"/>
    </row>
    <row r="77" spans="2:18" x14ac:dyDescent="0.25">
      <c r="B77" s="80">
        <v>7</v>
      </c>
      <c r="C77" s="59"/>
      <c r="D77" s="60"/>
      <c r="E77" s="100"/>
      <c r="F77" s="61"/>
      <c r="G77" s="61"/>
      <c r="H77" s="70"/>
      <c r="I77" s="63" t="str">
        <f t="shared" si="21"/>
        <v/>
      </c>
      <c r="J77" s="28">
        <f t="shared" si="19"/>
        <v>0</v>
      </c>
      <c r="K77" s="29">
        <f t="shared" si="18"/>
        <v>0</v>
      </c>
      <c r="L77" s="1" t="str">
        <f t="shared" si="24"/>
        <v/>
      </c>
      <c r="M77" s="58" t="str">
        <f t="shared" si="22"/>
        <v/>
      </c>
      <c r="N77" s="93">
        <f t="shared" si="20"/>
        <v>1</v>
      </c>
      <c r="O77" s="47" t="str">
        <f t="shared" si="25"/>
        <v/>
      </c>
      <c r="P77" s="115" t="str">
        <f t="shared" si="23"/>
        <v/>
      </c>
      <c r="Q77" s="116"/>
      <c r="R77" s="9"/>
    </row>
    <row r="78" spans="2:18" x14ac:dyDescent="0.25">
      <c r="B78" s="69">
        <v>8</v>
      </c>
      <c r="C78" s="59"/>
      <c r="D78" s="60"/>
      <c r="E78" s="100"/>
      <c r="F78" s="61"/>
      <c r="G78" s="61"/>
      <c r="H78" s="70"/>
      <c r="I78" s="63" t="str">
        <f t="shared" si="21"/>
        <v/>
      </c>
      <c r="J78" s="28">
        <f t="shared" si="19"/>
        <v>0</v>
      </c>
      <c r="K78" s="29">
        <f t="shared" si="18"/>
        <v>0</v>
      </c>
      <c r="L78" s="1" t="str">
        <f t="shared" si="24"/>
        <v/>
      </c>
      <c r="M78" s="58" t="str">
        <f t="shared" si="22"/>
        <v/>
      </c>
      <c r="N78" s="93">
        <f t="shared" si="20"/>
        <v>1</v>
      </c>
      <c r="O78" s="47" t="str">
        <f t="shared" si="25"/>
        <v/>
      </c>
      <c r="P78" s="115" t="str">
        <f t="shared" si="23"/>
        <v/>
      </c>
      <c r="Q78" s="116"/>
      <c r="R78" s="9"/>
    </row>
    <row r="79" spans="2:18" x14ac:dyDescent="0.25">
      <c r="B79" s="80">
        <v>9</v>
      </c>
      <c r="C79" s="59"/>
      <c r="D79" s="60"/>
      <c r="E79" s="100"/>
      <c r="F79" s="61"/>
      <c r="G79" s="61"/>
      <c r="H79" s="70"/>
      <c r="I79" s="63" t="str">
        <f t="shared" si="21"/>
        <v/>
      </c>
      <c r="J79" s="28">
        <f t="shared" si="19"/>
        <v>0</v>
      </c>
      <c r="K79" s="29">
        <f t="shared" si="18"/>
        <v>0</v>
      </c>
      <c r="L79" s="1" t="str">
        <f t="shared" si="24"/>
        <v/>
      </c>
      <c r="M79" s="58" t="str">
        <f t="shared" si="22"/>
        <v/>
      </c>
      <c r="N79" s="93">
        <f t="shared" si="20"/>
        <v>1</v>
      </c>
      <c r="O79" s="47" t="str">
        <f t="shared" si="25"/>
        <v/>
      </c>
      <c r="P79" s="115" t="str">
        <f t="shared" si="23"/>
        <v/>
      </c>
      <c r="Q79" s="116"/>
      <c r="R79" s="9"/>
    </row>
    <row r="80" spans="2:18" x14ac:dyDescent="0.25">
      <c r="B80" s="69">
        <v>10</v>
      </c>
      <c r="C80" s="59"/>
      <c r="D80" s="60"/>
      <c r="E80" s="100"/>
      <c r="F80" s="61"/>
      <c r="G80" s="61"/>
      <c r="H80" s="70"/>
      <c r="I80" s="63" t="str">
        <f t="shared" si="21"/>
        <v/>
      </c>
      <c r="J80" s="28">
        <f t="shared" si="19"/>
        <v>0</v>
      </c>
      <c r="K80" s="29">
        <f t="shared" si="18"/>
        <v>0</v>
      </c>
      <c r="L80" s="1" t="str">
        <f t="shared" si="24"/>
        <v/>
      </c>
      <c r="M80" s="58" t="str">
        <f t="shared" si="22"/>
        <v/>
      </c>
      <c r="N80" s="93">
        <f t="shared" si="20"/>
        <v>1</v>
      </c>
      <c r="O80" s="47" t="str">
        <f t="shared" si="25"/>
        <v/>
      </c>
      <c r="P80" s="115" t="str">
        <f t="shared" si="23"/>
        <v/>
      </c>
      <c r="Q80" s="116"/>
      <c r="R80" s="9"/>
    </row>
    <row r="81" spans="2:18" x14ac:dyDescent="0.25">
      <c r="B81" s="80">
        <v>11</v>
      </c>
      <c r="C81" s="59"/>
      <c r="D81" s="60"/>
      <c r="E81" s="100"/>
      <c r="F81" s="61"/>
      <c r="G81" s="61"/>
      <c r="H81" s="70"/>
      <c r="I81" s="63" t="str">
        <f t="shared" si="21"/>
        <v/>
      </c>
      <c r="J81" s="28">
        <f t="shared" si="19"/>
        <v>0</v>
      </c>
      <c r="K81" s="29">
        <f t="shared" si="18"/>
        <v>0</v>
      </c>
      <c r="L81" s="1" t="str">
        <f t="shared" si="24"/>
        <v/>
      </c>
      <c r="M81" s="58" t="str">
        <f t="shared" si="22"/>
        <v/>
      </c>
      <c r="N81" s="93">
        <f t="shared" si="20"/>
        <v>1</v>
      </c>
      <c r="O81" s="47" t="str">
        <f t="shared" si="25"/>
        <v/>
      </c>
      <c r="P81" s="115" t="str">
        <f t="shared" si="23"/>
        <v/>
      </c>
      <c r="Q81" s="116"/>
      <c r="R81" s="9"/>
    </row>
    <row r="82" spans="2:18" x14ac:dyDescent="0.25">
      <c r="B82" s="69">
        <v>12</v>
      </c>
      <c r="C82" s="59"/>
      <c r="D82" s="60"/>
      <c r="E82" s="100"/>
      <c r="F82" s="61"/>
      <c r="G82" s="61"/>
      <c r="H82" s="70"/>
      <c r="I82" s="63" t="str">
        <f t="shared" si="21"/>
        <v/>
      </c>
      <c r="J82" s="28">
        <f t="shared" si="19"/>
        <v>0</v>
      </c>
      <c r="K82" s="29">
        <f t="shared" si="18"/>
        <v>0</v>
      </c>
      <c r="L82" s="1" t="str">
        <f t="shared" si="24"/>
        <v/>
      </c>
      <c r="M82" s="58" t="str">
        <f t="shared" si="22"/>
        <v/>
      </c>
      <c r="N82" s="93">
        <f t="shared" si="20"/>
        <v>1</v>
      </c>
      <c r="O82" s="47" t="str">
        <f t="shared" si="25"/>
        <v/>
      </c>
      <c r="P82" s="115" t="str">
        <f t="shared" si="23"/>
        <v/>
      </c>
      <c r="Q82" s="116"/>
      <c r="R82" s="9"/>
    </row>
    <row r="83" spans="2:18" x14ac:dyDescent="0.25">
      <c r="B83" s="80">
        <v>13</v>
      </c>
      <c r="C83" s="59"/>
      <c r="D83" s="60"/>
      <c r="E83" s="100"/>
      <c r="F83" s="61"/>
      <c r="G83" s="61"/>
      <c r="H83" s="70"/>
      <c r="I83" s="63" t="str">
        <f t="shared" si="21"/>
        <v/>
      </c>
      <c r="J83" s="28">
        <f t="shared" si="19"/>
        <v>0</v>
      </c>
      <c r="K83" s="29">
        <f t="shared" si="18"/>
        <v>0</v>
      </c>
      <c r="L83" s="1" t="str">
        <f t="shared" si="24"/>
        <v/>
      </c>
      <c r="M83" s="58" t="str">
        <f t="shared" si="22"/>
        <v/>
      </c>
      <c r="N83" s="93">
        <f t="shared" si="20"/>
        <v>1</v>
      </c>
      <c r="O83" s="47" t="str">
        <f t="shared" si="25"/>
        <v/>
      </c>
      <c r="P83" s="115" t="str">
        <f t="shared" si="23"/>
        <v/>
      </c>
      <c r="Q83" s="116"/>
      <c r="R83" s="9"/>
    </row>
    <row r="84" spans="2:18" x14ac:dyDescent="0.25">
      <c r="B84" s="69">
        <v>14</v>
      </c>
      <c r="C84" s="59"/>
      <c r="D84" s="60"/>
      <c r="E84" s="100"/>
      <c r="F84" s="61"/>
      <c r="G84" s="61"/>
      <c r="H84" s="70"/>
      <c r="I84" s="63" t="str">
        <f t="shared" si="21"/>
        <v/>
      </c>
      <c r="J84" s="28">
        <f t="shared" si="19"/>
        <v>0</v>
      </c>
      <c r="K84" s="29">
        <f t="shared" si="18"/>
        <v>0</v>
      </c>
      <c r="L84" s="1" t="str">
        <f t="shared" si="24"/>
        <v/>
      </c>
      <c r="M84" s="58" t="str">
        <f t="shared" si="22"/>
        <v/>
      </c>
      <c r="N84" s="93">
        <f t="shared" si="20"/>
        <v>1</v>
      </c>
      <c r="O84" s="47" t="str">
        <f t="shared" si="25"/>
        <v/>
      </c>
      <c r="P84" s="115" t="str">
        <f t="shared" si="23"/>
        <v/>
      </c>
      <c r="Q84" s="116"/>
      <c r="R84" s="9"/>
    </row>
    <row r="85" spans="2:18" x14ac:dyDescent="0.25">
      <c r="B85" s="80">
        <v>15</v>
      </c>
      <c r="C85" s="59"/>
      <c r="D85" s="60"/>
      <c r="E85" s="100"/>
      <c r="F85" s="61"/>
      <c r="G85" s="61"/>
      <c r="H85" s="70"/>
      <c r="I85" s="63" t="str">
        <f t="shared" si="21"/>
        <v/>
      </c>
      <c r="J85" s="28">
        <f t="shared" si="19"/>
        <v>0</v>
      </c>
      <c r="K85" s="29">
        <f t="shared" si="18"/>
        <v>0</v>
      </c>
      <c r="L85" s="1" t="str">
        <f t="shared" si="24"/>
        <v/>
      </c>
      <c r="M85" s="58" t="str">
        <f t="shared" si="22"/>
        <v/>
      </c>
      <c r="N85" s="93">
        <f t="shared" si="20"/>
        <v>1</v>
      </c>
      <c r="O85" s="47" t="str">
        <f t="shared" si="25"/>
        <v/>
      </c>
      <c r="P85" s="115" t="str">
        <f t="shared" si="23"/>
        <v/>
      </c>
      <c r="Q85" s="116"/>
      <c r="R85" s="9"/>
    </row>
    <row r="86" spans="2:18" x14ac:dyDescent="0.25">
      <c r="B86" s="69">
        <v>16</v>
      </c>
      <c r="C86" s="59"/>
      <c r="D86" s="60"/>
      <c r="E86" s="100"/>
      <c r="F86" s="61"/>
      <c r="G86" s="61"/>
      <c r="H86" s="70"/>
      <c r="I86" s="63" t="str">
        <f t="shared" si="21"/>
        <v/>
      </c>
      <c r="J86" s="28">
        <f t="shared" si="19"/>
        <v>0</v>
      </c>
      <c r="K86" s="29">
        <f t="shared" si="18"/>
        <v>0</v>
      </c>
      <c r="L86" s="1" t="str">
        <f t="shared" si="24"/>
        <v/>
      </c>
      <c r="M86" s="58" t="str">
        <f t="shared" si="22"/>
        <v/>
      </c>
      <c r="N86" s="93">
        <f t="shared" si="20"/>
        <v>1</v>
      </c>
      <c r="O86" s="47" t="str">
        <f t="shared" si="25"/>
        <v/>
      </c>
      <c r="P86" s="115" t="str">
        <f t="shared" si="23"/>
        <v/>
      </c>
      <c r="Q86" s="116"/>
      <c r="R86" s="9"/>
    </row>
    <row r="87" spans="2:18" x14ac:dyDescent="0.25">
      <c r="B87" s="80">
        <v>17</v>
      </c>
      <c r="C87" s="59"/>
      <c r="D87" s="60"/>
      <c r="E87" s="100"/>
      <c r="F87" s="61"/>
      <c r="G87" s="61"/>
      <c r="H87" s="70"/>
      <c r="I87" s="63" t="str">
        <f t="shared" si="21"/>
        <v/>
      </c>
      <c r="J87" s="28">
        <f t="shared" si="19"/>
        <v>0</v>
      </c>
      <c r="K87" s="29">
        <f t="shared" si="18"/>
        <v>0</v>
      </c>
      <c r="L87" s="1" t="str">
        <f t="shared" si="24"/>
        <v/>
      </c>
      <c r="M87" s="58" t="str">
        <f t="shared" si="22"/>
        <v/>
      </c>
      <c r="N87" s="93">
        <f t="shared" si="20"/>
        <v>1</v>
      </c>
      <c r="O87" s="47" t="str">
        <f t="shared" si="25"/>
        <v/>
      </c>
      <c r="P87" s="115" t="str">
        <f t="shared" si="23"/>
        <v/>
      </c>
      <c r="Q87" s="116"/>
      <c r="R87" s="9"/>
    </row>
    <row r="88" spans="2:18" x14ac:dyDescent="0.25">
      <c r="B88" s="69">
        <v>18</v>
      </c>
      <c r="C88" s="59"/>
      <c r="D88" s="60"/>
      <c r="E88" s="100"/>
      <c r="F88" s="61"/>
      <c r="G88" s="61"/>
      <c r="H88" s="70"/>
      <c r="I88" s="63" t="str">
        <f t="shared" si="21"/>
        <v/>
      </c>
      <c r="J88" s="28">
        <f t="shared" si="19"/>
        <v>0</v>
      </c>
      <c r="K88" s="29">
        <f t="shared" si="18"/>
        <v>0</v>
      </c>
      <c r="L88" s="1" t="str">
        <f t="shared" si="24"/>
        <v/>
      </c>
      <c r="M88" s="58" t="str">
        <f t="shared" si="22"/>
        <v/>
      </c>
      <c r="N88" s="93">
        <f t="shared" si="20"/>
        <v>1</v>
      </c>
      <c r="O88" s="47" t="str">
        <f t="shared" si="25"/>
        <v/>
      </c>
      <c r="P88" s="115" t="str">
        <f t="shared" si="23"/>
        <v/>
      </c>
      <c r="Q88" s="116"/>
      <c r="R88" s="9"/>
    </row>
    <row r="89" spans="2:18" x14ac:dyDescent="0.25">
      <c r="B89" s="80">
        <v>19</v>
      </c>
      <c r="C89" s="59"/>
      <c r="D89" s="60"/>
      <c r="E89" s="100"/>
      <c r="F89" s="61"/>
      <c r="G89" s="61"/>
      <c r="H89" s="70"/>
      <c r="I89" s="63" t="str">
        <f t="shared" si="21"/>
        <v/>
      </c>
      <c r="J89" s="28">
        <f t="shared" si="19"/>
        <v>0</v>
      </c>
      <c r="K89" s="29">
        <f t="shared" si="18"/>
        <v>0</v>
      </c>
      <c r="L89" s="1" t="str">
        <f t="shared" si="24"/>
        <v/>
      </c>
      <c r="M89" s="58" t="str">
        <f t="shared" si="22"/>
        <v/>
      </c>
      <c r="N89" s="93">
        <f t="shared" si="20"/>
        <v>1</v>
      </c>
      <c r="O89" s="47" t="str">
        <f t="shared" si="25"/>
        <v/>
      </c>
      <c r="P89" s="115" t="str">
        <f t="shared" si="23"/>
        <v/>
      </c>
      <c r="Q89" s="116"/>
      <c r="R89" s="9"/>
    </row>
    <row r="90" spans="2:18" x14ac:dyDescent="0.25">
      <c r="B90" s="69">
        <v>20</v>
      </c>
      <c r="C90" s="59"/>
      <c r="D90" s="60"/>
      <c r="E90" s="100"/>
      <c r="F90" s="61"/>
      <c r="G90" s="61"/>
      <c r="H90" s="70"/>
      <c r="I90" s="63" t="str">
        <f t="shared" si="21"/>
        <v/>
      </c>
      <c r="J90" s="28">
        <f t="shared" si="19"/>
        <v>0</v>
      </c>
      <c r="K90" s="29">
        <f t="shared" si="18"/>
        <v>0</v>
      </c>
      <c r="L90" s="1" t="str">
        <f t="shared" si="24"/>
        <v/>
      </c>
      <c r="M90" s="58" t="str">
        <f t="shared" si="22"/>
        <v/>
      </c>
      <c r="N90" s="93">
        <f t="shared" si="20"/>
        <v>1</v>
      </c>
      <c r="O90" s="47" t="str">
        <f t="shared" si="25"/>
        <v/>
      </c>
      <c r="P90" s="115" t="str">
        <f t="shared" si="23"/>
        <v/>
      </c>
      <c r="Q90" s="116"/>
      <c r="R90" s="21"/>
    </row>
    <row r="91" spans="2:18" x14ac:dyDescent="0.25">
      <c r="B91" s="80">
        <v>21</v>
      </c>
      <c r="C91" s="59"/>
      <c r="D91" s="60"/>
      <c r="E91" s="100"/>
      <c r="F91" s="61"/>
      <c r="G91" s="61"/>
      <c r="H91" s="70"/>
      <c r="I91" s="63" t="str">
        <f t="shared" si="21"/>
        <v/>
      </c>
      <c r="J91" s="28">
        <f t="shared" si="19"/>
        <v>0</v>
      </c>
      <c r="K91" s="29">
        <f t="shared" si="18"/>
        <v>0</v>
      </c>
      <c r="L91" s="1" t="str">
        <f t="shared" si="24"/>
        <v/>
      </c>
      <c r="M91" s="58" t="str">
        <f t="shared" si="22"/>
        <v/>
      </c>
      <c r="N91" s="93">
        <f t="shared" si="20"/>
        <v>1</v>
      </c>
      <c r="O91" s="47" t="str">
        <f t="shared" si="25"/>
        <v/>
      </c>
      <c r="P91" s="115" t="str">
        <f t="shared" si="23"/>
        <v/>
      </c>
      <c r="Q91" s="116"/>
      <c r="R91" s="21"/>
    </row>
    <row r="92" spans="2:18" x14ac:dyDescent="0.25">
      <c r="B92" s="69">
        <v>22</v>
      </c>
      <c r="C92" s="59"/>
      <c r="D92" s="60"/>
      <c r="E92" s="100"/>
      <c r="F92" s="61"/>
      <c r="G92" s="61"/>
      <c r="H92" s="70"/>
      <c r="I92" s="63" t="str">
        <f t="shared" si="21"/>
        <v/>
      </c>
      <c r="J92" s="28">
        <f t="shared" si="19"/>
        <v>0</v>
      </c>
      <c r="K92" s="29">
        <f t="shared" si="18"/>
        <v>0</v>
      </c>
      <c r="L92" s="1" t="str">
        <f t="shared" si="24"/>
        <v/>
      </c>
      <c r="M92" s="58" t="str">
        <f t="shared" si="22"/>
        <v/>
      </c>
      <c r="N92" s="93">
        <f t="shared" si="20"/>
        <v>1</v>
      </c>
      <c r="O92" s="47" t="str">
        <f t="shared" si="25"/>
        <v/>
      </c>
      <c r="P92" s="115" t="str">
        <f t="shared" si="23"/>
        <v/>
      </c>
      <c r="Q92" s="116"/>
      <c r="R92" s="21"/>
    </row>
    <row r="93" spans="2:18" x14ac:dyDescent="0.25">
      <c r="B93" s="80">
        <v>23</v>
      </c>
      <c r="C93" s="59"/>
      <c r="D93" s="60"/>
      <c r="E93" s="100"/>
      <c r="F93" s="61"/>
      <c r="G93" s="61"/>
      <c r="H93" s="70"/>
      <c r="I93" s="63" t="str">
        <f t="shared" si="21"/>
        <v/>
      </c>
      <c r="J93" s="28">
        <f t="shared" si="19"/>
        <v>0</v>
      </c>
      <c r="K93" s="29">
        <f t="shared" si="18"/>
        <v>0</v>
      </c>
      <c r="L93" s="1" t="str">
        <f t="shared" si="24"/>
        <v/>
      </c>
      <c r="M93" s="58" t="str">
        <f t="shared" si="22"/>
        <v/>
      </c>
      <c r="N93" s="93">
        <f t="shared" si="20"/>
        <v>1</v>
      </c>
      <c r="O93" s="47" t="str">
        <f t="shared" si="25"/>
        <v/>
      </c>
      <c r="P93" s="115" t="str">
        <f t="shared" si="23"/>
        <v/>
      </c>
      <c r="Q93" s="116"/>
      <c r="R93" s="9"/>
    </row>
    <row r="94" spans="2:18" x14ac:dyDescent="0.25">
      <c r="B94" s="69">
        <v>24</v>
      </c>
      <c r="C94" s="59"/>
      <c r="D94" s="60"/>
      <c r="E94" s="100"/>
      <c r="F94" s="61"/>
      <c r="G94" s="61"/>
      <c r="H94" s="70"/>
      <c r="I94" s="63" t="str">
        <f t="shared" si="21"/>
        <v/>
      </c>
      <c r="J94" s="28">
        <f t="shared" si="19"/>
        <v>0</v>
      </c>
      <c r="K94" s="49">
        <f t="shared" si="18"/>
        <v>0</v>
      </c>
      <c r="L94" s="50" t="str">
        <f t="shared" si="24"/>
        <v/>
      </c>
      <c r="M94" s="58" t="str">
        <f t="shared" si="22"/>
        <v/>
      </c>
      <c r="N94" s="93">
        <f t="shared" si="20"/>
        <v>1</v>
      </c>
      <c r="O94" s="51" t="str">
        <f t="shared" si="25"/>
        <v/>
      </c>
      <c r="P94" s="115" t="str">
        <f t="shared" si="23"/>
        <v/>
      </c>
      <c r="Q94" s="116"/>
      <c r="R94" s="9"/>
    </row>
    <row r="95" spans="2:18" ht="15.75" thickBot="1" x14ac:dyDescent="0.3">
      <c r="B95" s="81">
        <v>25</v>
      </c>
      <c r="C95" s="82"/>
      <c r="D95" s="95"/>
      <c r="E95" s="101"/>
      <c r="F95" s="96"/>
      <c r="G95" s="96"/>
      <c r="H95" s="97"/>
      <c r="I95" s="63" t="str">
        <f t="shared" si="21"/>
        <v/>
      </c>
      <c r="J95" s="34">
        <f t="shared" si="19"/>
        <v>0</v>
      </c>
      <c r="K95" s="35">
        <f t="shared" si="18"/>
        <v>0</v>
      </c>
      <c r="L95" s="52" t="str">
        <f t="shared" si="24"/>
        <v/>
      </c>
      <c r="M95" s="109" t="str">
        <f>IF(AND(H95&gt;0,L95&lt;&gt;"FFM"),IF(L95&lt;5,ROUNDDOWN(+H95*M$99/5/N95,-3),P$99/N95),"")</f>
        <v/>
      </c>
      <c r="N95" s="93">
        <f t="shared" si="20"/>
        <v>1</v>
      </c>
      <c r="O95" s="48" t="str">
        <f t="shared" si="25"/>
        <v/>
      </c>
      <c r="P95" s="166" t="str">
        <f t="shared" ref="P95" si="26">IF(AND(H95&gt;0,H95&lt;=$F$132),"volume inférieur à"&amp;" "&amp;$T$9 &amp;" m³"&amp;" = FFM",IF(AND(L95&gt;0,L95&lt;5)," Calcul d'un PAS pour min 5 échantillon",""))</f>
        <v/>
      </c>
      <c r="Q95" s="167"/>
      <c r="R95" s="9"/>
    </row>
    <row r="96" spans="2:18" ht="15.75" customHeight="1" thickTop="1" thickBot="1" x14ac:dyDescent="0.3">
      <c r="E96" s="11"/>
      <c r="J96" s="30"/>
      <c r="K96" s="27">
        <f t="shared" si="18"/>
        <v>0</v>
      </c>
      <c r="O96" s="118" t="s">
        <v>9</v>
      </c>
      <c r="P96" s="120" t="s">
        <v>10</v>
      </c>
      <c r="R96" s="9"/>
    </row>
    <row r="97" spans="2:18" ht="15.75" customHeight="1" thickBot="1" x14ac:dyDescent="0.3">
      <c r="E97" s="11"/>
      <c r="G97" s="122" t="s">
        <v>27</v>
      </c>
      <c r="H97" s="123"/>
      <c r="I97" s="124"/>
      <c r="J97" s="30"/>
      <c r="K97" s="27"/>
      <c r="L97" s="110">
        <f>+T3</f>
        <v>46</v>
      </c>
      <c r="M97" s="113" t="s">
        <v>8</v>
      </c>
      <c r="O97" s="118"/>
      <c r="P97" s="120"/>
      <c r="R97" s="9"/>
    </row>
    <row r="98" spans="2:18" ht="15.75" thickBot="1" x14ac:dyDescent="0.3">
      <c r="E98" s="11"/>
      <c r="G98" s="125" t="s">
        <v>11</v>
      </c>
      <c r="H98" s="126"/>
      <c r="I98" s="127"/>
      <c r="J98" s="30"/>
      <c r="K98" s="27"/>
      <c r="L98" s="26">
        <v>15</v>
      </c>
      <c r="M98" s="114"/>
      <c r="O98" s="119"/>
      <c r="P98" s="121"/>
      <c r="R98" s="9"/>
    </row>
    <row r="99" spans="2:18" ht="15.75" thickBot="1" x14ac:dyDescent="0.3">
      <c r="D99" s="12"/>
      <c r="E99" s="57" t="s">
        <v>24</v>
      </c>
      <c r="F99" s="155">
        <f>+T9</f>
        <v>3000</v>
      </c>
      <c r="G99" s="156"/>
      <c r="H99" s="157">
        <f>SUM(J71:J95)</f>
        <v>0</v>
      </c>
      <c r="I99" s="158"/>
      <c r="J99" s="27"/>
      <c r="K99" s="27"/>
      <c r="L99" s="25">
        <f>IF(L98&gt;15,L97*2,L97)</f>
        <v>46</v>
      </c>
      <c r="M99" s="13">
        <v>900</v>
      </c>
      <c r="O99" s="87">
        <f>+M99*H99</f>
        <v>0</v>
      </c>
      <c r="P99" s="53">
        <f>ROUNDDOWN(+O99/L99,-3)</f>
        <v>0</v>
      </c>
      <c r="R99" s="9"/>
    </row>
    <row r="100" spans="2:18" ht="15.75" thickBot="1" x14ac:dyDescent="0.3">
      <c r="E100" s="14"/>
      <c r="F100" s="12"/>
      <c r="G100" s="12"/>
      <c r="H100" s="4"/>
      <c r="I100" s="12"/>
      <c r="L100" s="2"/>
      <c r="O100" s="14"/>
    </row>
    <row r="101" spans="2:18" ht="15.75" thickBot="1" x14ac:dyDescent="0.3">
      <c r="E101" s="14"/>
      <c r="G101" s="144" t="s">
        <v>12</v>
      </c>
      <c r="H101" s="145"/>
      <c r="I101" s="146"/>
      <c r="J101" s="45"/>
      <c r="K101" s="29"/>
      <c r="L101" s="24">
        <f>SUM(O71:O95)</f>
        <v>0</v>
      </c>
      <c r="O101" s="14"/>
    </row>
    <row r="102" spans="2:18" ht="15.75" thickBot="1" x14ac:dyDescent="0.3">
      <c r="J102" s="30"/>
      <c r="K102" s="27"/>
      <c r="L102" s="18"/>
      <c r="O102" s="14"/>
    </row>
    <row r="103" spans="2:18" s="37" customFormat="1" ht="46.5" customHeight="1" thickTop="1" thickBot="1" x14ac:dyDescent="0.3">
      <c r="B103" s="75" t="s">
        <v>1</v>
      </c>
      <c r="C103" s="83" t="s">
        <v>0</v>
      </c>
      <c r="D103" s="84" t="s">
        <v>2</v>
      </c>
      <c r="E103" s="7" t="s">
        <v>16</v>
      </c>
      <c r="F103" s="85" t="s">
        <v>3</v>
      </c>
      <c r="G103" s="85" t="s">
        <v>4</v>
      </c>
      <c r="H103" s="86" t="s">
        <v>5</v>
      </c>
      <c r="I103" s="62" t="s">
        <v>17</v>
      </c>
      <c r="J103" s="43"/>
      <c r="K103" s="92"/>
      <c r="L103" s="44" t="s">
        <v>6</v>
      </c>
      <c r="M103" s="89" t="s">
        <v>7</v>
      </c>
      <c r="N103" s="89" t="s">
        <v>11</v>
      </c>
      <c r="O103" s="90" t="s">
        <v>19</v>
      </c>
      <c r="P103" s="10"/>
      <c r="Q103" s="102"/>
      <c r="R103" s="38"/>
    </row>
    <row r="104" spans="2:18" ht="15.75" thickTop="1" x14ac:dyDescent="0.25">
      <c r="B104" s="80">
        <v>1</v>
      </c>
      <c r="C104" s="111"/>
      <c r="D104" s="66"/>
      <c r="E104" s="98"/>
      <c r="F104" s="67"/>
      <c r="G104" s="67"/>
      <c r="H104" s="68"/>
      <c r="I104" s="63" t="str">
        <f>IF(H104&gt;0,IF(H104&gt;$F$132,"Oui","Non"),"")</f>
        <v/>
      </c>
      <c r="J104" s="39">
        <f t="shared" ref="J104:J128" si="27">IF(I104="Oui",H104,0)</f>
        <v>0</v>
      </c>
      <c r="K104" s="40">
        <f t="shared" ref="K104:K128" si="28">IF(L104="FFM",H104,0)</f>
        <v>0</v>
      </c>
      <c r="L104" s="41" t="str">
        <f>IF(H104&gt;0,IF(I104="Oui",ROUND(+H104*M$132/P$132,0),"FFM"),"")</f>
        <v/>
      </c>
      <c r="M104" s="58" t="str">
        <f>IF(AND(H104&gt;0,L104&lt;&gt;"FFM"),IF(L104&lt;5,ROUNDDOWN(+H104*M$132/5/N104,-3),P$132/N104),"")</f>
        <v/>
      </c>
      <c r="N104" s="93">
        <f>IF($L$131&lt;16,1,2)</f>
        <v>1</v>
      </c>
      <c r="O104" s="42" t="str">
        <f>IF(L104="FFM",0,IF(H104&gt;0,+H104*M$132/M104,""))</f>
        <v/>
      </c>
      <c r="P104" s="115" t="str">
        <f>IF(AND(H104&gt;0,H104&lt;=$T$9),"volume inférieur à"&amp;" "&amp;$T$9 &amp;" m³"&amp;" = FFM",IF(AND(L104&gt;0,L104&lt;5)," Calcul d'un PAS pour min 5 échantillon",""))</f>
        <v/>
      </c>
      <c r="Q104" s="116"/>
      <c r="R104" s="9"/>
    </row>
    <row r="105" spans="2:18" x14ac:dyDescent="0.25">
      <c r="B105" s="69">
        <v>2</v>
      </c>
      <c r="C105" s="59"/>
      <c r="D105" s="60"/>
      <c r="E105" s="99"/>
      <c r="F105" s="61"/>
      <c r="G105" s="61"/>
      <c r="H105" s="70"/>
      <c r="I105" s="63" t="str">
        <f>IF(H105&gt;0,IF(H105&gt;$F$132,"Oui","Non"),"")</f>
        <v/>
      </c>
      <c r="J105" s="28">
        <f t="shared" si="27"/>
        <v>0</v>
      </c>
      <c r="K105" s="29">
        <f t="shared" si="28"/>
        <v>0</v>
      </c>
      <c r="L105" s="1" t="str">
        <f>IF(H105&gt;0,IF(I105="Oui",ROUND(+H105*M$132/P$132,0),"FFM"),"")</f>
        <v/>
      </c>
      <c r="M105" s="58" t="str">
        <f t="shared" ref="M105:M128" si="29">IF(AND(H105&gt;0,L105&lt;&gt;"FFM"),IF(L105&lt;5,ROUNDDOWN(+H105*M$132/5/N105,-3),P$132/N105),"")</f>
        <v/>
      </c>
      <c r="N105" s="93">
        <f t="shared" ref="N105:N128" si="30">IF($L$131&lt;16,1,2)</f>
        <v>1</v>
      </c>
      <c r="O105" s="47" t="str">
        <f>IF(L105="FFM",0,IF(H105&gt;0,+H105*M$132/M105,""))</f>
        <v/>
      </c>
      <c r="P105" s="115" t="str">
        <f t="shared" ref="P105:P127" si="31">IF(AND(H105&gt;0,H105&lt;=$T$9),"volume inférieur à"&amp;" "&amp;$T$9 &amp;" m³"&amp;" = FFM",IF(AND(L105&gt;0,L105&lt;5)," Calcul d'un PAS pour min 5 échantillon",""))</f>
        <v/>
      </c>
      <c r="Q105" s="116"/>
      <c r="R105" s="9"/>
    </row>
    <row r="106" spans="2:18" x14ac:dyDescent="0.25">
      <c r="B106" s="80">
        <v>3</v>
      </c>
      <c r="C106" s="59"/>
      <c r="D106" s="60"/>
      <c r="E106" s="99"/>
      <c r="F106" s="61"/>
      <c r="G106" s="61"/>
      <c r="H106" s="70"/>
      <c r="I106" s="63" t="str">
        <f t="shared" ref="I106:I128" si="32">IF(H106&gt;0,IF(H106&gt;$F$132,"Oui","Non"),"")</f>
        <v/>
      </c>
      <c r="J106" s="28">
        <f t="shared" si="27"/>
        <v>0</v>
      </c>
      <c r="K106" s="29">
        <f t="shared" si="28"/>
        <v>0</v>
      </c>
      <c r="L106" s="1" t="str">
        <f t="shared" ref="L106:L128" si="33">IF(H106&gt;0,IF(I106="Oui",ROUND(+H106*M$132/P$132,0),"FFM"),"")</f>
        <v/>
      </c>
      <c r="M106" s="58" t="str">
        <f t="shared" si="29"/>
        <v/>
      </c>
      <c r="N106" s="93">
        <f t="shared" si="30"/>
        <v>1</v>
      </c>
      <c r="O106" s="47" t="str">
        <f t="shared" ref="O106:O128" si="34">IF(L106="FFM",0,IF(H106&gt;0,+H106*M$132/M106,""))</f>
        <v/>
      </c>
      <c r="P106" s="115" t="str">
        <f t="shared" si="31"/>
        <v/>
      </c>
      <c r="Q106" s="116"/>
      <c r="R106" s="9"/>
    </row>
    <row r="107" spans="2:18" x14ac:dyDescent="0.25">
      <c r="B107" s="69">
        <v>4</v>
      </c>
      <c r="C107" s="59"/>
      <c r="D107" s="60"/>
      <c r="E107" s="99"/>
      <c r="F107" s="61"/>
      <c r="G107" s="61"/>
      <c r="H107" s="70"/>
      <c r="I107" s="63" t="str">
        <f t="shared" si="32"/>
        <v/>
      </c>
      <c r="J107" s="28">
        <f t="shared" si="27"/>
        <v>0</v>
      </c>
      <c r="K107" s="29">
        <f t="shared" si="28"/>
        <v>0</v>
      </c>
      <c r="L107" s="1" t="str">
        <f t="shared" si="33"/>
        <v/>
      </c>
      <c r="M107" s="58" t="str">
        <f t="shared" si="29"/>
        <v/>
      </c>
      <c r="N107" s="93">
        <f t="shared" si="30"/>
        <v>1</v>
      </c>
      <c r="O107" s="47" t="str">
        <f t="shared" si="34"/>
        <v/>
      </c>
      <c r="P107" s="115" t="str">
        <f t="shared" si="31"/>
        <v/>
      </c>
      <c r="Q107" s="116"/>
      <c r="R107" s="9"/>
    </row>
    <row r="108" spans="2:18" x14ac:dyDescent="0.25">
      <c r="B108" s="80">
        <v>5</v>
      </c>
      <c r="C108" s="59"/>
      <c r="D108" s="60"/>
      <c r="E108" s="99"/>
      <c r="F108" s="61"/>
      <c r="G108" s="61"/>
      <c r="H108" s="70"/>
      <c r="I108" s="63" t="str">
        <f t="shared" si="32"/>
        <v/>
      </c>
      <c r="J108" s="28">
        <f t="shared" si="27"/>
        <v>0</v>
      </c>
      <c r="K108" s="29">
        <f t="shared" si="28"/>
        <v>0</v>
      </c>
      <c r="L108" s="1" t="str">
        <f t="shared" si="33"/>
        <v/>
      </c>
      <c r="M108" s="58" t="str">
        <f t="shared" si="29"/>
        <v/>
      </c>
      <c r="N108" s="93">
        <f t="shared" si="30"/>
        <v>1</v>
      </c>
      <c r="O108" s="47" t="str">
        <f t="shared" si="34"/>
        <v/>
      </c>
      <c r="P108" s="115" t="str">
        <f t="shared" si="31"/>
        <v/>
      </c>
      <c r="Q108" s="116"/>
      <c r="R108" s="9"/>
    </row>
    <row r="109" spans="2:18" x14ac:dyDescent="0.25">
      <c r="B109" s="69">
        <v>6</v>
      </c>
      <c r="C109" s="59"/>
      <c r="D109" s="60"/>
      <c r="E109" s="99"/>
      <c r="F109" s="61"/>
      <c r="G109" s="61"/>
      <c r="H109" s="70"/>
      <c r="I109" s="63" t="str">
        <f t="shared" si="32"/>
        <v/>
      </c>
      <c r="J109" s="28">
        <f t="shared" si="27"/>
        <v>0</v>
      </c>
      <c r="K109" s="29">
        <f t="shared" si="28"/>
        <v>0</v>
      </c>
      <c r="L109" s="1" t="str">
        <f t="shared" si="33"/>
        <v/>
      </c>
      <c r="M109" s="58" t="str">
        <f t="shared" si="29"/>
        <v/>
      </c>
      <c r="N109" s="93">
        <f t="shared" si="30"/>
        <v>1</v>
      </c>
      <c r="O109" s="47" t="str">
        <f t="shared" si="34"/>
        <v/>
      </c>
      <c r="P109" s="115" t="str">
        <f t="shared" si="31"/>
        <v/>
      </c>
      <c r="Q109" s="116"/>
      <c r="R109" s="9"/>
    </row>
    <row r="110" spans="2:18" x14ac:dyDescent="0.25">
      <c r="B110" s="80">
        <v>7</v>
      </c>
      <c r="C110" s="59"/>
      <c r="D110" s="60"/>
      <c r="E110" s="100"/>
      <c r="F110" s="61"/>
      <c r="G110" s="61"/>
      <c r="H110" s="70"/>
      <c r="I110" s="63" t="str">
        <f t="shared" si="32"/>
        <v/>
      </c>
      <c r="J110" s="28">
        <f t="shared" si="27"/>
        <v>0</v>
      </c>
      <c r="K110" s="29">
        <f t="shared" si="28"/>
        <v>0</v>
      </c>
      <c r="L110" s="1" t="str">
        <f t="shared" si="33"/>
        <v/>
      </c>
      <c r="M110" s="58" t="str">
        <f t="shared" si="29"/>
        <v/>
      </c>
      <c r="N110" s="93">
        <f t="shared" si="30"/>
        <v>1</v>
      </c>
      <c r="O110" s="47" t="str">
        <f t="shared" si="34"/>
        <v/>
      </c>
      <c r="P110" s="115" t="str">
        <f t="shared" si="31"/>
        <v/>
      </c>
      <c r="Q110" s="116"/>
      <c r="R110" s="9"/>
    </row>
    <row r="111" spans="2:18" x14ac:dyDescent="0.25">
      <c r="B111" s="69">
        <v>8</v>
      </c>
      <c r="C111" s="59"/>
      <c r="D111" s="60"/>
      <c r="E111" s="100"/>
      <c r="F111" s="61"/>
      <c r="G111" s="61"/>
      <c r="H111" s="70"/>
      <c r="I111" s="63" t="str">
        <f t="shared" si="32"/>
        <v/>
      </c>
      <c r="J111" s="28">
        <f t="shared" si="27"/>
        <v>0</v>
      </c>
      <c r="K111" s="29">
        <f t="shared" si="28"/>
        <v>0</v>
      </c>
      <c r="L111" s="1" t="str">
        <f t="shared" si="33"/>
        <v/>
      </c>
      <c r="M111" s="58" t="str">
        <f t="shared" si="29"/>
        <v/>
      </c>
      <c r="N111" s="93">
        <f t="shared" si="30"/>
        <v>1</v>
      </c>
      <c r="O111" s="47" t="str">
        <f t="shared" si="34"/>
        <v/>
      </c>
      <c r="P111" s="115" t="str">
        <f t="shared" si="31"/>
        <v/>
      </c>
      <c r="Q111" s="116"/>
      <c r="R111" s="9"/>
    </row>
    <row r="112" spans="2:18" x14ac:dyDescent="0.25">
      <c r="B112" s="80">
        <v>9</v>
      </c>
      <c r="C112" s="59"/>
      <c r="D112" s="60"/>
      <c r="E112" s="100"/>
      <c r="F112" s="61"/>
      <c r="G112" s="61"/>
      <c r="H112" s="70"/>
      <c r="I112" s="63" t="str">
        <f t="shared" si="32"/>
        <v/>
      </c>
      <c r="J112" s="28">
        <f t="shared" si="27"/>
        <v>0</v>
      </c>
      <c r="K112" s="29">
        <f t="shared" si="28"/>
        <v>0</v>
      </c>
      <c r="L112" s="1" t="str">
        <f t="shared" si="33"/>
        <v/>
      </c>
      <c r="M112" s="58" t="str">
        <f t="shared" si="29"/>
        <v/>
      </c>
      <c r="N112" s="93">
        <f t="shared" si="30"/>
        <v>1</v>
      </c>
      <c r="O112" s="47" t="str">
        <f t="shared" si="34"/>
        <v/>
      </c>
      <c r="P112" s="115" t="str">
        <f t="shared" si="31"/>
        <v/>
      </c>
      <c r="Q112" s="116"/>
      <c r="R112" s="9"/>
    </row>
    <row r="113" spans="2:18" x14ac:dyDescent="0.25">
      <c r="B113" s="69">
        <v>10</v>
      </c>
      <c r="C113" s="59"/>
      <c r="D113" s="60"/>
      <c r="E113" s="100"/>
      <c r="F113" s="61"/>
      <c r="G113" s="61"/>
      <c r="H113" s="70"/>
      <c r="I113" s="63" t="str">
        <f t="shared" si="32"/>
        <v/>
      </c>
      <c r="J113" s="28">
        <f t="shared" si="27"/>
        <v>0</v>
      </c>
      <c r="K113" s="29">
        <f t="shared" si="28"/>
        <v>0</v>
      </c>
      <c r="L113" s="1" t="str">
        <f t="shared" si="33"/>
        <v/>
      </c>
      <c r="M113" s="58" t="str">
        <f t="shared" si="29"/>
        <v/>
      </c>
      <c r="N113" s="93">
        <f t="shared" si="30"/>
        <v>1</v>
      </c>
      <c r="O113" s="47" t="str">
        <f t="shared" si="34"/>
        <v/>
      </c>
      <c r="P113" s="115" t="str">
        <f t="shared" si="31"/>
        <v/>
      </c>
      <c r="Q113" s="116"/>
      <c r="R113" s="9"/>
    </row>
    <row r="114" spans="2:18" x14ac:dyDescent="0.25">
      <c r="B114" s="80">
        <v>11</v>
      </c>
      <c r="C114" s="59"/>
      <c r="D114" s="60"/>
      <c r="E114" s="100"/>
      <c r="F114" s="61"/>
      <c r="G114" s="61"/>
      <c r="H114" s="70"/>
      <c r="I114" s="63" t="str">
        <f t="shared" si="32"/>
        <v/>
      </c>
      <c r="J114" s="28">
        <f t="shared" si="27"/>
        <v>0</v>
      </c>
      <c r="K114" s="29">
        <f t="shared" si="28"/>
        <v>0</v>
      </c>
      <c r="L114" s="1" t="str">
        <f t="shared" si="33"/>
        <v/>
      </c>
      <c r="M114" s="58" t="str">
        <f t="shared" si="29"/>
        <v/>
      </c>
      <c r="N114" s="93">
        <f t="shared" si="30"/>
        <v>1</v>
      </c>
      <c r="O114" s="47" t="str">
        <f t="shared" si="34"/>
        <v/>
      </c>
      <c r="P114" s="115" t="str">
        <f t="shared" si="31"/>
        <v/>
      </c>
      <c r="Q114" s="116"/>
      <c r="R114" s="9"/>
    </row>
    <row r="115" spans="2:18" x14ac:dyDescent="0.25">
      <c r="B115" s="69">
        <v>12</v>
      </c>
      <c r="C115" s="59"/>
      <c r="D115" s="60"/>
      <c r="E115" s="100"/>
      <c r="F115" s="61"/>
      <c r="G115" s="61"/>
      <c r="H115" s="70"/>
      <c r="I115" s="63" t="str">
        <f t="shared" si="32"/>
        <v/>
      </c>
      <c r="J115" s="28">
        <f t="shared" si="27"/>
        <v>0</v>
      </c>
      <c r="K115" s="29">
        <f t="shared" si="28"/>
        <v>0</v>
      </c>
      <c r="L115" s="1" t="str">
        <f t="shared" si="33"/>
        <v/>
      </c>
      <c r="M115" s="58" t="str">
        <f t="shared" si="29"/>
        <v/>
      </c>
      <c r="N115" s="93">
        <f t="shared" si="30"/>
        <v>1</v>
      </c>
      <c r="O115" s="47" t="str">
        <f t="shared" si="34"/>
        <v/>
      </c>
      <c r="P115" s="115" t="str">
        <f t="shared" si="31"/>
        <v/>
      </c>
      <c r="Q115" s="116"/>
      <c r="R115" s="9"/>
    </row>
    <row r="116" spans="2:18" x14ac:dyDescent="0.25">
      <c r="B116" s="80">
        <v>13</v>
      </c>
      <c r="C116" s="59"/>
      <c r="D116" s="60"/>
      <c r="E116" s="100"/>
      <c r="F116" s="61"/>
      <c r="G116" s="61"/>
      <c r="H116" s="70"/>
      <c r="I116" s="63" t="str">
        <f t="shared" si="32"/>
        <v/>
      </c>
      <c r="J116" s="28">
        <f t="shared" si="27"/>
        <v>0</v>
      </c>
      <c r="K116" s="29">
        <f t="shared" si="28"/>
        <v>0</v>
      </c>
      <c r="L116" s="1" t="str">
        <f t="shared" si="33"/>
        <v/>
      </c>
      <c r="M116" s="58" t="str">
        <f t="shared" si="29"/>
        <v/>
      </c>
      <c r="N116" s="93">
        <f t="shared" si="30"/>
        <v>1</v>
      </c>
      <c r="O116" s="47" t="str">
        <f t="shared" si="34"/>
        <v/>
      </c>
      <c r="P116" s="115" t="str">
        <f t="shared" si="31"/>
        <v/>
      </c>
      <c r="Q116" s="116"/>
      <c r="R116" s="9"/>
    </row>
    <row r="117" spans="2:18" x14ac:dyDescent="0.25">
      <c r="B117" s="69">
        <v>14</v>
      </c>
      <c r="C117" s="59"/>
      <c r="D117" s="60"/>
      <c r="E117" s="100"/>
      <c r="F117" s="61"/>
      <c r="G117" s="61"/>
      <c r="H117" s="70"/>
      <c r="I117" s="63" t="str">
        <f t="shared" si="32"/>
        <v/>
      </c>
      <c r="J117" s="28">
        <f t="shared" si="27"/>
        <v>0</v>
      </c>
      <c r="K117" s="29">
        <f t="shared" si="28"/>
        <v>0</v>
      </c>
      <c r="L117" s="1" t="str">
        <f t="shared" si="33"/>
        <v/>
      </c>
      <c r="M117" s="58" t="str">
        <f t="shared" si="29"/>
        <v/>
      </c>
      <c r="N117" s="93">
        <f t="shared" si="30"/>
        <v>1</v>
      </c>
      <c r="O117" s="47" t="str">
        <f t="shared" si="34"/>
        <v/>
      </c>
      <c r="P117" s="115" t="str">
        <f t="shared" si="31"/>
        <v/>
      </c>
      <c r="Q117" s="116"/>
      <c r="R117" s="9"/>
    </row>
    <row r="118" spans="2:18" x14ac:dyDescent="0.25">
      <c r="B118" s="80">
        <v>15</v>
      </c>
      <c r="C118" s="59"/>
      <c r="D118" s="60"/>
      <c r="E118" s="100"/>
      <c r="F118" s="61"/>
      <c r="G118" s="61"/>
      <c r="H118" s="70"/>
      <c r="I118" s="63" t="str">
        <f t="shared" si="32"/>
        <v/>
      </c>
      <c r="J118" s="28">
        <f t="shared" si="27"/>
        <v>0</v>
      </c>
      <c r="K118" s="29">
        <f t="shared" si="28"/>
        <v>0</v>
      </c>
      <c r="L118" s="1" t="str">
        <f t="shared" si="33"/>
        <v/>
      </c>
      <c r="M118" s="58" t="str">
        <f t="shared" si="29"/>
        <v/>
      </c>
      <c r="N118" s="93">
        <f t="shared" si="30"/>
        <v>1</v>
      </c>
      <c r="O118" s="47" t="str">
        <f t="shared" si="34"/>
        <v/>
      </c>
      <c r="P118" s="115" t="str">
        <f t="shared" si="31"/>
        <v/>
      </c>
      <c r="Q118" s="116"/>
      <c r="R118" s="9"/>
    </row>
    <row r="119" spans="2:18" x14ac:dyDescent="0.25">
      <c r="B119" s="69">
        <v>16</v>
      </c>
      <c r="C119" s="59"/>
      <c r="D119" s="60"/>
      <c r="E119" s="100"/>
      <c r="F119" s="61"/>
      <c r="G119" s="61"/>
      <c r="H119" s="70"/>
      <c r="I119" s="63" t="str">
        <f t="shared" si="32"/>
        <v/>
      </c>
      <c r="J119" s="28">
        <f t="shared" si="27"/>
        <v>0</v>
      </c>
      <c r="K119" s="29">
        <f t="shared" si="28"/>
        <v>0</v>
      </c>
      <c r="L119" s="1" t="str">
        <f t="shared" si="33"/>
        <v/>
      </c>
      <c r="M119" s="58" t="str">
        <f t="shared" si="29"/>
        <v/>
      </c>
      <c r="N119" s="93">
        <f t="shared" si="30"/>
        <v>1</v>
      </c>
      <c r="O119" s="47" t="str">
        <f t="shared" si="34"/>
        <v/>
      </c>
      <c r="P119" s="115" t="str">
        <f t="shared" si="31"/>
        <v/>
      </c>
      <c r="Q119" s="116"/>
      <c r="R119" s="9"/>
    </row>
    <row r="120" spans="2:18" x14ac:dyDescent="0.25">
      <c r="B120" s="80">
        <v>17</v>
      </c>
      <c r="C120" s="59"/>
      <c r="D120" s="60"/>
      <c r="E120" s="100"/>
      <c r="F120" s="61"/>
      <c r="G120" s="61"/>
      <c r="H120" s="70"/>
      <c r="I120" s="63" t="str">
        <f t="shared" si="32"/>
        <v/>
      </c>
      <c r="J120" s="28">
        <f t="shared" si="27"/>
        <v>0</v>
      </c>
      <c r="K120" s="29">
        <f t="shared" si="28"/>
        <v>0</v>
      </c>
      <c r="L120" s="1" t="str">
        <f t="shared" si="33"/>
        <v/>
      </c>
      <c r="M120" s="58" t="str">
        <f t="shared" si="29"/>
        <v/>
      </c>
      <c r="N120" s="93">
        <f t="shared" si="30"/>
        <v>1</v>
      </c>
      <c r="O120" s="47" t="str">
        <f t="shared" si="34"/>
        <v/>
      </c>
      <c r="P120" s="115" t="str">
        <f t="shared" si="31"/>
        <v/>
      </c>
      <c r="Q120" s="116"/>
      <c r="R120" s="9"/>
    </row>
    <row r="121" spans="2:18" x14ac:dyDescent="0.25">
      <c r="B121" s="69">
        <v>18</v>
      </c>
      <c r="C121" s="59"/>
      <c r="D121" s="60"/>
      <c r="E121" s="100"/>
      <c r="F121" s="61"/>
      <c r="G121" s="61"/>
      <c r="H121" s="70"/>
      <c r="I121" s="63" t="str">
        <f t="shared" si="32"/>
        <v/>
      </c>
      <c r="J121" s="28">
        <f t="shared" si="27"/>
        <v>0</v>
      </c>
      <c r="K121" s="29">
        <f t="shared" si="28"/>
        <v>0</v>
      </c>
      <c r="L121" s="1" t="str">
        <f t="shared" si="33"/>
        <v/>
      </c>
      <c r="M121" s="58" t="str">
        <f t="shared" si="29"/>
        <v/>
      </c>
      <c r="N121" s="93">
        <f t="shared" si="30"/>
        <v>1</v>
      </c>
      <c r="O121" s="47" t="str">
        <f t="shared" si="34"/>
        <v/>
      </c>
      <c r="P121" s="115" t="str">
        <f t="shared" si="31"/>
        <v/>
      </c>
      <c r="Q121" s="116"/>
      <c r="R121" s="9"/>
    </row>
    <row r="122" spans="2:18" x14ac:dyDescent="0.25">
      <c r="B122" s="80">
        <v>19</v>
      </c>
      <c r="C122" s="59"/>
      <c r="D122" s="60"/>
      <c r="E122" s="100"/>
      <c r="F122" s="61"/>
      <c r="G122" s="61"/>
      <c r="H122" s="70"/>
      <c r="I122" s="63" t="str">
        <f t="shared" si="32"/>
        <v/>
      </c>
      <c r="J122" s="28">
        <f t="shared" si="27"/>
        <v>0</v>
      </c>
      <c r="K122" s="29">
        <f t="shared" si="28"/>
        <v>0</v>
      </c>
      <c r="L122" s="1" t="str">
        <f t="shared" si="33"/>
        <v/>
      </c>
      <c r="M122" s="58" t="str">
        <f t="shared" si="29"/>
        <v/>
      </c>
      <c r="N122" s="93">
        <f t="shared" si="30"/>
        <v>1</v>
      </c>
      <c r="O122" s="47" t="str">
        <f t="shared" si="34"/>
        <v/>
      </c>
      <c r="P122" s="115" t="str">
        <f t="shared" si="31"/>
        <v/>
      </c>
      <c r="Q122" s="116"/>
      <c r="R122" s="9"/>
    </row>
    <row r="123" spans="2:18" x14ac:dyDescent="0.25">
      <c r="B123" s="69">
        <v>20</v>
      </c>
      <c r="C123" s="59"/>
      <c r="D123" s="60"/>
      <c r="E123" s="100"/>
      <c r="F123" s="61"/>
      <c r="G123" s="61"/>
      <c r="H123" s="70"/>
      <c r="I123" s="63" t="str">
        <f t="shared" si="32"/>
        <v/>
      </c>
      <c r="J123" s="28">
        <f t="shared" si="27"/>
        <v>0</v>
      </c>
      <c r="K123" s="29">
        <f t="shared" si="28"/>
        <v>0</v>
      </c>
      <c r="L123" s="1" t="str">
        <f t="shared" si="33"/>
        <v/>
      </c>
      <c r="M123" s="58" t="str">
        <f t="shared" si="29"/>
        <v/>
      </c>
      <c r="N123" s="93">
        <f t="shared" si="30"/>
        <v>1</v>
      </c>
      <c r="O123" s="47" t="str">
        <f t="shared" si="34"/>
        <v/>
      </c>
      <c r="P123" s="115" t="str">
        <f t="shared" si="31"/>
        <v/>
      </c>
      <c r="Q123" s="116"/>
      <c r="R123" s="21"/>
    </row>
    <row r="124" spans="2:18" x14ac:dyDescent="0.25">
      <c r="B124" s="80">
        <v>21</v>
      </c>
      <c r="C124" s="59"/>
      <c r="D124" s="60"/>
      <c r="E124" s="100"/>
      <c r="F124" s="61"/>
      <c r="G124" s="61"/>
      <c r="H124" s="70"/>
      <c r="I124" s="63" t="str">
        <f t="shared" si="32"/>
        <v/>
      </c>
      <c r="J124" s="28">
        <f t="shared" si="27"/>
        <v>0</v>
      </c>
      <c r="K124" s="29">
        <f t="shared" si="28"/>
        <v>0</v>
      </c>
      <c r="L124" s="1" t="str">
        <f t="shared" si="33"/>
        <v/>
      </c>
      <c r="M124" s="58" t="str">
        <f t="shared" si="29"/>
        <v/>
      </c>
      <c r="N124" s="93">
        <f t="shared" si="30"/>
        <v>1</v>
      </c>
      <c r="O124" s="47" t="str">
        <f t="shared" si="34"/>
        <v/>
      </c>
      <c r="P124" s="115" t="str">
        <f t="shared" si="31"/>
        <v/>
      </c>
      <c r="Q124" s="116"/>
      <c r="R124" s="21"/>
    </row>
    <row r="125" spans="2:18" x14ac:dyDescent="0.25">
      <c r="B125" s="69">
        <v>22</v>
      </c>
      <c r="C125" s="59"/>
      <c r="D125" s="60"/>
      <c r="E125" s="100"/>
      <c r="F125" s="61"/>
      <c r="G125" s="61"/>
      <c r="H125" s="70"/>
      <c r="I125" s="63" t="str">
        <f t="shared" si="32"/>
        <v/>
      </c>
      <c r="J125" s="28">
        <f t="shared" si="27"/>
        <v>0</v>
      </c>
      <c r="K125" s="29">
        <f t="shared" si="28"/>
        <v>0</v>
      </c>
      <c r="L125" s="1" t="str">
        <f t="shared" si="33"/>
        <v/>
      </c>
      <c r="M125" s="58" t="str">
        <f t="shared" si="29"/>
        <v/>
      </c>
      <c r="N125" s="93">
        <f t="shared" si="30"/>
        <v>1</v>
      </c>
      <c r="O125" s="47" t="str">
        <f t="shared" si="34"/>
        <v/>
      </c>
      <c r="P125" s="115" t="str">
        <f t="shared" si="31"/>
        <v/>
      </c>
      <c r="Q125" s="116"/>
      <c r="R125" s="21"/>
    </row>
    <row r="126" spans="2:18" x14ac:dyDescent="0.25">
      <c r="B126" s="80">
        <v>23</v>
      </c>
      <c r="C126" s="59"/>
      <c r="D126" s="60"/>
      <c r="E126" s="100"/>
      <c r="F126" s="61"/>
      <c r="G126" s="61"/>
      <c r="H126" s="70"/>
      <c r="I126" s="63" t="str">
        <f t="shared" si="32"/>
        <v/>
      </c>
      <c r="J126" s="28">
        <f t="shared" si="27"/>
        <v>0</v>
      </c>
      <c r="K126" s="29">
        <f t="shared" si="28"/>
        <v>0</v>
      </c>
      <c r="L126" s="1" t="str">
        <f t="shared" si="33"/>
        <v/>
      </c>
      <c r="M126" s="58" t="str">
        <f t="shared" si="29"/>
        <v/>
      </c>
      <c r="N126" s="93">
        <f t="shared" si="30"/>
        <v>1</v>
      </c>
      <c r="O126" s="47" t="str">
        <f t="shared" si="34"/>
        <v/>
      </c>
      <c r="P126" s="115" t="str">
        <f t="shared" si="31"/>
        <v/>
      </c>
      <c r="Q126" s="116"/>
      <c r="R126" s="9"/>
    </row>
    <row r="127" spans="2:18" x14ac:dyDescent="0.25">
      <c r="B127" s="69">
        <v>24</v>
      </c>
      <c r="C127" s="59"/>
      <c r="D127" s="60"/>
      <c r="E127" s="100"/>
      <c r="F127" s="61"/>
      <c r="G127" s="61"/>
      <c r="H127" s="70"/>
      <c r="I127" s="63" t="str">
        <f t="shared" si="32"/>
        <v/>
      </c>
      <c r="J127" s="28">
        <f t="shared" si="27"/>
        <v>0</v>
      </c>
      <c r="K127" s="49">
        <f t="shared" si="28"/>
        <v>0</v>
      </c>
      <c r="L127" s="50" t="str">
        <f t="shared" si="33"/>
        <v/>
      </c>
      <c r="M127" s="58" t="str">
        <f t="shared" si="29"/>
        <v/>
      </c>
      <c r="N127" s="93">
        <f t="shared" si="30"/>
        <v>1</v>
      </c>
      <c r="O127" s="51" t="str">
        <f t="shared" si="34"/>
        <v/>
      </c>
      <c r="P127" s="115" t="str">
        <f t="shared" si="31"/>
        <v/>
      </c>
      <c r="Q127" s="116"/>
      <c r="R127" s="9"/>
    </row>
    <row r="128" spans="2:18" ht="15.75" thickBot="1" x14ac:dyDescent="0.3">
      <c r="B128" s="81">
        <v>25</v>
      </c>
      <c r="C128" s="82"/>
      <c r="D128" s="95"/>
      <c r="E128" s="101"/>
      <c r="F128" s="96"/>
      <c r="G128" s="96"/>
      <c r="H128" s="97"/>
      <c r="I128" s="91" t="str">
        <f t="shared" si="32"/>
        <v/>
      </c>
      <c r="J128" s="34">
        <f t="shared" si="27"/>
        <v>0</v>
      </c>
      <c r="K128" s="35">
        <f t="shared" si="28"/>
        <v>0</v>
      </c>
      <c r="L128" s="52" t="str">
        <f t="shared" si="33"/>
        <v/>
      </c>
      <c r="M128" s="109" t="str">
        <f t="shared" si="29"/>
        <v/>
      </c>
      <c r="N128" s="93">
        <f t="shared" si="30"/>
        <v>1</v>
      </c>
      <c r="O128" s="48" t="str">
        <f t="shared" si="34"/>
        <v/>
      </c>
      <c r="P128" s="166" t="str">
        <f t="shared" ref="P128" si="35">IF(AND(H128&gt;0,H128&lt;=$F$132),"volume inférieur à"&amp;" "&amp;$T$9 &amp;" m³"&amp;" = FFM",IF(AND(L128&gt;0,L128&lt;5)," Calcul d'un PAS pour min 5 échantillon",""))</f>
        <v/>
      </c>
      <c r="Q128" s="167"/>
      <c r="R128" s="9"/>
    </row>
    <row r="129" spans="1:18" ht="15.75" customHeight="1" thickTop="1" thickBot="1" x14ac:dyDescent="0.3">
      <c r="E129" s="11"/>
      <c r="J129" s="30"/>
      <c r="K129" s="27"/>
      <c r="O129" s="118" t="s">
        <v>9</v>
      </c>
      <c r="P129" s="120" t="s">
        <v>10</v>
      </c>
      <c r="R129" s="9"/>
    </row>
    <row r="130" spans="1:18" ht="15.75" customHeight="1" thickBot="1" x14ac:dyDescent="0.3">
      <c r="E130" s="11"/>
      <c r="G130" s="122" t="s">
        <v>27</v>
      </c>
      <c r="H130" s="123"/>
      <c r="I130" s="124"/>
      <c r="J130" s="30"/>
      <c r="K130" s="27"/>
      <c r="L130" s="110">
        <f>+T3</f>
        <v>46</v>
      </c>
      <c r="M130" s="113" t="s">
        <v>8</v>
      </c>
      <c r="O130" s="118"/>
      <c r="P130" s="120"/>
      <c r="R130" s="9"/>
    </row>
    <row r="131" spans="1:18" ht="15.75" thickBot="1" x14ac:dyDescent="0.3">
      <c r="E131" s="11"/>
      <c r="G131" s="125" t="s">
        <v>11</v>
      </c>
      <c r="H131" s="126"/>
      <c r="I131" s="127"/>
      <c r="J131" s="30"/>
      <c r="K131" s="27"/>
      <c r="L131" s="26">
        <v>15</v>
      </c>
      <c r="M131" s="114"/>
      <c r="O131" s="119"/>
      <c r="P131" s="121"/>
      <c r="R131" s="9"/>
    </row>
    <row r="132" spans="1:18" ht="15.75" thickBot="1" x14ac:dyDescent="0.3">
      <c r="D132" s="12"/>
      <c r="E132" s="57" t="s">
        <v>24</v>
      </c>
      <c r="F132" s="155">
        <f>+T9</f>
        <v>3000</v>
      </c>
      <c r="G132" s="156"/>
      <c r="H132" s="157">
        <f>SUM(J104:J128)</f>
        <v>0</v>
      </c>
      <c r="I132" s="158"/>
      <c r="J132" s="27"/>
      <c r="K132" s="27"/>
      <c r="L132" s="25">
        <f>IF(L131&gt;15,L130*2,L130)</f>
        <v>46</v>
      </c>
      <c r="M132" s="13">
        <v>990</v>
      </c>
      <c r="O132" s="87">
        <f>+M132*H132</f>
        <v>0</v>
      </c>
      <c r="P132" s="53">
        <f>ROUNDDOWN(+O132/L132,-3)</f>
        <v>0</v>
      </c>
      <c r="R132" s="9"/>
    </row>
    <row r="133" spans="1:18" x14ac:dyDescent="0.25">
      <c r="E133" s="14"/>
      <c r="F133" s="12"/>
      <c r="G133" s="12" t="s">
        <v>12</v>
      </c>
      <c r="H133" s="4"/>
      <c r="I133" s="12"/>
      <c r="J133" s="33"/>
      <c r="K133" s="27"/>
      <c r="L133" s="24">
        <f>SUM(O104:O128)</f>
        <v>0</v>
      </c>
      <c r="O133" s="14"/>
    </row>
    <row r="134" spans="1:18" x14ac:dyDescent="0.25">
      <c r="J134" s="30"/>
      <c r="K134" s="27"/>
      <c r="L134" s="18"/>
      <c r="O134" s="14"/>
    </row>
    <row r="135" spans="1:18" x14ac:dyDescent="0.25">
      <c r="J135" s="30"/>
      <c r="K135" s="30"/>
      <c r="L135" s="18"/>
      <c r="O135" s="14"/>
    </row>
    <row r="136" spans="1:18" ht="15.75" thickBot="1" x14ac:dyDescent="0.3">
      <c r="J136" s="30"/>
      <c r="K136" s="30"/>
      <c r="L136" s="18"/>
      <c r="O136" s="14"/>
    </row>
    <row r="137" spans="1:18" ht="15.75" thickBot="1" x14ac:dyDescent="0.3">
      <c r="E137" s="14"/>
      <c r="G137" s="130" t="s">
        <v>13</v>
      </c>
      <c r="H137" s="131"/>
      <c r="I137" s="132"/>
      <c r="J137" s="33"/>
      <c r="K137" s="33"/>
      <c r="L137" s="17">
        <f>+L101+L67+L33+L133</f>
        <v>0</v>
      </c>
      <c r="M137" s="19"/>
      <c r="N137" s="19"/>
      <c r="O137" s="133" t="s">
        <v>14</v>
      </c>
      <c r="P137" s="134"/>
      <c r="Q137" s="22">
        <f>SUM(K3:K27,K37:K61,K71:K95,K104:K128)</f>
        <v>0</v>
      </c>
      <c r="R137" s="23" t="e">
        <f>+Q137/(Q137+Q138)</f>
        <v>#DIV/0!</v>
      </c>
    </row>
    <row r="138" spans="1:18" ht="15.75" thickBot="1" x14ac:dyDescent="0.3">
      <c r="E138" s="14"/>
      <c r="J138" s="30"/>
      <c r="K138" s="30"/>
      <c r="L138" s="18"/>
      <c r="M138" s="18"/>
      <c r="N138" s="18"/>
      <c r="O138" s="133" t="s">
        <v>15</v>
      </c>
      <c r="P138" s="134"/>
      <c r="Q138" s="22">
        <f>SUM(H104:H128,H71:H95,H37:H61,H3:H27)-Q137</f>
        <v>0</v>
      </c>
    </row>
    <row r="139" spans="1:18" ht="15.75" thickBot="1" x14ac:dyDescent="0.3">
      <c r="A139" s="4"/>
      <c r="D139" s="12"/>
      <c r="L139" s="18"/>
      <c r="M139" s="18"/>
      <c r="N139" s="18"/>
      <c r="Q139" s="22">
        <f>+Q138+Q137</f>
        <v>0</v>
      </c>
    </row>
    <row r="140" spans="1:18" x14ac:dyDescent="0.25">
      <c r="G140" s="117"/>
      <c r="H140" s="117"/>
    </row>
    <row r="197" spans="11:11" x14ac:dyDescent="0.25">
      <c r="K197" t="s">
        <v>30</v>
      </c>
    </row>
  </sheetData>
  <mergeCells count="143">
    <mergeCell ref="O137:P137"/>
    <mergeCell ref="O138:P138"/>
    <mergeCell ref="G140:H140"/>
    <mergeCell ref="G130:I130"/>
    <mergeCell ref="M130:M131"/>
    <mergeCell ref="G131:I131"/>
    <mergeCell ref="F132:G132"/>
    <mergeCell ref="H132:I132"/>
    <mergeCell ref="G137:I137"/>
    <mergeCell ref="P125:Q125"/>
    <mergeCell ref="P126:Q126"/>
    <mergeCell ref="P127:Q127"/>
    <mergeCell ref="P128:Q128"/>
    <mergeCell ref="O129:O131"/>
    <mergeCell ref="P129:P131"/>
    <mergeCell ref="P119:Q119"/>
    <mergeCell ref="P120:Q120"/>
    <mergeCell ref="P121:Q121"/>
    <mergeCell ref="P122:Q122"/>
    <mergeCell ref="P123:Q123"/>
    <mergeCell ref="P124:Q124"/>
    <mergeCell ref="P113:Q113"/>
    <mergeCell ref="P114:Q114"/>
    <mergeCell ref="P115:Q115"/>
    <mergeCell ref="P116:Q116"/>
    <mergeCell ref="P117:Q117"/>
    <mergeCell ref="P118:Q118"/>
    <mergeCell ref="P107:Q107"/>
    <mergeCell ref="P108:Q108"/>
    <mergeCell ref="P109:Q109"/>
    <mergeCell ref="P110:Q110"/>
    <mergeCell ref="P111:Q111"/>
    <mergeCell ref="P112:Q112"/>
    <mergeCell ref="F99:G99"/>
    <mergeCell ref="H99:I99"/>
    <mergeCell ref="G101:I101"/>
    <mergeCell ref="P104:Q104"/>
    <mergeCell ref="P105:Q105"/>
    <mergeCell ref="P106:Q106"/>
    <mergeCell ref="P95:Q95"/>
    <mergeCell ref="O96:O98"/>
    <mergeCell ref="P96:P98"/>
    <mergeCell ref="G97:I97"/>
    <mergeCell ref="M97:M98"/>
    <mergeCell ref="G98:I98"/>
    <mergeCell ref="P89:Q89"/>
    <mergeCell ref="P90:Q90"/>
    <mergeCell ref="P91:Q91"/>
    <mergeCell ref="P92:Q92"/>
    <mergeCell ref="P93:Q93"/>
    <mergeCell ref="P94:Q94"/>
    <mergeCell ref="P83:Q83"/>
    <mergeCell ref="P84:Q84"/>
    <mergeCell ref="P85:Q85"/>
    <mergeCell ref="P86:Q86"/>
    <mergeCell ref="P87:Q87"/>
    <mergeCell ref="P88:Q88"/>
    <mergeCell ref="P77:Q77"/>
    <mergeCell ref="P78:Q78"/>
    <mergeCell ref="P79:Q79"/>
    <mergeCell ref="P80:Q80"/>
    <mergeCell ref="P81:Q81"/>
    <mergeCell ref="P82:Q82"/>
    <mergeCell ref="P71:Q71"/>
    <mergeCell ref="P72:Q72"/>
    <mergeCell ref="P73:Q73"/>
    <mergeCell ref="P74:Q74"/>
    <mergeCell ref="P75:Q75"/>
    <mergeCell ref="P76:Q76"/>
    <mergeCell ref="G63:I63"/>
    <mergeCell ref="M63:M64"/>
    <mergeCell ref="G64:I64"/>
    <mergeCell ref="F65:G65"/>
    <mergeCell ref="H65:I65"/>
    <mergeCell ref="G67:I67"/>
    <mergeCell ref="P58:Q58"/>
    <mergeCell ref="P59:Q59"/>
    <mergeCell ref="P60:Q60"/>
    <mergeCell ref="P61:Q61"/>
    <mergeCell ref="O62:O64"/>
    <mergeCell ref="P62:P64"/>
    <mergeCell ref="P52:Q52"/>
    <mergeCell ref="P53:Q53"/>
    <mergeCell ref="P54:Q54"/>
    <mergeCell ref="P55:Q55"/>
    <mergeCell ref="P56:Q56"/>
    <mergeCell ref="P57:Q57"/>
    <mergeCell ref="P46:Q46"/>
    <mergeCell ref="P47:Q47"/>
    <mergeCell ref="P48:Q48"/>
    <mergeCell ref="P49:Q49"/>
    <mergeCell ref="P50:Q50"/>
    <mergeCell ref="P51:Q51"/>
    <mergeCell ref="P40:Q40"/>
    <mergeCell ref="P41:Q41"/>
    <mergeCell ref="P42:Q42"/>
    <mergeCell ref="P43:Q43"/>
    <mergeCell ref="P44:Q44"/>
    <mergeCell ref="P45:Q45"/>
    <mergeCell ref="F31:G31"/>
    <mergeCell ref="H31:I31"/>
    <mergeCell ref="G33:I33"/>
    <mergeCell ref="P37:Q37"/>
    <mergeCell ref="P38:Q38"/>
    <mergeCell ref="P39:Q39"/>
    <mergeCell ref="P26:Q26"/>
    <mergeCell ref="P27:Q27"/>
    <mergeCell ref="O28:O30"/>
    <mergeCell ref="P28:P30"/>
    <mergeCell ref="G29:I29"/>
    <mergeCell ref="M29:M30"/>
    <mergeCell ref="G30:I30"/>
    <mergeCell ref="P20:Q20"/>
    <mergeCell ref="P21:Q21"/>
    <mergeCell ref="P22:Q22"/>
    <mergeCell ref="P23:Q23"/>
    <mergeCell ref="P24:Q24"/>
    <mergeCell ref="P25:Q25"/>
    <mergeCell ref="P14:Q14"/>
    <mergeCell ref="P15:Q15"/>
    <mergeCell ref="P16:Q16"/>
    <mergeCell ref="P17:Q17"/>
    <mergeCell ref="P18:Q18"/>
    <mergeCell ref="P19:Q19"/>
    <mergeCell ref="P10:Q10"/>
    <mergeCell ref="S10:S11"/>
    <mergeCell ref="T10:T11"/>
    <mergeCell ref="P11:Q11"/>
    <mergeCell ref="P12:Q12"/>
    <mergeCell ref="P13:Q13"/>
    <mergeCell ref="P5:Q5"/>
    <mergeCell ref="S5:S7"/>
    <mergeCell ref="P6:Q6"/>
    <mergeCell ref="P7:Q7"/>
    <mergeCell ref="P8:Q8"/>
    <mergeCell ref="S8:S9"/>
    <mergeCell ref="P9:Q9"/>
    <mergeCell ref="L1:M1"/>
    <mergeCell ref="S2:T2"/>
    <mergeCell ref="P3:Q3"/>
    <mergeCell ref="S3:S4"/>
    <mergeCell ref="T3:T4"/>
    <mergeCell ref="P4:Q4"/>
  </mergeCells>
  <conditionalFormatting sqref="O3:O5 O9:O27 O43:O61 O77:O95 O110:O128">
    <cfRule type="expression" dxfId="64" priority="65">
      <formula>$L3&lt;5</formula>
    </cfRule>
  </conditionalFormatting>
  <conditionalFormatting sqref="H103">
    <cfRule type="cellIs" dxfId="63" priority="64" operator="lessThan">
      <formula>7500</formula>
    </cfRule>
  </conditionalFormatting>
  <conditionalFormatting sqref="O6:O8">
    <cfRule type="expression" dxfId="62" priority="63">
      <formula>$L6&lt;5</formula>
    </cfRule>
  </conditionalFormatting>
  <conditionalFormatting sqref="O37:O39">
    <cfRule type="expression" dxfId="61" priority="62">
      <formula>$L37&lt;5</formula>
    </cfRule>
  </conditionalFormatting>
  <conditionalFormatting sqref="O40:O42">
    <cfRule type="expression" dxfId="60" priority="61">
      <formula>$L40&lt;5</formula>
    </cfRule>
  </conditionalFormatting>
  <conditionalFormatting sqref="O71:O73">
    <cfRule type="expression" dxfId="59" priority="60">
      <formula>$L71&lt;5</formula>
    </cfRule>
  </conditionalFormatting>
  <conditionalFormatting sqref="O74:O76">
    <cfRule type="expression" dxfId="58" priority="59">
      <formula>$L74&lt;5</formula>
    </cfRule>
  </conditionalFormatting>
  <conditionalFormatting sqref="O104:O106">
    <cfRule type="expression" dxfId="57" priority="58">
      <formula>$L104&lt;5</formula>
    </cfRule>
  </conditionalFormatting>
  <conditionalFormatting sqref="O107:O109">
    <cfRule type="expression" dxfId="56" priority="57">
      <formula>$L107&lt;5</formula>
    </cfRule>
  </conditionalFormatting>
  <conditionalFormatting sqref="P3:P27">
    <cfRule type="expression" dxfId="55" priority="56">
      <formula>$H3&lt;=$F$132</formula>
    </cfRule>
  </conditionalFormatting>
  <conditionalFormatting sqref="P3:P27">
    <cfRule type="expression" dxfId="54" priority="55">
      <formula>$L3&lt;5</formula>
    </cfRule>
  </conditionalFormatting>
  <conditionalFormatting sqref="P37:P61">
    <cfRule type="expression" dxfId="53" priority="54">
      <formula>$H37&lt;=$F$132</formula>
    </cfRule>
  </conditionalFormatting>
  <conditionalFormatting sqref="P37:P61">
    <cfRule type="expression" dxfId="52" priority="53">
      <formula>$L37&lt;5</formula>
    </cfRule>
  </conditionalFormatting>
  <conditionalFormatting sqref="P71:P95">
    <cfRule type="expression" dxfId="51" priority="52">
      <formula>$H71&lt;=$F$132</formula>
    </cfRule>
  </conditionalFormatting>
  <conditionalFormatting sqref="P71:P95">
    <cfRule type="expression" dxfId="50" priority="51">
      <formula>$L71&lt;5</formula>
    </cfRule>
  </conditionalFormatting>
  <conditionalFormatting sqref="P104:P128">
    <cfRule type="expression" dxfId="49" priority="50">
      <formula>$H104&lt;=$F$132</formula>
    </cfRule>
  </conditionalFormatting>
  <conditionalFormatting sqref="P104:P128">
    <cfRule type="expression" dxfId="48" priority="49">
      <formula>$L104&lt;5</formula>
    </cfRule>
  </conditionalFormatting>
  <conditionalFormatting sqref="M3:M27">
    <cfRule type="expression" dxfId="47" priority="48">
      <formula>$L3&lt;5</formula>
    </cfRule>
  </conditionalFormatting>
  <conditionalFormatting sqref="J3:J27">
    <cfRule type="cellIs" dxfId="46" priority="47" operator="lessThan">
      <formula>7500</formula>
    </cfRule>
  </conditionalFormatting>
  <conditionalFormatting sqref="L3:L27">
    <cfRule type="expression" dxfId="45" priority="46">
      <formula>$L3&lt;5</formula>
    </cfRule>
  </conditionalFormatting>
  <conditionalFormatting sqref="M3:M27">
    <cfRule type="cellIs" dxfId="44" priority="45" operator="equal">
      <formula>$P$31</formula>
    </cfRule>
  </conditionalFormatting>
  <conditionalFormatting sqref="H21:H25">
    <cfRule type="cellIs" dxfId="43" priority="44" operator="lessThanOrEqual">
      <formula>$F$31</formula>
    </cfRule>
  </conditionalFormatting>
  <conditionalFormatting sqref="H3:H19">
    <cfRule type="cellIs" dxfId="42" priority="43" operator="lessThanOrEqual">
      <formula>$F$31</formula>
    </cfRule>
  </conditionalFormatting>
  <conditionalFormatting sqref="H20">
    <cfRule type="cellIs" dxfId="41" priority="42" operator="lessThanOrEqual">
      <formula>$F$31</formula>
    </cfRule>
  </conditionalFormatting>
  <conditionalFormatting sqref="H26">
    <cfRule type="cellIs" dxfId="40" priority="41" operator="lessThanOrEqual">
      <formula>$F$31</formula>
    </cfRule>
  </conditionalFormatting>
  <conditionalFormatting sqref="H27">
    <cfRule type="cellIs" dxfId="39" priority="40" operator="lessThanOrEqual">
      <formula>$F$31</formula>
    </cfRule>
  </conditionalFormatting>
  <conditionalFormatting sqref="I3:I27">
    <cfRule type="expression" dxfId="38" priority="39">
      <formula>I3&lt;&gt;IF(H3&gt;0,IF(H3&gt;$F$31,"Oui","Non"),"")</formula>
    </cfRule>
  </conditionalFormatting>
  <conditionalFormatting sqref="I27">
    <cfRule type="expression" dxfId="37" priority="38">
      <formula>$L27&lt;5</formula>
    </cfRule>
  </conditionalFormatting>
  <conditionalFormatting sqref="N3:N27">
    <cfRule type="expression" dxfId="36" priority="37">
      <formula>N3&lt;&gt;IF($L$64&lt;16,1,2)</formula>
    </cfRule>
  </conditionalFormatting>
  <conditionalFormatting sqref="J37:J61">
    <cfRule type="cellIs" dxfId="35" priority="36" operator="lessThan">
      <formula>7500</formula>
    </cfRule>
  </conditionalFormatting>
  <conditionalFormatting sqref="L37:L61">
    <cfRule type="expression" dxfId="34" priority="35">
      <formula>$L37&lt;5</formula>
    </cfRule>
  </conditionalFormatting>
  <conditionalFormatting sqref="H55:H59">
    <cfRule type="cellIs" dxfId="33" priority="34" operator="lessThanOrEqual">
      <formula>$F$31</formula>
    </cfRule>
  </conditionalFormatting>
  <conditionalFormatting sqref="H42:H53">
    <cfRule type="cellIs" dxfId="32" priority="33" operator="lessThanOrEqual">
      <formula>$F$31</formula>
    </cfRule>
  </conditionalFormatting>
  <conditionalFormatting sqref="H54">
    <cfRule type="cellIs" dxfId="31" priority="32" operator="lessThanOrEqual">
      <formula>$F$31</formula>
    </cfRule>
  </conditionalFormatting>
  <conditionalFormatting sqref="H60">
    <cfRule type="cellIs" dxfId="30" priority="31" operator="lessThanOrEqual">
      <formula>$F$31</formula>
    </cfRule>
  </conditionalFormatting>
  <conditionalFormatting sqref="H61">
    <cfRule type="cellIs" dxfId="29" priority="30" operator="lessThanOrEqual">
      <formula>$F$31</formula>
    </cfRule>
  </conditionalFormatting>
  <conditionalFormatting sqref="I37:I61">
    <cfRule type="expression" dxfId="28" priority="29">
      <formula>I37&lt;&gt;IF(H37&gt;0,IF(H37&gt;$F$31,"Oui","Non"),"")</formula>
    </cfRule>
  </conditionalFormatting>
  <conditionalFormatting sqref="I61">
    <cfRule type="expression" dxfId="27" priority="28">
      <formula>$L61&lt;5</formula>
    </cfRule>
  </conditionalFormatting>
  <conditionalFormatting sqref="M37:M61">
    <cfRule type="expression" dxfId="26" priority="27">
      <formula>$L37&lt;5</formula>
    </cfRule>
  </conditionalFormatting>
  <conditionalFormatting sqref="M37:M61">
    <cfRule type="cellIs" dxfId="25" priority="26" operator="equal">
      <formula>$P$65</formula>
    </cfRule>
  </conditionalFormatting>
  <conditionalFormatting sqref="H37:H41">
    <cfRule type="cellIs" dxfId="24" priority="25" operator="lessThanOrEqual">
      <formula>$F$31</formula>
    </cfRule>
  </conditionalFormatting>
  <conditionalFormatting sqref="N37:N61">
    <cfRule type="expression" dxfId="23" priority="24">
      <formula>N37&lt;&gt;IF($L$64&lt;16,1,2)</formula>
    </cfRule>
  </conditionalFormatting>
  <conditionalFormatting sqref="J71:J95">
    <cfRule type="cellIs" dxfId="22" priority="23" operator="lessThan">
      <formula>7500</formula>
    </cfRule>
  </conditionalFormatting>
  <conditionalFormatting sqref="L71:L95">
    <cfRule type="expression" dxfId="21" priority="22">
      <formula>$L71&lt;5</formula>
    </cfRule>
  </conditionalFormatting>
  <conditionalFormatting sqref="H89:H93">
    <cfRule type="cellIs" dxfId="20" priority="21" operator="lessThanOrEqual">
      <formula>$F$31</formula>
    </cfRule>
  </conditionalFormatting>
  <conditionalFormatting sqref="H71:H87">
    <cfRule type="cellIs" dxfId="19" priority="20" operator="lessThanOrEqual">
      <formula>$F$31</formula>
    </cfRule>
  </conditionalFormatting>
  <conditionalFormatting sqref="H88">
    <cfRule type="cellIs" dxfId="18" priority="19" operator="lessThanOrEqual">
      <formula>$F$31</formula>
    </cfRule>
  </conditionalFormatting>
  <conditionalFormatting sqref="H94">
    <cfRule type="cellIs" dxfId="17" priority="18" operator="lessThanOrEqual">
      <formula>$F$31</formula>
    </cfRule>
  </conditionalFormatting>
  <conditionalFormatting sqref="H95">
    <cfRule type="cellIs" dxfId="16" priority="17" operator="lessThanOrEqual">
      <formula>$F$31</formula>
    </cfRule>
  </conditionalFormatting>
  <conditionalFormatting sqref="I71:I95">
    <cfRule type="expression" dxfId="15" priority="16">
      <formula>I71&lt;&gt;IF(H71&gt;0,IF(H71&gt;$F$31,"Oui","Non"),"")</formula>
    </cfRule>
  </conditionalFormatting>
  <conditionalFormatting sqref="I95">
    <cfRule type="expression" dxfId="14" priority="15">
      <formula>$L95&lt;5</formula>
    </cfRule>
  </conditionalFormatting>
  <conditionalFormatting sqref="M71:M95">
    <cfRule type="expression" dxfId="13" priority="14">
      <formula>$L71&lt;5</formula>
    </cfRule>
  </conditionalFormatting>
  <conditionalFormatting sqref="M71:M95">
    <cfRule type="cellIs" dxfId="12" priority="13" operator="equal">
      <formula>$P$99</formula>
    </cfRule>
  </conditionalFormatting>
  <conditionalFormatting sqref="N71:N95">
    <cfRule type="expression" dxfId="11" priority="12">
      <formula>N71&lt;&gt;IF($L$64&lt;16,1,2)</formula>
    </cfRule>
  </conditionalFormatting>
  <conditionalFormatting sqref="J104:J128">
    <cfRule type="cellIs" dxfId="10" priority="11" operator="lessThan">
      <formula>7500</formula>
    </cfRule>
  </conditionalFormatting>
  <conditionalFormatting sqref="L104:L128">
    <cfRule type="expression" dxfId="9" priority="10">
      <formula>$L104&lt;5</formula>
    </cfRule>
  </conditionalFormatting>
  <conditionalFormatting sqref="H104:H120 H122:H126">
    <cfRule type="cellIs" dxfId="8" priority="9" operator="lessThanOrEqual">
      <formula>$F$31</formula>
    </cfRule>
  </conditionalFormatting>
  <conditionalFormatting sqref="H121">
    <cfRule type="cellIs" dxfId="7" priority="8" operator="lessThanOrEqual">
      <formula>$F$31</formula>
    </cfRule>
  </conditionalFormatting>
  <conditionalFormatting sqref="H127">
    <cfRule type="cellIs" dxfId="6" priority="7" operator="lessThanOrEqual">
      <formula>$F$31</formula>
    </cfRule>
  </conditionalFormatting>
  <conditionalFormatting sqref="H128">
    <cfRule type="cellIs" dxfId="5" priority="6" operator="lessThanOrEqual">
      <formula>$F$31</formula>
    </cfRule>
  </conditionalFormatting>
  <conditionalFormatting sqref="I104:I128">
    <cfRule type="expression" dxfId="4" priority="5">
      <formula>I104&lt;&gt;IF(H104&gt;0,IF(H104&gt;$F$31,"Oui","Non"),"")</formula>
    </cfRule>
  </conditionalFormatting>
  <conditionalFormatting sqref="I128">
    <cfRule type="expression" dxfId="3" priority="4">
      <formula>$L128&lt;5</formula>
    </cfRule>
  </conditionalFormatting>
  <conditionalFormatting sqref="M104:M128">
    <cfRule type="expression" dxfId="2" priority="3">
      <formula>$L104&lt;5</formula>
    </cfRule>
  </conditionalFormatting>
  <conditionalFormatting sqref="M104:M128">
    <cfRule type="cellIs" dxfId="1" priority="2" operator="equal">
      <formula>$P$132</formula>
    </cfRule>
  </conditionalFormatting>
  <conditionalFormatting sqref="N104:N128">
    <cfRule type="expression" dxfId="0" priority="1">
      <formula>N104&lt;&gt;IF($L$64&lt;16,1,2)</formula>
    </cfRule>
  </conditionalFormatting>
  <dataValidations count="2">
    <dataValidation type="list" allowBlank="1" showInputMessage="1" showErrorMessage="1" sqref="N37:N61 N3:N27 N71:N95 N104:N128" xr:uid="{00000000-0002-0000-0500-000000000000}">
      <formula1>$K$30:$K$31</formula1>
    </dataValidation>
    <dataValidation type="list" allowBlank="1" showInputMessage="1" showErrorMessage="1" sqref="I3:I27 I37:I61 I104:I128 I71:I95" xr:uid="{00000000-0002-0000-0500-000001000000}">
      <formula1>$J$29:$J$31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5"/>
  <dimension ref="F1:H4"/>
  <sheetViews>
    <sheetView zoomScaleNormal="100" workbookViewId="0">
      <selection activeCell="F2" sqref="F2:H3"/>
    </sheetView>
  </sheetViews>
  <sheetFormatPr baseColWidth="10" defaultRowHeight="15" x14ac:dyDescent="0.25"/>
  <cols>
    <col min="1" max="1" width="3.7109375" customWidth="1"/>
    <col min="9" max="9" width="9.5703125" customWidth="1"/>
  </cols>
  <sheetData>
    <row r="1" spans="6:8" ht="17.25" customHeight="1" thickBot="1" x14ac:dyDescent="0.3"/>
    <row r="2" spans="6:8" ht="15.75" thickTop="1" x14ac:dyDescent="0.25">
      <c r="F2" s="168" t="s">
        <v>29</v>
      </c>
      <c r="G2" s="169"/>
      <c r="H2" s="170"/>
    </row>
    <row r="3" spans="6:8" ht="15.75" thickBot="1" x14ac:dyDescent="0.3">
      <c r="F3" s="171"/>
      <c r="G3" s="172"/>
      <c r="H3" s="173"/>
    </row>
    <row r="4" spans="6:8" ht="15.75" thickTop="1" x14ac:dyDescent="0.25"/>
  </sheetData>
  <sheetProtection password="DEE0" sheet="1" objects="1" scenarios="1"/>
  <mergeCells count="1">
    <mergeCell ref="F2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Essences du groupe SEPM</vt:lpstr>
      <vt:lpstr>PET et HEG</vt:lpstr>
      <vt:lpstr>PRU THO et Trituration</vt:lpstr>
      <vt:lpstr>Feuillus bois d’œuvre et pins</vt:lpstr>
      <vt:lpstr>Fonctionnement</vt:lpstr>
    </vt:vector>
  </TitlesOfParts>
  <Manager>Ministère des Ressources naturelles et des Forêts</Manager>
  <Company>Ministère des Ressources naturelles et des Forêts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Chiffrier échantillonnage mesurage </dc:title>
  <dc:subject>Chiffrier échantillonnage mesurage </dc:subject>
  <dc:creator>Ministère des Ressources naturelles et des Forêts</dc:creator>
  <cp:keywords>échantillonage mesurage, mesurage du bois, outils mesureurs</cp:keywords>
  <cp:lastModifiedBy>Boileau, Marie-Claude (DCOM)</cp:lastModifiedBy>
  <dcterms:created xsi:type="dcterms:W3CDTF">2018-07-10T18:55:35Z</dcterms:created>
  <dcterms:modified xsi:type="dcterms:W3CDTF">2026-06-01T19:11:46Z</dcterms:modified>
</cp:coreProperties>
</file>