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760"/>
  </bookViews>
  <sheets>
    <sheet name="Sondage population locale" sheetId="7" r:id="rId1"/>
  </sheets>
  <calcPr calcId="145621"/>
</workbook>
</file>

<file path=xl/calcChain.xml><?xml version="1.0" encoding="utf-8"?>
<calcChain xmlns="http://schemas.openxmlformats.org/spreadsheetml/2006/main">
  <c r="G38" i="7" l="1"/>
  <c r="F38" i="7"/>
  <c r="E38" i="7"/>
  <c r="C38" i="7"/>
  <c r="B38" i="7"/>
  <c r="I37" i="7"/>
  <c r="D37" i="7"/>
  <c r="I36" i="7"/>
  <c r="D36" i="7"/>
  <c r="D38" i="7" l="1"/>
  <c r="I38" i="7"/>
  <c r="B9" i="7"/>
  <c r="I13" i="7" l="1"/>
  <c r="J13" i="7" s="1"/>
  <c r="I12" i="7"/>
  <c r="J12" i="7" s="1"/>
  <c r="I11" i="7"/>
  <c r="J11" i="7" s="1"/>
  <c r="I10" i="7"/>
  <c r="J10" i="7" s="1"/>
  <c r="I8" i="7"/>
  <c r="J8" i="7" s="1"/>
  <c r="I7" i="7"/>
  <c r="J7" i="7" s="1"/>
  <c r="F7" i="7"/>
  <c r="B14" i="7"/>
  <c r="C8" i="7" s="1"/>
  <c r="K7" i="7" l="1"/>
  <c r="L7" i="7"/>
  <c r="C10" i="7"/>
  <c r="C11" i="7"/>
  <c r="C13" i="7"/>
  <c r="C12" i="7"/>
  <c r="C7" i="7"/>
  <c r="F8" i="7" s="1"/>
  <c r="K8" i="7" s="1"/>
  <c r="F11" i="7" l="1"/>
  <c r="F13" i="7"/>
  <c r="L8" i="7"/>
  <c r="F10" i="7"/>
  <c r="K10" i="7" s="1"/>
  <c r="F12" i="7"/>
  <c r="K12" i="7" s="1"/>
  <c r="O7" i="7"/>
  <c r="C9" i="7"/>
  <c r="C14" i="7" s="1"/>
  <c r="K13" i="7" l="1"/>
  <c r="L13" i="7" s="1"/>
  <c r="O13" i="7" s="1"/>
  <c r="F9" i="7"/>
  <c r="F14" i="7" s="1"/>
  <c r="L12" i="7"/>
  <c r="O8" i="7"/>
  <c r="L10" i="7" l="1"/>
  <c r="O12" i="7"/>
  <c r="O10" i="7" l="1"/>
  <c r="K11" i="7"/>
  <c r="L11" i="7" s="1"/>
  <c r="K9" i="7" l="1"/>
  <c r="K14" i="7" s="1"/>
  <c r="O11" i="7"/>
  <c r="L9" i="7"/>
  <c r="T9" i="7" l="1"/>
  <c r="L14" i="7"/>
  <c r="O9" i="7"/>
  <c r="O14" i="7" s="1"/>
  <c r="P11" i="7" s="1"/>
  <c r="N9" i="7" l="1"/>
  <c r="M12" i="7"/>
  <c r="M8" i="7"/>
  <c r="M10" i="7"/>
  <c r="M7" i="7"/>
  <c r="R14" i="7"/>
  <c r="N14" i="7"/>
  <c r="M13" i="7"/>
  <c r="M11" i="7"/>
  <c r="P8" i="7"/>
  <c r="P7" i="7"/>
  <c r="P12" i="7"/>
  <c r="P13" i="7"/>
  <c r="P10" i="7"/>
  <c r="M9" i="7" l="1"/>
  <c r="M14" i="7" s="1"/>
  <c r="P9" i="7"/>
  <c r="P14" i="7" s="1"/>
</calcChain>
</file>

<file path=xl/sharedStrings.xml><?xml version="1.0" encoding="utf-8"?>
<sst xmlns="http://schemas.openxmlformats.org/spreadsheetml/2006/main" count="118" uniqueCount="83">
  <si>
    <t>Total</t>
  </si>
  <si>
    <t>Local</t>
  </si>
  <si>
    <t>Excursionniste</t>
  </si>
  <si>
    <t>Touriste</t>
  </si>
  <si>
    <t>-</t>
  </si>
  <si>
    <t>Visiteurs</t>
  </si>
  <si>
    <t>Indice d'attractivité</t>
  </si>
  <si>
    <t>Notes</t>
  </si>
  <si>
    <t>Part relative d'achalandage</t>
  </si>
  <si>
    <t>Nombre d'entrées</t>
  </si>
  <si>
    <t>Nombre de nuitées</t>
  </si>
  <si>
    <t>Nombre moyen d'adultes du groupe</t>
  </si>
  <si>
    <t>Statut et provenance des participants</t>
  </si>
  <si>
    <r>
      <t>Nombre moyen de jours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</si>
  <si>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>Nombre moyen d'entrées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</si>
  <si>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>Nombre moyen de nuitées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</si>
  <si>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t>Touriste - Québec</t>
  </si>
  <si>
    <t>Touriste - États-Unis</t>
  </si>
  <si>
    <t>Touriste - Autres pays</t>
  </si>
  <si>
    <t>Touriste - Autres provinces</t>
  </si>
  <si>
    <t>1. Un sondage auprès de la population locale s'applique aux événements où l'estimation de l'achalandage n'est pas mesuré sur les sites de l'événement (espaces ouverts non contrôlés et sans billetterie).</t>
  </si>
  <si>
    <r>
      <t>Nombre moyen de personnes du groupe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</si>
  <si>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>Nombre moyen d'enfants du groupe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</si>
  <si>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t xml:space="preserve">4. Donnée la plus récente du recensement de Statistique Canada: </t>
  </si>
  <si>
    <t>3. Donnée tirée du sondage téléphonique auprès de la population locale (min. 600 répondants).</t>
  </si>
  <si>
    <t>Colonne G (Nombre moyen de personnes du groupe):</t>
  </si>
  <si>
    <t>Remplir les cellules avec la moyenne des réponses à la question Q19 du questionnaire pour l'étude de provenance et d'achalandage</t>
  </si>
  <si>
    <t>Colonne H (Nombre moyen d'enfants du groupe):</t>
  </si>
  <si>
    <t>Remplir les cellules avec les N des réponses aux questions Q5 à Q8 du questionnaire pour l'étude de provenance et d'achalandage</t>
  </si>
  <si>
    <t xml:space="preserve">Les cellules de la colonne D se complètent automatiquement lorsque celles des colonnes B, C, E, F et G sont remplies. </t>
  </si>
  <si>
    <t>- L'indice d'attractivité concerne uniquement les visiteurs (excursionnistes et touristes) parmi les participants d'un événement.</t>
  </si>
  <si>
    <t>Tableau 2: Indice d'attractivité</t>
  </si>
  <si>
    <t>Tableau 1: Achalandage, provenance et nuitée</t>
  </si>
  <si>
    <r>
      <t>TABLEAUX DES CALCULS POUR LES INDICATEURS DE RÉSULTAT À PARTIR D'UN SONDAGE AUPRÈS DE LA POPULATION LOCALE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</si>
  <si>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Aide financière aux festivals et événements touristiques - volet 1</t>
  </si>
  <si>
    <t xml:space="preserve">Elle indiquera une "erreur" si la somme des données des colonnes E, F et G d'une ligne (excursionniste ou touriste) n'est pas égale </t>
  </si>
  <si>
    <t>à la soustraction des données des colonnes B et C de cette même ligne. (E + F + G = B - C)</t>
  </si>
  <si>
    <t xml:space="preserve">- Toutes les cellules grises contiennent des formules en mode protégé permettant d'appliquer correctement les calculs pour arriver aux indicateurs de résultat. </t>
  </si>
  <si>
    <t>Les indicateurs de résultat (cellules grises foncées) sont ici l'achalandage total, les parts relatives d'achalandage selon la provenance et le statut ainsi que le nombre de nuitées.</t>
  </si>
  <si>
    <t>Remplir les cellules avec la moyenne des réponses à la question Q18 du questionnaire pour l'étude de provenance et d'achalandage</t>
  </si>
  <si>
    <t>Remplir les cellules avec la moyenne des réponses à la question Q15 du questionnaire pour l'étude de provenance et d'achalandage</t>
  </si>
  <si>
    <t>Remplir la cellule avec la moyenne des réponses à la question Q16 du questionnaire pour l'étude de provenance et d'achalandage</t>
  </si>
  <si>
    <t>http://www12.statcan.ca/census-recensement/2016/dp-pd/prof/index.cfm?Lang=F</t>
  </si>
  <si>
    <t>Remplir la cellule avec la donnée sur la population locale tirée du recensement de Statistique Canada (voir l'hyperlien à la note 4)</t>
  </si>
  <si>
    <t>Colonne D (Nombre de répondants Q11 = Oui):</t>
  </si>
  <si>
    <t>Colonne C (Nombre de répondants Q11 = Non):</t>
  </si>
  <si>
    <t>Colonne E (Nombre de répondants Q12 = Principalement):</t>
  </si>
  <si>
    <t>Colonne F (Nombre de répondants Q12 = En partie):</t>
  </si>
  <si>
    <t>Colonne G (Nombre de répondants Q12 = Aucune):</t>
  </si>
  <si>
    <t>Colonne H (Moyenne sur 10 des réponses à Q13):</t>
  </si>
  <si>
    <t>Remplir les cellules avec les N des réponses "Non" à la question Q11 du questionnaire pour l'étude de provenance et d'achalandage</t>
  </si>
  <si>
    <t>Remplir les cellules avec les N des réponses "Principalement" à la question Q12 du questionnaire pour l'étude de provenance et d'achalandage</t>
  </si>
  <si>
    <t>Remplir les cellules avec les N des réponses "En partie" à la question Q12 du questionnaire pour l'étude de provenance et d'achalandage</t>
  </si>
  <si>
    <t>Remplir les cellules avec les N des réponses "Aucune" à la question Q12 du questionnaire pour l'étude de provenance et d'achalandage</t>
  </si>
  <si>
    <t>Remplir les cellules avec la moyenne sur 10 des réponses à la question Q13 du questionnaire pour l'étude de provenance et d'achalandage</t>
  </si>
  <si>
    <t>- Toutes les cellules grises contiennent des formules en mode protégé permettant d'appliquer correctement les calculs pour arriver à l'indicateur de résultat, indice d'attractivité des visiteurs (cellule grise foncée).</t>
  </si>
  <si>
    <t>Ratio d'enfants par adulte</t>
  </si>
  <si>
    <t>Colonne N (Nombre moyen de jours):</t>
  </si>
  <si>
    <t>Colonne Q (Nombre moyen d'entrées):</t>
  </si>
  <si>
    <t>Colonne S (Nombre moyen de nuitées):</t>
  </si>
  <si>
    <t>Nombre de participants</t>
  </si>
  <si>
    <t>Part des participants</t>
  </si>
  <si>
    <r>
      <t xml:space="preserve">Remplir la cellule avec la moyenne tirée du calcul des nuitées du </t>
    </r>
    <r>
      <rPr>
        <i/>
        <u/>
        <sz val="10"/>
        <color theme="1"/>
        <rFont val="Calibri"/>
        <family val="2"/>
        <scheme val="minor"/>
      </rPr>
      <t>Guide de réalisation d'une étude de provenance et d'achalandage</t>
    </r>
    <r>
      <rPr>
        <sz val="10"/>
        <color theme="1"/>
        <rFont val="Calibri"/>
        <family val="2"/>
        <scheme val="minor"/>
      </rPr>
      <t>, p.12.</t>
    </r>
  </si>
  <si>
    <t>Part des répondants</t>
  </si>
  <si>
    <r>
      <t>Taux de participation de la population locale</t>
    </r>
    <r>
      <rPr>
        <b/>
        <vertAlign val="superscript"/>
        <sz val="10"/>
        <color theme="0"/>
        <rFont val="Calibri"/>
        <family val="2"/>
        <scheme val="minor"/>
      </rPr>
      <t>3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>(16 ans et plus)</t>
    </r>
  </si>
  <si>
    <r>
      <t>Population locale</t>
    </r>
    <r>
      <rPr>
        <b/>
        <vertAlign val="superscript"/>
        <sz val="10"/>
        <color theme="0"/>
        <rFont val="Calibri"/>
        <family val="2"/>
        <scheme val="minor"/>
      </rPr>
      <t xml:space="preserve">4
</t>
    </r>
    <r>
      <rPr>
        <b/>
        <sz val="8"/>
        <color theme="0"/>
        <rFont val="Calibri"/>
        <family val="2"/>
        <scheme val="minor"/>
      </rPr>
      <t>(16 ans et plus)</t>
    </r>
  </si>
  <si>
    <r>
      <t>Nombre de répondants</t>
    </r>
    <r>
      <rPr>
        <b/>
        <vertAlign val="superscript"/>
        <sz val="10"/>
        <color theme="0"/>
        <rFont val="Calibri"/>
        <family val="2"/>
        <scheme val="minor"/>
      </rPr>
      <t xml:space="preserve">2
</t>
    </r>
    <r>
      <rPr>
        <b/>
        <sz val="8"/>
        <color theme="0"/>
        <rFont val="Calibri"/>
        <family val="2"/>
        <scheme val="minor"/>
      </rPr>
      <t>(16 ans et plus)</t>
    </r>
  </si>
  <si>
    <r>
      <t xml:space="preserve">Nombre de participants adultes
</t>
    </r>
    <r>
      <rPr>
        <b/>
        <sz val="8"/>
        <color theme="0"/>
        <rFont val="Calibri"/>
        <family val="2"/>
        <scheme val="minor"/>
      </rPr>
      <t>(16 ans et plus)</t>
    </r>
  </si>
  <si>
    <r>
      <t xml:space="preserve">Nombre de participants enfants
</t>
    </r>
    <r>
      <rPr>
        <b/>
        <sz val="8"/>
        <color theme="0"/>
        <rFont val="Calibri"/>
        <family val="2"/>
        <scheme val="minor"/>
      </rPr>
      <t>(15 ans et moins)</t>
    </r>
  </si>
  <si>
    <r>
      <t>Nombre de répondants</t>
    </r>
    <r>
      <rPr>
        <b/>
        <vertAlign val="superscript"/>
        <sz val="10"/>
        <color theme="0"/>
        <rFont val="Calibri"/>
        <family val="2"/>
        <scheme val="minor"/>
      </rPr>
      <t>2</t>
    </r>
    <r>
      <rPr>
        <b/>
        <sz val="10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>(16 ans et plus)</t>
    </r>
  </si>
  <si>
    <r>
      <t>Q11 - Non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</si>
  <si>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>Q11 - Oui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</si>
  <si>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>Q12 - 
Principalement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</si>
  <si>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>Q12 - 
En partie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</si>
  <si>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>Q12 - 
Aucune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</si>
  <si>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r>
      <t>Q13 - moyenne sur 10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</si>
  <si>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t>- Toutes les cellules blanches sont à remplir en fonction des résultats de l'étude de provenance et d'achalandage.</t>
  </si>
  <si>
    <t>2. Données tirées des sondages pour l'estimation de la provenance (min. 1 000 répondants), des nuitées et de l'indice d'attractivité (min. 400 répondants touristes et excursionnistes).</t>
  </si>
  <si>
    <t>Colonne B (Nombre de répondants):</t>
  </si>
  <si>
    <t>Colonne D (Taux de participation population locale):</t>
  </si>
  <si>
    <t>Colonne E (Population locale):</t>
  </si>
  <si>
    <t>Nombre de jours de participation (Achalandage total)</t>
  </si>
  <si>
    <t>Remplir la cellule avec le taux de participation calculé à partir des réponses au sondage auprès de la population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</si>
</sst>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)\ _$_ ;_ * \(#,##0\)\ _$_ ;_ * &quot;-&quot;??_)\ _$_ ;_ @_ "/>
    <numFmt numFmtId="165" formatCode="0.0"/>
    <numFmt numFmtId="166" formatCode="_ * #,##0.0_)\ _$_ ;_ * \(#,##0.0\)\ _$_ ;_ * &quot;-&quot;?_)\ _$_ ;_ @_ "/>
    <numFmt numFmtId="167" formatCode="0.0%"/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ck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3"/>
      </bottom>
      <diagonal/>
    </border>
    <border>
      <left style="medium">
        <color auto="1"/>
      </left>
      <right style="thick">
        <color theme="3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theme="3"/>
      </right>
      <top style="medium">
        <color indexed="64"/>
      </top>
      <bottom style="medium">
        <color theme="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9" fontId="0" fillId="0" borderId="0" xfId="0" applyNumberFormat="1"/>
    <xf numFmtId="16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4" fillId="2" borderId="7" xfId="2" applyFont="1" applyBorder="1" applyAlignment="1">
      <alignment vertical="center" wrapText="1"/>
    </xf>
    <xf numFmtId="0" fontId="4" fillId="2" borderId="8" xfId="2" applyFont="1" applyBorder="1" applyAlignment="1">
      <alignment vertical="center" wrapText="1"/>
    </xf>
    <xf numFmtId="0" fontId="4" fillId="2" borderId="9" xfId="2" applyFont="1" applyBorder="1" applyAlignment="1">
      <alignment vertical="center" wrapText="1"/>
    </xf>
    <xf numFmtId="0" fontId="1" fillId="0" borderId="0" xfId="0" applyFont="1"/>
    <xf numFmtId="0" fontId="6" fillId="0" borderId="10" xfId="0" applyFont="1" applyBorder="1"/>
    <xf numFmtId="0" fontId="6" fillId="0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9" fontId="6" fillId="4" borderId="1" xfId="1" quotePrefix="1" applyFont="1" applyFill="1" applyBorder="1"/>
    <xf numFmtId="165" fontId="6" fillId="0" borderId="1" xfId="0" applyNumberFormat="1" applyFont="1" applyFill="1" applyBorder="1"/>
    <xf numFmtId="0" fontId="6" fillId="0" borderId="10" xfId="0" applyFont="1" applyBorder="1" applyAlignment="1">
      <alignment horizontal="left" indent="2"/>
    </xf>
    <xf numFmtId="0" fontId="6" fillId="0" borderId="12" xfId="0" applyFont="1" applyBorder="1"/>
    <xf numFmtId="0" fontId="6" fillId="4" borderId="13" xfId="0" applyFont="1" applyFill="1" applyBorder="1"/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4" xfId="0" applyFont="1" applyBorder="1"/>
    <xf numFmtId="0" fontId="6" fillId="0" borderId="16" xfId="0" applyFont="1" applyFill="1" applyBorder="1"/>
    <xf numFmtId="165" fontId="6" fillId="0" borderId="16" xfId="0" applyNumberFormat="1" applyFont="1" applyFill="1" applyBorder="1"/>
    <xf numFmtId="0" fontId="8" fillId="0" borderId="0" xfId="0" applyFont="1" applyFill="1" applyBorder="1"/>
    <xf numFmtId="0" fontId="4" fillId="2" borderId="2" xfId="2" applyFont="1" applyBorder="1" applyAlignment="1">
      <alignment horizontal="left" vertical="center" wrapText="1"/>
    </xf>
    <xf numFmtId="9" fontId="4" fillId="2" borderId="2" xfId="2" applyNumberFormat="1" applyFont="1" applyBorder="1" applyAlignment="1">
      <alignment horizontal="left" vertical="center" wrapText="1"/>
    </xf>
    <xf numFmtId="3" fontId="4" fillId="2" borderId="2" xfId="2" applyNumberFormat="1" applyFont="1" applyBorder="1" applyAlignment="1">
      <alignment horizontal="left" vertical="center" wrapText="1"/>
    </xf>
    <xf numFmtId="3" fontId="4" fillId="2" borderId="15" xfId="2" applyNumberFormat="1" applyFont="1" applyBorder="1" applyAlignment="1">
      <alignment horizontal="left" vertical="center" wrapText="1"/>
    </xf>
    <xf numFmtId="0" fontId="4" fillId="2" borderId="3" xfId="2" applyFont="1" applyBorder="1" applyAlignment="1">
      <alignment horizontal="left" vertical="center" wrapText="1"/>
    </xf>
    <xf numFmtId="0" fontId="6" fillId="0" borderId="1" xfId="0" applyFont="1" applyFill="1" applyBorder="1" applyProtection="1"/>
    <xf numFmtId="0" fontId="6" fillId="0" borderId="16" xfId="0" applyFont="1" applyFill="1" applyBorder="1" applyProtection="1"/>
    <xf numFmtId="165" fontId="6" fillId="0" borderId="16" xfId="0" applyNumberFormat="1" applyFont="1" applyFill="1" applyBorder="1" applyProtection="1"/>
    <xf numFmtId="0" fontId="6" fillId="0" borderId="17" xfId="0" applyFont="1" applyBorder="1"/>
    <xf numFmtId="0" fontId="6" fillId="5" borderId="6" xfId="0" applyFont="1" applyFill="1" applyBorder="1"/>
    <xf numFmtId="165" fontId="6" fillId="5" borderId="5" xfId="3" quotePrefix="1" applyNumberFormat="1" applyFont="1" applyFill="1" applyBorder="1"/>
    <xf numFmtId="0" fontId="6" fillId="5" borderId="1" xfId="0" applyFont="1" applyFill="1" applyBorder="1"/>
    <xf numFmtId="165" fontId="6" fillId="5" borderId="18" xfId="3" quotePrefix="1" applyNumberFormat="1" applyFont="1" applyFill="1" applyBorder="1"/>
    <xf numFmtId="0" fontId="6" fillId="5" borderId="1" xfId="0" quotePrefix="1" applyFont="1" applyFill="1" applyBorder="1"/>
    <xf numFmtId="0" fontId="6" fillId="5" borderId="13" xfId="0" quotePrefix="1" applyFont="1" applyFill="1" applyBorder="1"/>
    <xf numFmtId="164" fontId="6" fillId="5" borderId="13" xfId="0" quotePrefix="1" applyNumberFormat="1" applyFont="1" applyFill="1" applyBorder="1"/>
    <xf numFmtId="167" fontId="6" fillId="5" borderId="1" xfId="1" quotePrefix="1" applyNumberFormat="1" applyFont="1" applyFill="1" applyBorder="1"/>
    <xf numFmtId="9" fontId="6" fillId="5" borderId="13" xfId="1" quotePrefix="1" applyFont="1" applyFill="1" applyBorder="1"/>
    <xf numFmtId="0" fontId="6" fillId="0" borderId="16" xfId="0" applyFont="1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5" fontId="6" fillId="4" borderId="25" xfId="0" applyNumberFormat="1" applyFont="1" applyFill="1" applyBorder="1"/>
    <xf numFmtId="167" fontId="6" fillId="5" borderId="26" xfId="1" quotePrefix="1" applyNumberFormat="1" applyFont="1" applyFill="1" applyBorder="1"/>
    <xf numFmtId="3" fontId="6" fillId="5" borderId="1" xfId="1" quotePrefix="1" applyNumberFormat="1" applyFont="1" applyFill="1" applyBorder="1"/>
    <xf numFmtId="3" fontId="6" fillId="5" borderId="13" xfId="0" quotePrefix="1" applyNumberFormat="1" applyFont="1" applyFill="1" applyBorder="1"/>
    <xf numFmtId="168" fontId="6" fillId="0" borderId="1" xfId="1" quotePrefix="1" applyNumberFormat="1" applyFont="1" applyFill="1" applyBorder="1"/>
    <xf numFmtId="168" fontId="6" fillId="5" borderId="1" xfId="1" quotePrefix="1" applyNumberFormat="1" applyFont="1" applyFill="1" applyBorder="1"/>
    <xf numFmtId="168" fontId="6" fillId="4" borderId="1" xfId="1" quotePrefix="1" applyNumberFormat="1" applyFont="1" applyFill="1" applyBorder="1"/>
    <xf numFmtId="168" fontId="6" fillId="4" borderId="13" xfId="0" applyNumberFormat="1" applyFont="1" applyFill="1" applyBorder="1"/>
    <xf numFmtId="168" fontId="6" fillId="4" borderId="13" xfId="0" quotePrefix="1" applyNumberFormat="1" applyFont="1" applyFill="1" applyBorder="1"/>
    <xf numFmtId="3" fontId="6" fillId="5" borderId="1" xfId="0" quotePrefix="1" applyNumberFormat="1" applyFont="1" applyFill="1" applyBorder="1"/>
    <xf numFmtId="167" fontId="6" fillId="5" borderId="13" xfId="0" quotePrefix="1" applyNumberFormat="1" applyFont="1" applyFill="1" applyBorder="1"/>
    <xf numFmtId="167" fontId="6" fillId="0" borderId="1" xfId="1" quotePrefix="1" applyNumberFormat="1" applyFont="1" applyFill="1" applyBorder="1"/>
    <xf numFmtId="3" fontId="6" fillId="5" borderId="16" xfId="0" quotePrefix="1" applyNumberFormat="1" applyFont="1" applyFill="1" applyBorder="1"/>
    <xf numFmtId="3" fontId="6" fillId="5" borderId="24" xfId="0" quotePrefix="1" applyNumberFormat="1" applyFont="1" applyFill="1" applyBorder="1"/>
    <xf numFmtId="3" fontId="7" fillId="6" borderId="27" xfId="1" quotePrefix="1" applyNumberFormat="1" applyFont="1" applyFill="1" applyBorder="1"/>
    <xf numFmtId="167" fontId="7" fillId="6" borderId="19" xfId="1" quotePrefix="1" applyNumberFormat="1" applyFont="1" applyFill="1" applyBorder="1"/>
    <xf numFmtId="165" fontId="7" fillId="6" borderId="29" xfId="3" quotePrefix="1" applyNumberFormat="1" applyFont="1" applyFill="1" applyBorder="1"/>
    <xf numFmtId="3" fontId="6" fillId="0" borderId="1" xfId="1" quotePrefix="1" applyNumberFormat="1" applyFont="1" applyFill="1" applyBorder="1"/>
    <xf numFmtId="3" fontId="7" fillId="6" borderId="28" xfId="0" applyNumberFormat="1" applyFont="1" applyFill="1" applyBorder="1" applyAlignment="1">
      <alignment horizontal="center"/>
    </xf>
    <xf numFmtId="165" fontId="6" fillId="0" borderId="20" xfId="0" applyNumberFormat="1" applyFont="1" applyFill="1" applyBorder="1"/>
    <xf numFmtId="0" fontId="10" fillId="0" borderId="0" xfId="4" applyFont="1"/>
    <xf numFmtId="165" fontId="6" fillId="0" borderId="13" xfId="0" applyNumberFormat="1" applyFont="1" applyFill="1" applyBorder="1"/>
    <xf numFmtId="0" fontId="0" fillId="0" borderId="0" xfId="0" applyFill="1"/>
    <xf numFmtId="0" fontId="6" fillId="0" borderId="0" xfId="0" applyFont="1" applyFill="1"/>
    <xf numFmtId="0" fontId="6" fillId="0" borderId="0" xfId="0" quotePrefix="1" applyFont="1" applyFill="1" applyAlignment="1">
      <alignment horizontal="left" indent="2"/>
    </xf>
    <xf numFmtId="0" fontId="6" fillId="0" borderId="0" xfId="0" quotePrefix="1" applyFont="1" applyFill="1" applyAlignment="1">
      <alignment horizontal="left"/>
    </xf>
    <xf numFmtId="0" fontId="2" fillId="0" borderId="0" xfId="0" applyFont="1" applyFill="1"/>
    <xf numFmtId="0" fontId="0" fillId="0" borderId="0" xfId="0"/>
    <xf numFmtId="0" fontId="6" fillId="0" borderId="0" xfId="0" quotePrefix="1" applyFont="1" applyFill="1" applyAlignment="1">
      <alignment horizontal="left" indent="2"/>
    </xf>
    <xf numFmtId="0" fontId="6" fillId="0" borderId="0" xfId="0" quotePrefix="1" applyFont="1" applyFill="1" applyAlignment="1">
      <alignment horizontal="left"/>
    </xf>
    <xf numFmtId="0" fontId="6" fillId="0" borderId="0" xfId="0" quotePrefix="1" applyFont="1" applyAlignment="1">
      <alignment horizontal="left"/>
    </xf>
    <xf numFmtId="0" fontId="0" fillId="0" borderId="0" xfId="0"/>
    <xf numFmtId="0" fontId="2" fillId="0" borderId="0" xfId="0" applyFont="1"/>
    <xf numFmtId="0" fontId="6" fillId="0" borderId="0" xfId="0" quotePrefix="1" applyFont="1" applyFill="1" applyAlignment="1">
      <alignment horizontal="left" indent="2"/>
    </xf>
    <xf numFmtId="0" fontId="6" fillId="0" borderId="0" xfId="0" quotePrefix="1" applyFont="1" applyFill="1" applyAlignment="1">
      <alignment horizontal="left"/>
    </xf>
    <xf numFmtId="0" fontId="6" fillId="0" borderId="0" xfId="0" quotePrefix="1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quotePrefix="1" applyFont="1" applyAlignment="1">
      <alignment horizontal="left" indent="2"/>
    </xf>
    <xf numFmtId="165" fontId="6" fillId="5" borderId="1" xfId="0" applyNumberFormat="1" applyFont="1" applyFill="1" applyBorder="1"/>
    <xf numFmtId="165" fontId="6" fillId="5" borderId="23" xfId="0" applyNumberFormat="1" applyFont="1" applyFill="1" applyBorder="1"/>
    <xf numFmtId="0" fontId="6" fillId="0" borderId="0" xfId="0" quotePrefix="1" applyFont="1" applyFill="1" applyAlignment="1">
      <alignment horizontal="left" indent="2"/>
    </xf>
    <xf numFmtId="0" fontId="6" fillId="0" borderId="0" xfId="0" quotePrefix="1" applyFont="1" applyFill="1" applyAlignment="1">
      <alignment horizontal="left"/>
    </xf>
    <xf numFmtId="0" fontId="6" fillId="0" borderId="0" xfId="0" quotePrefix="1" applyFont="1"/>
    <xf numFmtId="0" fontId="6" fillId="0" borderId="0" xfId="0" quotePrefix="1" applyFont="1" applyFill="1"/>
    <xf numFmtId="3" fontId="6" fillId="0" borderId="0" xfId="0" applyNumberFormat="1" applyFont="1" applyFill="1" applyBorder="1"/>
    <xf numFmtId="9" fontId="6" fillId="5" borderId="1" xfId="1" quotePrefix="1" applyFont="1" applyFill="1" applyBorder="1"/>
    <xf numFmtId="0" fontId="4" fillId="0" borderId="0" xfId="2" applyFont="1" applyFill="1" applyBorder="1" applyAlignment="1">
      <alignment horizontal="left" vertical="center" wrapText="1"/>
    </xf>
    <xf numFmtId="165" fontId="6" fillId="0" borderId="0" xfId="3" quotePrefix="1" applyNumberFormat="1" applyFont="1" applyFill="1" applyBorder="1"/>
    <xf numFmtId="165" fontId="7" fillId="0" borderId="0" xfId="3" quotePrefix="1" applyNumberFormat="1" applyFont="1" applyFill="1" applyBorder="1"/>
  </cellXfs>
  <cellStyles count="5">
    <cellStyle name="40 % - Accent1" xfId="3" builtinId="31"/>
    <cellStyle name="Accent1" xfId="2" builtinId="29"/>
    <cellStyle name="Lien hypertexte" xfId="4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676275</xdr:colOff>
      <xdr:row>0</xdr:row>
      <xdr:rowOff>761598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24099" cy="761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selection activeCell="E1" sqref="E1"/>
    </sheetView>
  </sheetViews>
  <sheetFormatPr baseColWidth="10" defaultRowHeight="15" x14ac:dyDescent="0.25"/>
  <cols>
    <col min="1" max="1" width="24.7109375" customWidth="1"/>
    <col min="2" max="4" width="11.7109375" customWidth="1"/>
    <col min="5" max="5" width="13.7109375" customWidth="1"/>
    <col min="6" max="9" width="11.7109375" customWidth="1"/>
    <col min="10" max="10" width="11.7109375" style="83" customWidth="1"/>
    <col min="11" max="14" width="11.7109375" customWidth="1"/>
    <col min="15" max="15" width="16.140625" customWidth="1"/>
    <col min="16" max="20" width="11.7109375" customWidth="1"/>
    <col min="21" max="21" width="16.140625" bestFit="1" customWidth="1"/>
  </cols>
  <sheetData>
    <row r="1" spans="1:20" s="83" customFormat="1" ht="60.75" customHeight="1" x14ac:dyDescent="0.25"/>
    <row r="2" spans="1:20" s="79" customFormat="1" ht="21" x14ac:dyDescent="0.3">
      <c r="A2" s="88" t="s">
        <v>33</v>
      </c>
      <c r="J2" s="83"/>
    </row>
    <row r="3" spans="1:20" s="79" customFormat="1" ht="18.75" x14ac:dyDescent="0.3">
      <c r="A3" s="89" t="s">
        <v>34</v>
      </c>
      <c r="J3" s="83"/>
    </row>
    <row r="4" spans="1:20" s="79" customFormat="1" x14ac:dyDescent="0.25">
      <c r="A4" s="83"/>
      <c r="J4" s="83"/>
    </row>
    <row r="5" spans="1:20" ht="15.75" thickBot="1" x14ac:dyDescent="0.3">
      <c r="A5" s="84" t="s">
        <v>32</v>
      </c>
      <c r="B5" s="1"/>
      <c r="C5" s="4"/>
      <c r="D5" s="3"/>
    </row>
    <row r="6" spans="1:20" s="11" customFormat="1" ht="81" customHeight="1" thickTop="1" thickBot="1" x14ac:dyDescent="0.3">
      <c r="A6" s="8" t="s">
        <v>12</v>
      </c>
      <c r="B6" s="9" t="s">
        <v>66</v>
      </c>
      <c r="C6" s="9" t="s">
        <v>63</v>
      </c>
      <c r="D6" s="9" t="s">
        <v>64</v>
      </c>
      <c r="E6" s="9" t="s">
        <v>65</v>
      </c>
      <c r="F6" s="9" t="s">
        <v>67</v>
      </c>
      <c r="G6" s="9" t="s">
        <v>21</v>
      </c>
      <c r="H6" s="9" t="s">
        <v>22</v>
      </c>
      <c r="I6" s="9" t="s">
        <v>11</v>
      </c>
      <c r="J6" s="9" t="s">
        <v>56</v>
      </c>
      <c r="K6" s="9" t="s">
        <v>68</v>
      </c>
      <c r="L6" s="9" t="s">
        <v>60</v>
      </c>
      <c r="M6" s="9" t="s">
        <v>61</v>
      </c>
      <c r="N6" s="9" t="s">
        <v>13</v>
      </c>
      <c r="O6" s="9" t="s">
        <v>81</v>
      </c>
      <c r="P6" s="9" t="s">
        <v>8</v>
      </c>
      <c r="Q6" s="9" t="s">
        <v>14</v>
      </c>
      <c r="R6" s="9" t="s">
        <v>9</v>
      </c>
      <c r="S6" s="9" t="s">
        <v>15</v>
      </c>
      <c r="T6" s="10" t="s">
        <v>10</v>
      </c>
    </row>
    <row r="7" spans="1:20" ht="14.1" customHeight="1" thickBot="1" x14ac:dyDescent="0.3">
      <c r="A7" s="12" t="s">
        <v>1</v>
      </c>
      <c r="B7" s="13"/>
      <c r="C7" s="47" t="str">
        <f>IF(OR(B7="",$B$14=""),"",B7/$B$14)</f>
        <v/>
      </c>
      <c r="D7" s="63"/>
      <c r="E7" s="69"/>
      <c r="F7" s="54" t="str">
        <f>IF(OR(D7="",E7=""),"",D7*E7)</f>
        <v/>
      </c>
      <c r="G7" s="56"/>
      <c r="H7" s="56"/>
      <c r="I7" s="57" t="str">
        <f>IF(OR(G7="",H7=""),"",G7-H7)</f>
        <v/>
      </c>
      <c r="J7" s="98" t="str">
        <f>IF(OR(H7="",I7=""),"",IF(AND(H7=0,I7=0),0,H7/I7))</f>
        <v/>
      </c>
      <c r="K7" s="54" t="str">
        <f>IF(OR(F7="",J7=""),"",F7*J7)</f>
        <v/>
      </c>
      <c r="L7" s="61" t="str">
        <f>IF(OR(F7="",K7=""),"",SUM(F7,K7))</f>
        <v/>
      </c>
      <c r="M7" s="47" t="str">
        <f>IF(OR(L7="",$L$14=""),"",L7/$L$14)</f>
        <v/>
      </c>
      <c r="N7" s="18"/>
      <c r="O7" s="64" t="str">
        <f>IF(OR(L7="",N7=""),"",L7*N7)</f>
        <v/>
      </c>
      <c r="P7" s="67" t="str">
        <f>IF(OR(O7="",$O$14=""),"",O7/$O$14)</f>
        <v/>
      </c>
      <c r="Q7" s="52" t="s">
        <v>4</v>
      </c>
      <c r="R7" s="14" t="s">
        <v>4</v>
      </c>
      <c r="S7" s="15" t="s">
        <v>4</v>
      </c>
      <c r="T7" s="16" t="s">
        <v>4</v>
      </c>
    </row>
    <row r="8" spans="1:20" ht="14.1" customHeight="1" thickBot="1" x14ac:dyDescent="0.3">
      <c r="A8" s="12" t="s">
        <v>2</v>
      </c>
      <c r="B8" s="13"/>
      <c r="C8" s="47" t="str">
        <f>IF(OR(B8="",$B$14=""),"",B8/$B$14)</f>
        <v/>
      </c>
      <c r="D8" s="17"/>
      <c r="E8" s="17"/>
      <c r="F8" s="54" t="str">
        <f>IF(OR($F$7="",C8="",$C$7=""),"",$F$7*C8/$C$7)</f>
        <v/>
      </c>
      <c r="G8" s="56"/>
      <c r="H8" s="56"/>
      <c r="I8" s="57" t="str">
        <f>IF(OR(G8="",H8=""),"",G8-H8)</f>
        <v/>
      </c>
      <c r="J8" s="98" t="str">
        <f>IF(OR(H8="",I8=""),"",IF(AND(H8=0,I8=0),0,H8/I8))</f>
        <v/>
      </c>
      <c r="K8" s="54" t="str">
        <f>IF(OR(F8="",J8=""),"",F8*J8)</f>
        <v/>
      </c>
      <c r="L8" s="61" t="str">
        <f>IF(OR(F8="",K8=""),"",SUM(F8,K8))</f>
        <v/>
      </c>
      <c r="M8" s="47" t="str">
        <f>IF(OR(L8="",$L$14=""),"",L8/$L$14)</f>
        <v/>
      </c>
      <c r="N8" s="18"/>
      <c r="O8" s="64" t="str">
        <f>IF(OR(L8="",N8=""),"",L8*N8)</f>
        <v/>
      </c>
      <c r="P8" s="67" t="str">
        <f>IF(OR(O8="",$O$14=""),"",O8/$O$14)</f>
        <v/>
      </c>
      <c r="Q8" s="52" t="s">
        <v>4</v>
      </c>
      <c r="R8" s="14" t="s">
        <v>4</v>
      </c>
      <c r="S8" s="15" t="s">
        <v>4</v>
      </c>
      <c r="T8" s="50" t="s">
        <v>4</v>
      </c>
    </row>
    <row r="9" spans="1:20" ht="14.1" customHeight="1" thickBot="1" x14ac:dyDescent="0.3">
      <c r="A9" s="12" t="s">
        <v>3</v>
      </c>
      <c r="B9" s="44" t="str">
        <f>IF(OR(B10="",B11="",B12="",B13=""),"",SUM(B10:B13))</f>
        <v/>
      </c>
      <c r="C9" s="47" t="str">
        <f>IF(OR(C10="",C11="",C12="",C13=""),"",SUM(C10:C13))</f>
        <v/>
      </c>
      <c r="D9" s="17"/>
      <c r="E9" s="17"/>
      <c r="F9" s="54" t="str">
        <f>IF(OR(F10="",F11="",F12="",F13=""),"",SUM(F10:F13))</f>
        <v/>
      </c>
      <c r="G9" s="58"/>
      <c r="H9" s="58"/>
      <c r="I9" s="58"/>
      <c r="J9" s="58"/>
      <c r="K9" s="54" t="str">
        <f>IF(OR(K10="",K11="",K12="",K13=""),"",SUM(K10:K13))</f>
        <v/>
      </c>
      <c r="L9" s="61" t="str">
        <f>IF(OR(L10="",L11="",L12="",L13=""),"",SUM(L10:L13))</f>
        <v/>
      </c>
      <c r="M9" s="47" t="str">
        <f>IF(OR(M10="",M11="",M12="",M13=""),"",SUM(M10:M13))</f>
        <v/>
      </c>
      <c r="N9" s="91" t="str">
        <f>IF(OR(L9="",O9=""),"",O9/L9)</f>
        <v/>
      </c>
      <c r="O9" s="64" t="str">
        <f>IF(OR(O10="",O11="",O12="",O13=""),"",SUM(O10:O13))</f>
        <v/>
      </c>
      <c r="P9" s="67" t="str">
        <f>IF(OR(P10="",P11="",P12="",P13=""),"",SUM(P10:P13))</f>
        <v/>
      </c>
      <c r="Q9" s="52" t="s">
        <v>4</v>
      </c>
      <c r="R9" s="14" t="s">
        <v>4</v>
      </c>
      <c r="S9" s="49"/>
      <c r="T9" s="70" t="str">
        <f>IF(OR(L9="",S9=""),"",L9*S9)</f>
        <v/>
      </c>
    </row>
    <row r="10" spans="1:20" ht="14.1" customHeight="1" thickBot="1" x14ac:dyDescent="0.3">
      <c r="A10" s="19" t="s">
        <v>16</v>
      </c>
      <c r="B10" s="13"/>
      <c r="C10" s="47" t="str">
        <f t="shared" ref="C10:C13" si="0">IF(OR(B10="",$B$14=""),"",B10/$B$14)</f>
        <v/>
      </c>
      <c r="D10" s="17"/>
      <c r="E10" s="17"/>
      <c r="F10" s="54" t="str">
        <f t="shared" ref="F10:F13" si="1">IF(OR($F$7="",C10="",$C$7=""),"",$F$7*C10/$C$7)</f>
        <v/>
      </c>
      <c r="G10" s="56"/>
      <c r="H10" s="56"/>
      <c r="I10" s="57" t="str">
        <f t="shared" ref="I10:I13" si="2">IF(OR(G10="",H10=""),"",G10-H10)</f>
        <v/>
      </c>
      <c r="J10" s="98" t="str">
        <f t="shared" ref="J10:J13" si="3">IF(OR(H10="",I10=""),"",IF(AND(H10=0,I10=0),0,H10/I10))</f>
        <v/>
      </c>
      <c r="K10" s="54" t="str">
        <f t="shared" ref="K10:K13" si="4">IF(OR(F10="",J10=""),"",F10*J10)</f>
        <v/>
      </c>
      <c r="L10" s="61" t="str">
        <f t="shared" ref="L10:L13" si="5">IF(OR(F10="",K10=""),"",SUM(F10,K10))</f>
        <v/>
      </c>
      <c r="M10" s="47" t="str">
        <f t="shared" ref="M10:M13" si="6">IF(OR(L10="",$L$14=""),"",L10/$L$14)</f>
        <v/>
      </c>
      <c r="N10" s="18"/>
      <c r="O10" s="64" t="str">
        <f t="shared" ref="O10:O13" si="7">IF(OR(L10="",N10=""),"",L10*N10)</f>
        <v/>
      </c>
      <c r="P10" s="67" t="str">
        <f t="shared" ref="P10:P13" si="8">IF(OR(O10="",$O$14=""),"",O10/$O$14)</f>
        <v/>
      </c>
      <c r="Q10" s="52" t="s">
        <v>4</v>
      </c>
      <c r="R10" s="14" t="s">
        <v>4</v>
      </c>
      <c r="S10" s="15" t="s">
        <v>4</v>
      </c>
      <c r="T10" s="51" t="s">
        <v>4</v>
      </c>
    </row>
    <row r="11" spans="1:20" ht="14.1" customHeight="1" thickBot="1" x14ac:dyDescent="0.3">
      <c r="A11" s="19" t="s">
        <v>19</v>
      </c>
      <c r="B11" s="13"/>
      <c r="C11" s="47" t="str">
        <f t="shared" si="0"/>
        <v/>
      </c>
      <c r="D11" s="17"/>
      <c r="E11" s="17"/>
      <c r="F11" s="54" t="str">
        <f t="shared" si="1"/>
        <v/>
      </c>
      <c r="G11" s="56"/>
      <c r="H11" s="56"/>
      <c r="I11" s="57" t="str">
        <f t="shared" si="2"/>
        <v/>
      </c>
      <c r="J11" s="98" t="str">
        <f t="shared" si="3"/>
        <v/>
      </c>
      <c r="K11" s="54" t="str">
        <f t="shared" si="4"/>
        <v/>
      </c>
      <c r="L11" s="61" t="str">
        <f t="shared" si="5"/>
        <v/>
      </c>
      <c r="M11" s="47" t="str">
        <f t="shared" si="6"/>
        <v/>
      </c>
      <c r="N11" s="18"/>
      <c r="O11" s="64" t="str">
        <f t="shared" si="7"/>
        <v/>
      </c>
      <c r="P11" s="67" t="str">
        <f t="shared" si="8"/>
        <v/>
      </c>
      <c r="Q11" s="52" t="s">
        <v>4</v>
      </c>
      <c r="R11" s="14" t="s">
        <v>4</v>
      </c>
      <c r="S11" s="15" t="s">
        <v>4</v>
      </c>
      <c r="T11" s="16" t="s">
        <v>4</v>
      </c>
    </row>
    <row r="12" spans="1:20" ht="14.1" customHeight="1" thickBot="1" x14ac:dyDescent="0.3">
      <c r="A12" s="19" t="s">
        <v>17</v>
      </c>
      <c r="B12" s="13"/>
      <c r="C12" s="47" t="str">
        <f t="shared" si="0"/>
        <v/>
      </c>
      <c r="D12" s="17"/>
      <c r="E12" s="17"/>
      <c r="F12" s="54" t="str">
        <f t="shared" si="1"/>
        <v/>
      </c>
      <c r="G12" s="56"/>
      <c r="H12" s="56"/>
      <c r="I12" s="57" t="str">
        <f t="shared" si="2"/>
        <v/>
      </c>
      <c r="J12" s="98" t="str">
        <f t="shared" si="3"/>
        <v/>
      </c>
      <c r="K12" s="54" t="str">
        <f t="shared" si="4"/>
        <v/>
      </c>
      <c r="L12" s="61" t="str">
        <f t="shared" si="5"/>
        <v/>
      </c>
      <c r="M12" s="47" t="str">
        <f t="shared" si="6"/>
        <v/>
      </c>
      <c r="N12" s="18"/>
      <c r="O12" s="64" t="str">
        <f t="shared" si="7"/>
        <v/>
      </c>
      <c r="P12" s="67" t="str">
        <f t="shared" si="8"/>
        <v/>
      </c>
      <c r="Q12" s="52" t="s">
        <v>4</v>
      </c>
      <c r="R12" s="14" t="s">
        <v>4</v>
      </c>
      <c r="S12" s="15" t="s">
        <v>4</v>
      </c>
      <c r="T12" s="16" t="s">
        <v>4</v>
      </c>
    </row>
    <row r="13" spans="1:20" ht="14.1" customHeight="1" thickBot="1" x14ac:dyDescent="0.3">
      <c r="A13" s="19" t="s">
        <v>18</v>
      </c>
      <c r="B13" s="13"/>
      <c r="C13" s="47" t="str">
        <f t="shared" si="0"/>
        <v/>
      </c>
      <c r="D13" s="17"/>
      <c r="E13" s="17"/>
      <c r="F13" s="54" t="str">
        <f t="shared" si="1"/>
        <v/>
      </c>
      <c r="G13" s="56"/>
      <c r="H13" s="56"/>
      <c r="I13" s="57" t="str">
        <f t="shared" si="2"/>
        <v/>
      </c>
      <c r="J13" s="98" t="str">
        <f t="shared" si="3"/>
        <v/>
      </c>
      <c r="K13" s="54" t="str">
        <f t="shared" si="4"/>
        <v/>
      </c>
      <c r="L13" s="61" t="str">
        <f t="shared" si="5"/>
        <v/>
      </c>
      <c r="M13" s="47" t="str">
        <f t="shared" si="6"/>
        <v/>
      </c>
      <c r="N13" s="18"/>
      <c r="O13" s="65" t="str">
        <f t="shared" si="7"/>
        <v/>
      </c>
      <c r="P13" s="67" t="str">
        <f t="shared" si="8"/>
        <v/>
      </c>
      <c r="Q13" s="52" t="s">
        <v>4</v>
      </c>
      <c r="R13" s="14" t="s">
        <v>4</v>
      </c>
      <c r="S13" s="15" t="s">
        <v>4</v>
      </c>
      <c r="T13" s="16" t="s">
        <v>4</v>
      </c>
    </row>
    <row r="14" spans="1:20" ht="14.1" customHeight="1" thickBot="1" x14ac:dyDescent="0.3">
      <c r="A14" s="20" t="s">
        <v>0</v>
      </c>
      <c r="B14" s="45" t="str">
        <f>IF(OR(B7="",B8="",B9=""),"",SUM(B7:B9))</f>
        <v/>
      </c>
      <c r="C14" s="62" t="str">
        <f>IF(OR(C7="",C8="",C9=""),"",SUM(C7:C9))</f>
        <v/>
      </c>
      <c r="D14" s="21"/>
      <c r="E14" s="21"/>
      <c r="F14" s="55" t="str">
        <f>IF(OR(F7="",F8="",F9=""),"",SUM(F7:F9))</f>
        <v/>
      </c>
      <c r="G14" s="59"/>
      <c r="H14" s="59"/>
      <c r="I14" s="60"/>
      <c r="J14" s="60"/>
      <c r="K14" s="55" t="str">
        <f>IF(OR(K7="",K8="",K9=""),"",SUM(K7:K9))</f>
        <v/>
      </c>
      <c r="L14" s="55" t="str">
        <f>IF(OR(L7="",L8="",L9=""),"",SUM(L7:L9))</f>
        <v/>
      </c>
      <c r="M14" s="48" t="str">
        <f>IF(OR(M7="",M8="",M9=""),"",SUM(M7:M9))</f>
        <v/>
      </c>
      <c r="N14" s="92" t="str">
        <f>IF(OR(L14="",O14=""),"",O14/L14)</f>
        <v/>
      </c>
      <c r="O14" s="66" t="str">
        <f>IF(OR(O7="",O8="",O9=""),"",SUM(O7:O9))</f>
        <v/>
      </c>
      <c r="P14" s="53" t="str">
        <f>IF(OR(P7="",P8="",P9=""),"",SUM(P7:P9))</f>
        <v/>
      </c>
      <c r="Q14" s="73"/>
      <c r="R14" s="46" t="str">
        <f>IF(OR(L14="",Q14=""),"",L14*Q14)</f>
        <v/>
      </c>
      <c r="S14" s="22" t="s">
        <v>4</v>
      </c>
      <c r="T14" s="23" t="s">
        <v>4</v>
      </c>
    </row>
    <row r="15" spans="1:20" ht="15" customHeight="1" thickTop="1" x14ac:dyDescent="0.25">
      <c r="A15" s="24" t="s">
        <v>7</v>
      </c>
      <c r="O15" s="97"/>
      <c r="P15" s="5"/>
    </row>
    <row r="16" spans="1:20" ht="15" customHeight="1" x14ac:dyDescent="0.25">
      <c r="A16" s="87" t="s">
        <v>37</v>
      </c>
    </row>
    <row r="17" spans="1:16" s="83" customFormat="1" ht="15" customHeight="1" x14ac:dyDescent="0.25">
      <c r="A17" s="90" t="s">
        <v>38</v>
      </c>
    </row>
    <row r="18" spans="1:16" ht="15" customHeight="1" x14ac:dyDescent="0.25">
      <c r="A18" s="96" t="s">
        <v>76</v>
      </c>
      <c r="B18" s="74"/>
      <c r="C18" s="74"/>
      <c r="D18" s="74"/>
      <c r="E18" s="74"/>
      <c r="F18" s="74"/>
      <c r="G18" s="74"/>
      <c r="H18" s="74"/>
    </row>
    <row r="19" spans="1:16" ht="15" customHeight="1" x14ac:dyDescent="0.25">
      <c r="A19" s="93" t="s">
        <v>78</v>
      </c>
      <c r="B19" s="74"/>
      <c r="C19" s="74"/>
      <c r="D19" s="77" t="s">
        <v>28</v>
      </c>
      <c r="E19" s="74"/>
      <c r="F19" s="74"/>
      <c r="G19" s="74"/>
      <c r="H19" s="74"/>
    </row>
    <row r="20" spans="1:16" ht="15" customHeight="1" x14ac:dyDescent="0.25">
      <c r="A20" s="93" t="s">
        <v>79</v>
      </c>
      <c r="B20" s="74"/>
      <c r="C20" s="74"/>
      <c r="D20" s="94" t="s">
        <v>82</v>
      </c>
      <c r="E20" s="74"/>
      <c r="F20" s="74"/>
      <c r="G20" s="74"/>
      <c r="H20" s="74"/>
    </row>
    <row r="21" spans="1:16" ht="15" customHeight="1" x14ac:dyDescent="0.25">
      <c r="A21" s="93" t="s">
        <v>80</v>
      </c>
      <c r="B21" s="74"/>
      <c r="C21" s="74"/>
      <c r="D21" s="86" t="s">
        <v>43</v>
      </c>
      <c r="E21" s="74"/>
      <c r="F21" s="74"/>
      <c r="G21" s="74"/>
      <c r="H21" s="74"/>
    </row>
    <row r="22" spans="1:16" ht="15" customHeight="1" x14ac:dyDescent="0.25">
      <c r="A22" s="76" t="s">
        <v>25</v>
      </c>
      <c r="B22" s="74"/>
      <c r="C22" s="74"/>
      <c r="D22" s="86" t="s">
        <v>39</v>
      </c>
      <c r="E22" s="74"/>
      <c r="F22" s="74"/>
      <c r="G22" s="74"/>
      <c r="H22" s="74"/>
    </row>
    <row r="23" spans="1:16" ht="15" customHeight="1" x14ac:dyDescent="0.25">
      <c r="A23" s="76" t="s">
        <v>27</v>
      </c>
      <c r="B23" s="74"/>
      <c r="C23" s="74"/>
      <c r="D23" s="86" t="s">
        <v>26</v>
      </c>
      <c r="E23" s="74"/>
      <c r="F23" s="74"/>
      <c r="G23" s="74"/>
      <c r="H23" s="74"/>
    </row>
    <row r="24" spans="1:16" ht="15" customHeight="1" x14ac:dyDescent="0.25">
      <c r="A24" s="93" t="s">
        <v>57</v>
      </c>
      <c r="B24" s="74"/>
      <c r="C24" s="74"/>
      <c r="D24" s="86" t="s">
        <v>40</v>
      </c>
      <c r="E24" s="74"/>
      <c r="F24" s="74"/>
      <c r="G24" s="74"/>
      <c r="H24" s="74"/>
    </row>
    <row r="25" spans="1:16" ht="15" customHeight="1" x14ac:dyDescent="0.25">
      <c r="A25" s="93" t="s">
        <v>58</v>
      </c>
      <c r="B25" s="74"/>
      <c r="C25" s="74"/>
      <c r="D25" s="86" t="s">
        <v>41</v>
      </c>
      <c r="E25" s="74"/>
      <c r="F25" s="74"/>
      <c r="G25" s="74"/>
      <c r="H25" s="74"/>
    </row>
    <row r="26" spans="1:16" ht="15" customHeight="1" x14ac:dyDescent="0.25">
      <c r="A26" s="93" t="s">
        <v>59</v>
      </c>
      <c r="B26" s="74"/>
      <c r="C26" s="74"/>
      <c r="D26" s="94" t="s">
        <v>62</v>
      </c>
      <c r="E26" s="74"/>
      <c r="F26" s="74"/>
      <c r="G26" s="74"/>
      <c r="H26" s="74"/>
    </row>
    <row r="27" spans="1:16" s="83" customFormat="1" ht="15" customHeight="1" x14ac:dyDescent="0.25">
      <c r="A27" s="93"/>
      <c r="B27" s="74"/>
      <c r="C27" s="74"/>
      <c r="D27" s="94"/>
      <c r="E27" s="74"/>
      <c r="F27" s="74"/>
      <c r="G27" s="74"/>
      <c r="H27" s="74"/>
    </row>
    <row r="28" spans="1:16" ht="15" customHeight="1" x14ac:dyDescent="0.25">
      <c r="A28" s="25" t="s">
        <v>20</v>
      </c>
      <c r="B28" s="2"/>
    </row>
    <row r="29" spans="1:16" ht="15" customHeight="1" x14ac:dyDescent="0.25">
      <c r="A29" s="75" t="s">
        <v>77</v>
      </c>
      <c r="B29" s="78"/>
      <c r="C29" s="74"/>
      <c r="D29" s="74"/>
      <c r="E29" s="74"/>
      <c r="P29" s="6"/>
    </row>
    <row r="30" spans="1:16" ht="15" customHeight="1" x14ac:dyDescent="0.25">
      <c r="A30" s="75" t="s">
        <v>24</v>
      </c>
      <c r="B30" s="78"/>
      <c r="C30" s="74"/>
      <c r="D30" s="74"/>
      <c r="E30" s="74"/>
      <c r="P30" s="6"/>
    </row>
    <row r="31" spans="1:16" ht="15" customHeight="1" x14ac:dyDescent="0.25">
      <c r="A31" s="26" t="s">
        <v>23</v>
      </c>
      <c r="B31" s="26"/>
      <c r="C31" s="26"/>
      <c r="E31" s="25">
        <v>2016</v>
      </c>
      <c r="F31" s="72" t="s">
        <v>42</v>
      </c>
    </row>
    <row r="34" spans="1:10" ht="15.75" thickBot="1" x14ac:dyDescent="0.3">
      <c r="A34" s="1" t="s">
        <v>31</v>
      </c>
      <c r="B34" s="79"/>
      <c r="C34" s="4"/>
      <c r="D34" s="3"/>
      <c r="E34" s="79"/>
      <c r="F34" s="79"/>
      <c r="G34" s="79"/>
      <c r="H34" s="79"/>
      <c r="I34" s="79"/>
    </row>
    <row r="35" spans="1:10" ht="41.25" thickTop="1" x14ac:dyDescent="0.25">
      <c r="A35" s="8" t="s">
        <v>12</v>
      </c>
      <c r="B35" s="31" t="s">
        <v>69</v>
      </c>
      <c r="C35" s="32" t="s">
        <v>70</v>
      </c>
      <c r="D35" s="32" t="s">
        <v>71</v>
      </c>
      <c r="E35" s="32" t="s">
        <v>72</v>
      </c>
      <c r="F35" s="33" t="s">
        <v>73</v>
      </c>
      <c r="G35" s="33" t="s">
        <v>74</v>
      </c>
      <c r="H35" s="34" t="s">
        <v>75</v>
      </c>
      <c r="I35" s="35" t="s">
        <v>6</v>
      </c>
      <c r="J35" s="99"/>
    </row>
    <row r="36" spans="1:10" x14ac:dyDescent="0.25">
      <c r="A36" s="27" t="s">
        <v>2</v>
      </c>
      <c r="B36" s="13"/>
      <c r="C36" s="13"/>
      <c r="D36" s="42" t="str">
        <f>IF(OR(B36="",C36="",E36="",F36="",G36=""),"",IF(B36-C36=SUM(E36:G36),SUM(E36:G36),"erreur"))</f>
        <v/>
      </c>
      <c r="E36" s="13"/>
      <c r="F36" s="13"/>
      <c r="G36" s="28"/>
      <c r="H36" s="29"/>
      <c r="I36" s="41" t="str">
        <f t="shared" ref="I36:I37" si="9">IF(OR(B36="",C36="",E36="",F36="",G36="",H36=""),"",((C36*0)+(E36*100)+(F36*H36*10)+(G36*0))/B36)</f>
        <v/>
      </c>
      <c r="J36" s="100"/>
    </row>
    <row r="37" spans="1:10" ht="15.75" thickBot="1" x14ac:dyDescent="0.3">
      <c r="A37" s="27" t="s">
        <v>3</v>
      </c>
      <c r="B37" s="36"/>
      <c r="C37" s="36"/>
      <c r="D37" s="42" t="str">
        <f>IF(OR(B37="",C37="",E37="",F37="",G37=""),"",IF(B37-C37=SUM(E37:G37),SUM(E37:G37),"erreur"))</f>
        <v/>
      </c>
      <c r="E37" s="36"/>
      <c r="F37" s="36"/>
      <c r="G37" s="37"/>
      <c r="H37" s="38"/>
      <c r="I37" s="43" t="str">
        <f t="shared" si="9"/>
        <v/>
      </c>
      <c r="J37" s="100"/>
    </row>
    <row r="38" spans="1:10" ht="15.75" thickBot="1" x14ac:dyDescent="0.3">
      <c r="A38" s="39" t="s">
        <v>5</v>
      </c>
      <c r="B38" s="40" t="str">
        <f>IF(OR(B36="",B37=""),"",SUM(B36:B37))</f>
        <v/>
      </c>
      <c r="C38" s="40" t="str">
        <f>IF(OR(C36="",C37=""),"",SUM(C36:C37))</f>
        <v/>
      </c>
      <c r="D38" s="40" t="str">
        <f>IF(OR(D36="",D37="",E38="",F38="",G38=""),"",IF(AND(B38-C38=SUM(D36:D37),SUM(D36:D37)=SUM(E38:G38)),SUM(E38:G38),"erreur"))</f>
        <v/>
      </c>
      <c r="E38" s="40" t="str">
        <f t="shared" ref="E38:G38" si="10">IF(OR(E36="",E37=""),"",SUM(E36:E37))</f>
        <v/>
      </c>
      <c r="F38" s="40" t="str">
        <f t="shared" si="10"/>
        <v/>
      </c>
      <c r="G38" s="40" t="str">
        <f t="shared" si="10"/>
        <v/>
      </c>
      <c r="H38" s="71"/>
      <c r="I38" s="68" t="str">
        <f>IF(OR(B38="",C38="",E38="",F38="",G38="",H38=""),"",((C38*0)+(E38*100)+(F38*H38*10)+(G38*0))/B38)</f>
        <v/>
      </c>
      <c r="J38" s="101"/>
    </row>
    <row r="39" spans="1:10" ht="20.100000000000001" customHeight="1" x14ac:dyDescent="0.25">
      <c r="A39" s="30" t="s">
        <v>7</v>
      </c>
      <c r="B39" s="79"/>
      <c r="C39" s="79"/>
      <c r="D39" s="79"/>
      <c r="E39" s="79"/>
      <c r="F39" s="79"/>
      <c r="G39" s="79"/>
      <c r="H39" s="79"/>
      <c r="I39" s="79"/>
    </row>
    <row r="40" spans="1:10" ht="20.100000000000001" customHeight="1" x14ac:dyDescent="0.25">
      <c r="A40" s="82" t="s">
        <v>30</v>
      </c>
      <c r="B40" s="79"/>
      <c r="C40" s="79"/>
      <c r="D40" s="79"/>
      <c r="E40" s="79"/>
      <c r="F40" s="79"/>
      <c r="G40" s="7"/>
      <c r="H40" s="79"/>
      <c r="I40" s="79"/>
    </row>
    <row r="41" spans="1:10" ht="20.100000000000001" customHeight="1" x14ac:dyDescent="0.25">
      <c r="A41" s="95" t="s">
        <v>55</v>
      </c>
      <c r="B41" s="79"/>
      <c r="C41" s="79"/>
      <c r="D41" s="79"/>
      <c r="E41" s="79"/>
      <c r="F41" s="79"/>
      <c r="G41" s="79"/>
      <c r="H41" s="79"/>
      <c r="I41" s="79"/>
    </row>
    <row r="42" spans="1:10" ht="20.100000000000001" customHeight="1" x14ac:dyDescent="0.25">
      <c r="A42" s="93" t="s">
        <v>44</v>
      </c>
      <c r="B42" s="79"/>
      <c r="C42" s="79"/>
      <c r="D42" s="81" t="s">
        <v>29</v>
      </c>
      <c r="E42" s="79"/>
      <c r="F42" s="79"/>
      <c r="G42" s="79"/>
      <c r="H42" s="79"/>
      <c r="I42" s="79"/>
    </row>
    <row r="43" spans="1:10" ht="20.100000000000001" customHeight="1" x14ac:dyDescent="0.25">
      <c r="A43" s="80"/>
      <c r="B43" s="79"/>
      <c r="C43" s="79"/>
      <c r="D43" s="86" t="s">
        <v>35</v>
      </c>
      <c r="E43" s="79"/>
      <c r="F43" s="79"/>
      <c r="G43" s="79"/>
      <c r="H43" s="79"/>
      <c r="I43" s="79"/>
    </row>
    <row r="44" spans="1:10" s="83" customFormat="1" ht="20.100000000000001" customHeight="1" x14ac:dyDescent="0.25">
      <c r="A44" s="85"/>
      <c r="D44" s="86" t="s">
        <v>36</v>
      </c>
    </row>
    <row r="45" spans="1:10" ht="20.100000000000001" customHeight="1" x14ac:dyDescent="0.25">
      <c r="A45" s="96" t="s">
        <v>76</v>
      </c>
      <c r="B45" s="74"/>
      <c r="C45" s="74"/>
      <c r="D45" s="74"/>
      <c r="E45" s="74"/>
      <c r="F45" s="74"/>
      <c r="G45" s="74"/>
      <c r="H45" s="74"/>
      <c r="I45" s="74"/>
      <c r="J45" s="74"/>
    </row>
    <row r="46" spans="1:10" ht="20.100000000000001" customHeight="1" x14ac:dyDescent="0.25">
      <c r="A46" s="93" t="s">
        <v>78</v>
      </c>
      <c r="B46" s="74"/>
      <c r="C46" s="74"/>
      <c r="D46" s="81" t="s">
        <v>28</v>
      </c>
      <c r="E46" s="74"/>
      <c r="F46" s="74"/>
      <c r="G46" s="74"/>
      <c r="H46" s="74"/>
      <c r="I46" s="79"/>
    </row>
    <row r="47" spans="1:10" ht="20.100000000000001" customHeight="1" x14ac:dyDescent="0.25">
      <c r="A47" s="93" t="s">
        <v>45</v>
      </c>
      <c r="B47" s="79"/>
      <c r="C47" s="79"/>
      <c r="D47" s="94" t="s">
        <v>50</v>
      </c>
      <c r="E47" s="79"/>
      <c r="F47" s="79"/>
      <c r="G47" s="79"/>
      <c r="H47" s="79"/>
      <c r="I47" s="79"/>
    </row>
    <row r="48" spans="1:10" ht="20.100000000000001" customHeight="1" x14ac:dyDescent="0.25">
      <c r="A48" s="93" t="s">
        <v>46</v>
      </c>
      <c r="B48" s="79"/>
      <c r="C48" s="79"/>
      <c r="D48" s="94" t="s">
        <v>51</v>
      </c>
      <c r="E48" s="79"/>
      <c r="F48" s="79"/>
      <c r="G48" s="79"/>
      <c r="H48" s="79"/>
      <c r="I48" s="79"/>
    </row>
    <row r="49" spans="1:16" ht="20.100000000000001" customHeight="1" x14ac:dyDescent="0.25">
      <c r="A49" s="93" t="s">
        <v>47</v>
      </c>
      <c r="B49" s="79"/>
      <c r="C49" s="79"/>
      <c r="D49" s="94" t="s">
        <v>52</v>
      </c>
      <c r="E49" s="79"/>
      <c r="F49" s="79"/>
      <c r="G49" s="79"/>
      <c r="H49" s="79"/>
      <c r="I49" s="79"/>
    </row>
    <row r="50" spans="1:16" ht="20.100000000000001" customHeight="1" x14ac:dyDescent="0.25">
      <c r="A50" s="93" t="s">
        <v>48</v>
      </c>
      <c r="B50" s="79"/>
      <c r="C50" s="79"/>
      <c r="D50" s="94" t="s">
        <v>53</v>
      </c>
      <c r="E50" s="79"/>
      <c r="F50" s="79"/>
      <c r="G50" s="79"/>
      <c r="H50" s="79"/>
      <c r="I50" s="79"/>
    </row>
    <row r="51" spans="1:16" ht="20.100000000000001" customHeight="1" x14ac:dyDescent="0.25">
      <c r="A51" s="93" t="s">
        <v>49</v>
      </c>
      <c r="B51" s="79"/>
      <c r="C51" s="79"/>
      <c r="D51" s="94" t="s">
        <v>54</v>
      </c>
      <c r="E51" s="79"/>
      <c r="F51" s="79"/>
      <c r="G51" s="79"/>
      <c r="H51" s="79"/>
      <c r="I51" s="79"/>
    </row>
    <row r="53" spans="1:16" s="83" customFormat="1" ht="15" customHeight="1" x14ac:dyDescent="0.25">
      <c r="A53" s="75" t="s">
        <v>77</v>
      </c>
      <c r="B53" s="78"/>
      <c r="C53" s="74"/>
      <c r="D53" s="74"/>
      <c r="E53" s="74"/>
      <c r="P53" s="6"/>
    </row>
  </sheetData>
  <sheetProtection password="C665" sheet="1" objects="1" scenarios="1" formatCells="0" formatColumns="0" formatRows="0" deleteColumns="0" deleteRows="0"/>
  <protectedRanges>
    <protectedRange sqref="B7:B8 B10:B13 D7:E7 G7:H8 G10:H13 N7:N8 N10:N13 Q14 S9" name="Plage1"/>
    <protectedRange sqref="B36:C37 E36:G37 H36:H38" name="Plage1_1"/>
  </protectedRange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Sondage population locale</vt:lpstr>
    </vt:vector>
  </TitlesOfParts>
  <Company>Tourisme Québec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Desroches</dc:creator>
  <cp:lastModifiedBy>Philippe Desroches</cp:lastModifiedBy>
  <cp:lastPrinted>2018-05-14T14:53:39Z</cp:lastPrinted>
  <dcterms:created xsi:type="dcterms:W3CDTF">2015-02-19T20:26:08Z</dcterms:created>
  <dcterms:modified xsi:type="dcterms:W3CDTF">2018-05-14T14:53:58Z</dcterms:modified>
</cp:coreProperties>
</file>